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EstaPasta_de_trabalho"/>
  <mc:AlternateContent xmlns:mc="http://schemas.openxmlformats.org/markup-compatibility/2006">
    <mc:Choice Requires="x15">
      <x15ac:absPath xmlns:x15ac="http://schemas.microsoft.com/office/spreadsheetml/2010/11/ac" url="Z:\fc\task\"/>
    </mc:Choice>
  </mc:AlternateContent>
  <xr:revisionPtr revIDLastSave="0" documentId="8_{501B0252-6046-4E5F-87D6-0861A7464E34}" xr6:coauthVersionLast="47" xr6:coauthVersionMax="47" xr10:uidLastSave="{00000000-0000-0000-0000-000000000000}"/>
  <bookViews>
    <workbookView xWindow="1950" yWindow="1950" windowWidth="14400" windowHeight="8145" tabRatio="767" activeTab="3" xr2:uid="{00000000-000D-0000-FFFF-FFFF00000000}"/>
  </bookViews>
  <sheets>
    <sheet name="INSTRUÇÕES" sheetId="1" r:id="rId1"/>
    <sheet name="Checklist" sheetId="37" r:id="rId2"/>
    <sheet name="DADOS GERAIS" sheetId="2" r:id="rId3"/>
    <sheet name="RESUMO" sheetId="16" r:id="rId4"/>
    <sheet name="LISTAS" sheetId="36" state="hidden" r:id="rId5"/>
    <sheet name="PESSOAL" sheetId="3" state="veryHidden" r:id="rId6"/>
    <sheet name="PESSOAL HORA ADICIONAL" sheetId="4" state="veryHidden" r:id="rId7"/>
    <sheet name="ALIMENTAÇÃO" sheetId="5" state="veryHidden" r:id="rId8"/>
    <sheet name="BENEFÍCIOS" sheetId="6" state="veryHidden" r:id="rId9"/>
    <sheet name="CURSOS" sheetId="7" state="veryHidden" r:id="rId10"/>
    <sheet name="EPI E UNIFORMES" sheetId="8" state="veryHidden" r:id="rId11"/>
    <sheet name="COMUNICAÇÃO MÓVEL" sheetId="9" state="veryHidden" r:id="rId12"/>
    <sheet name="EQUIP., VEICULOS E FERRAMENTAS" sheetId="35" state="veryHidden" r:id="rId13"/>
    <sheet name="VEÍCULOS PRÓPRIOS" sheetId="10" state="veryHidden" r:id="rId14"/>
    <sheet name="VEÍCULOS LOCADOS" sheetId="11" state="veryHidden" r:id="rId15"/>
    <sheet name="BENS PRÓPRIOS" sheetId="12" state="veryHidden" r:id="rId16"/>
    <sheet name="BENS LOCADOS" sheetId="13" state="veryHidden" r:id="rId17"/>
    <sheet name="MATERIAL" sheetId="14" state="veryHidden" r:id="rId18"/>
    <sheet name="SUBCONTRATAÇÃO" sheetId="34" state="veryHidden" r:id="rId19"/>
    <sheet name="INSTALAÇÕES E ESTRUTURAS" sheetId="20" state="veryHidden" r:id="rId20"/>
    <sheet name="VIAGENS E ESTADIAS" sheetId="26" state="veryHidden" r:id="rId21"/>
  </sheets>
  <definedNames>
    <definedName name="EssOptions" localSheetId="8">"A1100001100120101000001100000_01-00"</definedName>
    <definedName name="_xlnm.Print_Area" localSheetId="7">ALIMENTAÇÃO!$A$1:$F$51</definedName>
    <definedName name="_xlnm.Print_Area" localSheetId="8">BENEFÍCIOS!$A$1:$L$78</definedName>
    <definedName name="_xlnm.Print_Area" localSheetId="16">'BENS LOCADOS'!$A$1:$F$272</definedName>
    <definedName name="_xlnm.Print_Area" localSheetId="15">'BENS PRÓPRIOS'!$A$1:$M$522</definedName>
    <definedName name="_xlnm.Print_Area" localSheetId="1">Checklist!$A$1:$E$29</definedName>
    <definedName name="_xlnm.Print_Area" localSheetId="11">'COMUNICAÇÃO MÓVEL'!$A$1:$E$97</definedName>
    <definedName name="_xlnm.Print_Area" localSheetId="9">CURSOS!$A$1:$S$127</definedName>
    <definedName name="_xlnm.Print_Area" localSheetId="2">'DADOS GERAIS'!$A$1:$B$40</definedName>
    <definedName name="_xlnm.Print_Area" localSheetId="10">'EPI E UNIFORMES'!$A$1:$S$160</definedName>
    <definedName name="_xlnm.Print_Area" localSheetId="12">'EQUIP., VEICULOS E FERRAMENTAS'!$A$1:$K$120</definedName>
    <definedName name="_xlnm.Print_Area" localSheetId="19">'INSTALAÇÕES E ESTRUTURAS'!$A$1:$G$120</definedName>
    <definedName name="_xlnm.Print_Area" localSheetId="0">INSTRUÇÕES!$A$1:$A$57</definedName>
    <definedName name="_xlnm.Print_Area" localSheetId="17">MATERIAL!$A$1:$I$120</definedName>
    <definedName name="_xlnm.Print_Area" localSheetId="5">PESSOAL!$A$1:$AE$124</definedName>
    <definedName name="_xlnm.Print_Area" localSheetId="6">'PESSOAL HORA ADICIONAL'!$A$1:$R$51</definedName>
    <definedName name="_xlnm.Print_Area" localSheetId="3">RESUMO!$A$1:$C$56</definedName>
    <definedName name="_xlnm.Print_Area" localSheetId="18">SUBCONTRATAÇÃO!$A$1:$G$120</definedName>
    <definedName name="_xlnm.Print_Area" localSheetId="14">'VEÍCULOS LOCADOS'!$A$1:$N$42</definedName>
    <definedName name="_xlnm.Print_Area" localSheetId="13">'VEÍCULOS PRÓPRIOS'!$A$1:$W$66</definedName>
    <definedName name="_xlnm.Print_Area" localSheetId="20">'VIAGENS E ESTADIAS'!$A$1:$E$26</definedName>
    <definedName name="_xlnm.Print_Titles" localSheetId="8">BENEFÍCIOS!$1:$42</definedName>
    <definedName name="_xlnm.Print_Titles" localSheetId="9">CURSOS!$1:$12</definedName>
    <definedName name="_xlnm.Print_Titles" localSheetId="10">'EPI E UNIFORMES'!$1:$13</definedName>
    <definedName name="_xlnm.Print_Titles" localSheetId="12">'EQUIP., VEICULOS E FERRAMENTAS'!$1:$12</definedName>
    <definedName name="_xlnm.Print_Titles" localSheetId="19">'INSTALAÇÕES E ESTRUTURAS'!$1:$12</definedName>
    <definedName name="_xlnm.Print_Titles" localSheetId="0">INSTRUÇÕES!$1:$4</definedName>
    <definedName name="_xlnm.Print_Titles" localSheetId="17">MATERIAL!$1:$12</definedName>
    <definedName name="_xlnm.Print_Titles" localSheetId="5">PESSOAL!$1:$16</definedName>
    <definedName name="_xlnm.Print_Titles" localSheetId="18">SUBCONTRATAÇÃO!$1:$12</definedName>
    <definedName name="_xlnm.Print_Titles" localSheetId="13">'VEÍCULOS PRÓPRIOS'!$1:$12</definedName>
    <definedName name="Z_1561A5C0_98C6_4E26_BD9D_1379D6E848E5_.wvu.PrintArea" localSheetId="7" hidden="1">ALIMENTAÇÃO!$A$1:$D$50</definedName>
    <definedName name="Z_1561A5C0_98C6_4E26_BD9D_1379D6E848E5_.wvu.PrintArea" localSheetId="11" hidden="1">'COMUNICAÇÃO MÓVEL'!$A$1:$H$93</definedName>
    <definedName name="Z_1561A5C0_98C6_4E26_BD9D_1379D6E848E5_.wvu.PrintArea" localSheetId="9" hidden="1">CURSOS!$A$1:$S$122</definedName>
    <definedName name="Z_1561A5C0_98C6_4E26_BD9D_1379D6E848E5_.wvu.PrintArea" localSheetId="2" hidden="1">'DADOS GERAIS'!$A$1:$B$24</definedName>
    <definedName name="Z_1561A5C0_98C6_4E26_BD9D_1379D6E848E5_.wvu.PrintArea" localSheetId="10" hidden="1">'EPI E UNIFORMES'!$A$1:$S$155</definedName>
    <definedName name="Z_1561A5C0_98C6_4E26_BD9D_1379D6E848E5_.wvu.PrintArea" localSheetId="0" hidden="1">INSTRUÇÕES!$A$1:$A$61</definedName>
    <definedName name="Z_1561A5C0_98C6_4E26_BD9D_1379D6E848E5_.wvu.PrintArea" localSheetId="5" hidden="1">PESSOAL!$A$1:$Y$118</definedName>
    <definedName name="Z_1561A5C0_98C6_4E26_BD9D_1379D6E848E5_.wvu.PrintArea" localSheetId="6" hidden="1">'PESSOAL HORA ADICIONAL'!$A$1:$P$46</definedName>
    <definedName name="Z_1561A5C0_98C6_4E26_BD9D_1379D6E848E5_.wvu.PrintTitles" localSheetId="9" hidden="1">CURSOS!$1:$7</definedName>
    <definedName name="Z_1561A5C0_98C6_4E26_BD9D_1379D6E848E5_.wvu.PrintTitles" localSheetId="10" hidden="1">'EPI E UNIFORMES'!$1:$7</definedName>
  </definedNames>
  <calcPr calcId="191029"/>
  <customWorkbookViews>
    <customWorkbookView name="UNSEAL - Modo de exibição pessoal" guid="{1561A5C0-98C6-4E26-BD9D-1379D6E848E5}" mergeInterval="0" personalView="1" maximized="1" windowWidth="1020" windowHeight="552" tabRatio="94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4" i="14" l="1"/>
  <c r="H76" i="14"/>
  <c r="C17" i="2" l="1"/>
  <c r="F12" i="20" s="1"/>
  <c r="J12" i="35" l="1"/>
  <c r="C31" i="16"/>
  <c r="G12" i="14"/>
  <c r="C9" i="3"/>
  <c r="D12" i="34"/>
  <c r="B9" i="35"/>
  <c r="C9" i="20"/>
  <c r="D12" i="20"/>
  <c r="E12" i="20"/>
  <c r="C39" i="16"/>
  <c r="F16" i="3"/>
  <c r="C9" i="35"/>
  <c r="B9" i="14"/>
  <c r="H12" i="14"/>
  <c r="E12" i="34"/>
  <c r="B14" i="16"/>
  <c r="B44" i="16"/>
  <c r="H16" i="3"/>
  <c r="H12" i="35"/>
  <c r="C9" i="14"/>
  <c r="B9" i="34"/>
  <c r="F12" i="34"/>
  <c r="B23" i="16"/>
  <c r="B9" i="3"/>
  <c r="AD16" i="3"/>
  <c r="I12" i="35"/>
  <c r="F12" i="14"/>
  <c r="C9" i="34"/>
  <c r="B9" i="20"/>
  <c r="D5" i="37"/>
  <c r="C5" i="37" s="1"/>
  <c r="B20" i="16" l="1"/>
  <c r="R16" i="3" l="1"/>
  <c r="B50" i="16"/>
  <c r="G13" i="35" l="1"/>
  <c r="U17" i="3" l="1"/>
  <c r="D105" i="37" l="1"/>
  <c r="J112" i="35"/>
  <c r="J111" i="35"/>
  <c r="J110" i="35"/>
  <c r="J109" i="35"/>
  <c r="J108" i="35"/>
  <c r="J107" i="35"/>
  <c r="J106" i="35"/>
  <c r="J105" i="35"/>
  <c r="J104" i="35"/>
  <c r="J103" i="35"/>
  <c r="J102" i="35"/>
  <c r="J101" i="35"/>
  <c r="J100" i="35"/>
  <c r="J99" i="35"/>
  <c r="J98" i="35"/>
  <c r="J97" i="35"/>
  <c r="J96" i="35"/>
  <c r="J95" i="35"/>
  <c r="J94" i="35"/>
  <c r="J93" i="35"/>
  <c r="J92" i="35"/>
  <c r="J91" i="35"/>
  <c r="J90" i="35"/>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M66" i="36" l="1"/>
  <c r="M47" i="36"/>
  <c r="M45" i="36"/>
  <c r="A40" i="16" l="1"/>
  <c r="M50" i="36" l="1"/>
  <c r="M67" i="36" l="1"/>
  <c r="H67" i="36"/>
  <c r="H66" i="36"/>
  <c r="M65" i="36"/>
  <c r="H65" i="36"/>
  <c r="M64" i="36"/>
  <c r="H64" i="36"/>
  <c r="M58" i="36" l="1"/>
  <c r="H58" i="36"/>
  <c r="M57" i="36"/>
  <c r="H57" i="36"/>
  <c r="M56" i="36"/>
  <c r="H56" i="36"/>
  <c r="M55" i="36"/>
  <c r="H55" i="36"/>
  <c r="M48" i="36"/>
  <c r="H48" i="36"/>
  <c r="H47" i="36"/>
  <c r="M46" i="36"/>
  <c r="H46" i="36"/>
  <c r="H45" i="36"/>
  <c r="M39" i="36"/>
  <c r="H39" i="36"/>
  <c r="M38" i="36"/>
  <c r="H38" i="36"/>
  <c r="M37" i="36"/>
  <c r="H37" i="36"/>
  <c r="M36" i="36"/>
  <c r="H36" i="36"/>
  <c r="U116" i="3" l="1"/>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B7" i="36" l="1"/>
  <c r="B6" i="36"/>
  <c r="F103" i="20" l="1"/>
  <c r="E103" i="20"/>
  <c r="F102" i="20"/>
  <c r="E102" i="20"/>
  <c r="F61" i="20"/>
  <c r="E61" i="20"/>
  <c r="F60" i="20"/>
  <c r="E60" i="20"/>
  <c r="F59" i="20"/>
  <c r="E59" i="20"/>
  <c r="F58" i="20"/>
  <c r="E58" i="20"/>
  <c r="F57" i="20"/>
  <c r="E57" i="20"/>
  <c r="F56" i="20"/>
  <c r="E56" i="20"/>
  <c r="F55" i="20"/>
  <c r="E55" i="20"/>
  <c r="F54" i="20"/>
  <c r="E54" i="20"/>
  <c r="F53" i="20"/>
  <c r="E53" i="20"/>
  <c r="F52" i="20"/>
  <c r="E52" i="20"/>
  <c r="F51" i="20"/>
  <c r="E51" i="20"/>
  <c r="F50" i="20"/>
  <c r="E50" i="20"/>
  <c r="F49" i="20"/>
  <c r="E49" i="20"/>
  <c r="F48" i="20"/>
  <c r="E48" i="20"/>
  <c r="F47" i="20"/>
  <c r="E47" i="20"/>
  <c r="F46" i="20"/>
  <c r="E46" i="20"/>
  <c r="F45" i="20"/>
  <c r="E45" i="20"/>
  <c r="F44" i="20"/>
  <c r="E44" i="20"/>
  <c r="F43" i="20"/>
  <c r="E43" i="20"/>
  <c r="F42" i="20"/>
  <c r="E42" i="20"/>
  <c r="F41" i="20"/>
  <c r="E41" i="20"/>
  <c r="F40" i="20"/>
  <c r="E40" i="20"/>
  <c r="F39" i="20"/>
  <c r="E39" i="20"/>
  <c r="F38" i="20"/>
  <c r="E38" i="20"/>
  <c r="F37" i="20"/>
  <c r="E37" i="20"/>
  <c r="F36" i="20"/>
  <c r="E36" i="20"/>
  <c r="F35" i="20"/>
  <c r="E35" i="20"/>
  <c r="F34" i="20"/>
  <c r="E34" i="20"/>
  <c r="F33" i="20"/>
  <c r="E33" i="20"/>
  <c r="F32" i="20"/>
  <c r="E32" i="20"/>
  <c r="F31" i="20"/>
  <c r="E31" i="20"/>
  <c r="F30" i="20"/>
  <c r="E30" i="20"/>
  <c r="F29" i="20"/>
  <c r="E29" i="20"/>
  <c r="F28" i="20"/>
  <c r="E28" i="20"/>
  <c r="F27" i="20"/>
  <c r="E27" i="20"/>
  <c r="F26" i="20"/>
  <c r="E26" i="20"/>
  <c r="F25" i="20"/>
  <c r="E25" i="20"/>
  <c r="F24" i="20"/>
  <c r="E24" i="20"/>
  <c r="F23" i="20"/>
  <c r="E23" i="20"/>
  <c r="F22" i="20"/>
  <c r="E22" i="20"/>
  <c r="F21" i="20"/>
  <c r="E21" i="20"/>
  <c r="F20" i="20"/>
  <c r="E20" i="20"/>
  <c r="F19" i="20"/>
  <c r="E19" i="20"/>
  <c r="F18" i="20"/>
  <c r="E18" i="20"/>
  <c r="F17" i="20"/>
  <c r="E17" i="20"/>
  <c r="F16" i="20"/>
  <c r="E16" i="20"/>
  <c r="F15" i="20"/>
  <c r="E15" i="20"/>
  <c r="F14" i="20"/>
  <c r="E14" i="20"/>
  <c r="F62" i="34"/>
  <c r="E62" i="34"/>
  <c r="E61" i="34"/>
  <c r="E63" i="34"/>
  <c r="F60" i="34"/>
  <c r="E60" i="34"/>
  <c r="F59" i="34"/>
  <c r="E59" i="34"/>
  <c r="F58" i="34"/>
  <c r="E58" i="34"/>
  <c r="F57" i="34"/>
  <c r="E57" i="34"/>
  <c r="F56" i="34"/>
  <c r="E56" i="34"/>
  <c r="F55" i="34"/>
  <c r="E55" i="34"/>
  <c r="F54" i="34"/>
  <c r="E54" i="34"/>
  <c r="F53" i="34"/>
  <c r="E53" i="34"/>
  <c r="F52" i="34"/>
  <c r="E52" i="34"/>
  <c r="F51" i="34"/>
  <c r="E51" i="34"/>
  <c r="F50" i="34"/>
  <c r="E50" i="34"/>
  <c r="F49" i="34"/>
  <c r="E49" i="34"/>
  <c r="F48" i="34"/>
  <c r="E48" i="34"/>
  <c r="F47" i="34"/>
  <c r="E47" i="34"/>
  <c r="F46" i="34"/>
  <c r="E46" i="34"/>
  <c r="F45" i="34"/>
  <c r="E45" i="34"/>
  <c r="F44" i="34"/>
  <c r="E44" i="34"/>
  <c r="F43" i="34"/>
  <c r="E43" i="34"/>
  <c r="F42" i="34"/>
  <c r="E42" i="34"/>
  <c r="F41" i="34"/>
  <c r="E41" i="34"/>
  <c r="F40" i="34"/>
  <c r="E40" i="34"/>
  <c r="F39" i="34"/>
  <c r="E39" i="34"/>
  <c r="F38" i="34"/>
  <c r="E38" i="34"/>
  <c r="F37" i="34"/>
  <c r="E37" i="34"/>
  <c r="F36" i="34"/>
  <c r="E36" i="34"/>
  <c r="F35" i="34"/>
  <c r="E35" i="34"/>
  <c r="F34" i="34"/>
  <c r="E34" i="34"/>
  <c r="F33" i="34"/>
  <c r="E33" i="34"/>
  <c r="F32" i="34"/>
  <c r="E32" i="34"/>
  <c r="F31" i="34"/>
  <c r="E31" i="34"/>
  <c r="F30" i="34"/>
  <c r="E30" i="34"/>
  <c r="F29" i="34"/>
  <c r="E29" i="34"/>
  <c r="F28" i="34"/>
  <c r="E28" i="34"/>
  <c r="F27" i="34"/>
  <c r="E27" i="34"/>
  <c r="F26" i="34"/>
  <c r="E26" i="34"/>
  <c r="F25" i="34"/>
  <c r="E25" i="34"/>
  <c r="F24" i="34"/>
  <c r="E24" i="34"/>
  <c r="F23" i="34"/>
  <c r="E23" i="34"/>
  <c r="F22" i="34"/>
  <c r="E22" i="34"/>
  <c r="F21" i="34"/>
  <c r="E21" i="34"/>
  <c r="F20" i="34"/>
  <c r="E20" i="34"/>
  <c r="F19" i="34"/>
  <c r="E19" i="34"/>
  <c r="F18" i="34"/>
  <c r="E18" i="34"/>
  <c r="F17" i="34"/>
  <c r="E17" i="34"/>
  <c r="F16" i="34"/>
  <c r="E16" i="34"/>
  <c r="F15" i="34"/>
  <c r="E15" i="34"/>
  <c r="F14" i="34"/>
  <c r="E14" i="34"/>
  <c r="H102" i="14"/>
  <c r="G102" i="14"/>
  <c r="H101" i="14"/>
  <c r="G101" i="14"/>
  <c r="H100" i="14"/>
  <c r="G100" i="14"/>
  <c r="H99" i="14"/>
  <c r="G99" i="14"/>
  <c r="H98" i="14"/>
  <c r="G98" i="14"/>
  <c r="G44" i="14"/>
  <c r="H44" i="14" s="1"/>
  <c r="H43" i="14"/>
  <c r="G43" i="14"/>
  <c r="G42" i="14"/>
  <c r="H42" i="14" s="1"/>
  <c r="G41" i="14"/>
  <c r="H41" i="14" s="1"/>
  <c r="G40" i="14"/>
  <c r="H40" i="14" s="1"/>
  <c r="G39" i="14"/>
  <c r="H39" i="14" s="1"/>
  <c r="H38" i="14"/>
  <c r="G38" i="14"/>
  <c r="G37" i="14"/>
  <c r="H37" i="14" s="1"/>
  <c r="H36" i="14"/>
  <c r="G36" i="14"/>
  <c r="G35" i="14"/>
  <c r="H35" i="14" s="1"/>
  <c r="G34" i="14"/>
  <c r="H34" i="14" s="1"/>
  <c r="G33" i="14"/>
  <c r="H33" i="14" s="1"/>
  <c r="H32" i="14"/>
  <c r="G32" i="14"/>
  <c r="G31" i="14"/>
  <c r="H31" i="14" s="1"/>
  <c r="G30" i="14"/>
  <c r="H30" i="14" s="1"/>
  <c r="H29" i="14"/>
  <c r="G29" i="14"/>
  <c r="H28" i="14"/>
  <c r="G28" i="14"/>
  <c r="G27" i="14"/>
  <c r="H27" i="14" s="1"/>
  <c r="G26" i="14"/>
  <c r="H26" i="14" s="1"/>
  <c r="G25" i="14"/>
  <c r="H25" i="14" s="1"/>
  <c r="G24" i="14"/>
  <c r="H24" i="14" s="1"/>
  <c r="G23" i="14"/>
  <c r="H23" i="14" s="1"/>
  <c r="G22" i="14"/>
  <c r="H22" i="14" s="1"/>
  <c r="G21" i="14"/>
  <c r="H21" i="14" s="1"/>
  <c r="H20" i="14"/>
  <c r="G20" i="14"/>
  <c r="G19" i="14"/>
  <c r="H19" i="14" s="1"/>
  <c r="H18" i="14"/>
  <c r="G18" i="14"/>
  <c r="G17" i="14"/>
  <c r="H17" i="14" s="1"/>
  <c r="G16" i="14"/>
  <c r="H16" i="14" s="1"/>
  <c r="H15" i="14"/>
  <c r="G15" i="14"/>
  <c r="H14" i="14"/>
  <c r="G14" i="14"/>
  <c r="G75" i="14"/>
  <c r="H75" i="14" s="1"/>
  <c r="G74" i="14"/>
  <c r="G73" i="14"/>
  <c r="H73" i="14" s="1"/>
  <c r="G72" i="14"/>
  <c r="H72" i="14" s="1"/>
  <c r="G71" i="14"/>
  <c r="H71" i="14" s="1"/>
  <c r="G70" i="14"/>
  <c r="H70" i="14" s="1"/>
  <c r="G69" i="14"/>
  <c r="H69" i="14" s="1"/>
  <c r="G68" i="14"/>
  <c r="H68" i="14" s="1"/>
  <c r="G67" i="14"/>
  <c r="H67" i="14" s="1"/>
  <c r="G66" i="14"/>
  <c r="H66" i="14" s="1"/>
  <c r="G65" i="14"/>
  <c r="H65" i="14" s="1"/>
  <c r="G64" i="14"/>
  <c r="H64" i="14" s="1"/>
  <c r="G63" i="14"/>
  <c r="H63" i="14" s="1"/>
  <c r="G62" i="14"/>
  <c r="H62" i="14" s="1"/>
  <c r="G61" i="14"/>
  <c r="H61" i="14" s="1"/>
  <c r="H60" i="14"/>
  <c r="G60" i="14"/>
  <c r="G59" i="14"/>
  <c r="H59" i="14" s="1"/>
  <c r="G58" i="14"/>
  <c r="H58" i="14" s="1"/>
  <c r="G57" i="14"/>
  <c r="H57" i="14" s="1"/>
  <c r="G56" i="14"/>
  <c r="H56" i="14" s="1"/>
  <c r="G55" i="14"/>
  <c r="H55" i="14" s="1"/>
  <c r="G54" i="14"/>
  <c r="H54" i="14" s="1"/>
  <c r="G53" i="14"/>
  <c r="H53" i="14" s="1"/>
  <c r="G52" i="14"/>
  <c r="H52" i="14" s="1"/>
  <c r="G51" i="14"/>
  <c r="H51" i="14" s="1"/>
  <c r="H50" i="14"/>
  <c r="G50" i="14"/>
  <c r="G49" i="14"/>
  <c r="H49" i="14" s="1"/>
  <c r="G48" i="14"/>
  <c r="H48" i="14" s="1"/>
  <c r="G47" i="14"/>
  <c r="H47" i="14" s="1"/>
  <c r="H46" i="14"/>
  <c r="G46" i="14"/>
  <c r="G45" i="14"/>
  <c r="H45" i="14" s="1"/>
  <c r="J13" i="35"/>
  <c r="I75" i="35"/>
  <c r="G75" i="35"/>
  <c r="I74" i="35"/>
  <c r="G74" i="35"/>
  <c r="I73" i="35"/>
  <c r="G73" i="35"/>
  <c r="I72" i="35"/>
  <c r="G72" i="35"/>
  <c r="I71" i="35"/>
  <c r="G71" i="35"/>
  <c r="I70" i="35"/>
  <c r="G70" i="35"/>
  <c r="I69" i="35"/>
  <c r="G69" i="35"/>
  <c r="I68" i="35"/>
  <c r="G68" i="35"/>
  <c r="I67" i="35"/>
  <c r="G67" i="35"/>
  <c r="I66" i="35"/>
  <c r="G66"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I45" i="35"/>
  <c r="G45" i="35"/>
  <c r="I44" i="35"/>
  <c r="G44" i="35"/>
  <c r="I43" i="35"/>
  <c r="G43" i="35"/>
  <c r="I42" i="35"/>
  <c r="G42" i="35"/>
  <c r="I41" i="35"/>
  <c r="G41" i="35"/>
  <c r="I40" i="35"/>
  <c r="G40" i="35"/>
  <c r="I39" i="35"/>
  <c r="G39" i="35"/>
  <c r="I38" i="35"/>
  <c r="G38" i="35"/>
  <c r="I37" i="35"/>
  <c r="G37" i="35"/>
  <c r="I36" i="35"/>
  <c r="G36" i="35"/>
  <c r="I35" i="35"/>
  <c r="G35" i="35"/>
  <c r="I34" i="35"/>
  <c r="G34" i="35"/>
  <c r="I33" i="35"/>
  <c r="G33" i="35"/>
  <c r="I32" i="35"/>
  <c r="G32" i="35"/>
  <c r="I31" i="35"/>
  <c r="G31" i="35"/>
  <c r="I30" i="35"/>
  <c r="G30" i="35"/>
  <c r="I29" i="35"/>
  <c r="G29" i="35"/>
  <c r="I91" i="35"/>
  <c r="G91" i="35"/>
  <c r="I90" i="35"/>
  <c r="G90" i="35"/>
  <c r="I89" i="35"/>
  <c r="G89" i="35"/>
  <c r="I88" i="35"/>
  <c r="G88" i="35"/>
  <c r="I87" i="35"/>
  <c r="G87" i="35"/>
  <c r="I86" i="35"/>
  <c r="G86" i="35"/>
  <c r="I85" i="35"/>
  <c r="G85" i="35"/>
  <c r="I84" i="35"/>
  <c r="G84" i="35"/>
  <c r="I83" i="35"/>
  <c r="G83" i="35"/>
  <c r="I82" i="35"/>
  <c r="G82" i="35"/>
  <c r="I81" i="35"/>
  <c r="G81" i="35"/>
  <c r="I80" i="35"/>
  <c r="G80" i="35"/>
  <c r="I79" i="35"/>
  <c r="G79" i="35"/>
  <c r="I78" i="35"/>
  <c r="G78" i="35"/>
  <c r="I77" i="35"/>
  <c r="G77" i="35"/>
  <c r="I76" i="35"/>
  <c r="G76"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G14" i="35"/>
  <c r="I14" i="35" s="1"/>
  <c r="B117" i="3"/>
  <c r="AS60" i="3"/>
  <c r="AR60" i="3"/>
  <c r="AQ60" i="3"/>
  <c r="AP60" i="3"/>
  <c r="AO60" i="3"/>
  <c r="AN60" i="3"/>
  <c r="AL60" i="3"/>
  <c r="AK60" i="3"/>
  <c r="AJ60" i="3"/>
  <c r="AI60" i="3"/>
  <c r="AH60" i="3"/>
  <c r="AG60" i="3"/>
  <c r="AE60" i="3"/>
  <c r="AD60" i="3"/>
  <c r="AC60" i="3"/>
  <c r="AB60" i="3"/>
  <c r="Z60" i="3"/>
  <c r="Y60" i="3"/>
  <c r="X60" i="3"/>
  <c r="W60" i="3"/>
  <c r="AA60" i="3" s="1"/>
  <c r="V60" i="3"/>
  <c r="T60" i="3"/>
  <c r="S60" i="3"/>
  <c r="R60" i="3"/>
  <c r="AS59" i="3"/>
  <c r="AR59" i="3"/>
  <c r="AQ59" i="3"/>
  <c r="AP59" i="3"/>
  <c r="AO59" i="3"/>
  <c r="AN59" i="3"/>
  <c r="AL59" i="3"/>
  <c r="AK59" i="3"/>
  <c r="AJ59" i="3"/>
  <c r="AI59" i="3"/>
  <c r="AH59" i="3"/>
  <c r="AG59" i="3"/>
  <c r="AE59" i="3"/>
  <c r="AD59" i="3"/>
  <c r="AC59" i="3"/>
  <c r="AB59" i="3"/>
  <c r="Z59" i="3"/>
  <c r="Y59" i="3"/>
  <c r="X59" i="3"/>
  <c r="W59" i="3"/>
  <c r="V59" i="3"/>
  <c r="T59" i="3"/>
  <c r="S59" i="3"/>
  <c r="R59" i="3"/>
  <c r="AS58" i="3"/>
  <c r="AR58" i="3"/>
  <c r="AQ58" i="3"/>
  <c r="AP58" i="3"/>
  <c r="AO58" i="3"/>
  <c r="AN58" i="3"/>
  <c r="AL58" i="3"/>
  <c r="AK58" i="3"/>
  <c r="AJ58" i="3"/>
  <c r="AI58" i="3"/>
  <c r="AH58" i="3"/>
  <c r="AG58" i="3"/>
  <c r="AE58" i="3"/>
  <c r="AD58" i="3"/>
  <c r="AC58" i="3"/>
  <c r="AB58" i="3"/>
  <c r="Z58" i="3"/>
  <c r="Y58" i="3"/>
  <c r="X58" i="3"/>
  <c r="W58" i="3"/>
  <c r="V58" i="3"/>
  <c r="T58" i="3"/>
  <c r="S58" i="3"/>
  <c r="R58" i="3"/>
  <c r="AS57" i="3"/>
  <c r="AR57" i="3"/>
  <c r="AQ57" i="3"/>
  <c r="AP57" i="3"/>
  <c r="AO57" i="3"/>
  <c r="AN57" i="3"/>
  <c r="AL57" i="3"/>
  <c r="AK57" i="3"/>
  <c r="AJ57" i="3"/>
  <c r="AI57" i="3"/>
  <c r="AH57" i="3"/>
  <c r="AG57" i="3"/>
  <c r="AE57" i="3"/>
  <c r="AD57" i="3"/>
  <c r="AC57" i="3"/>
  <c r="AB57" i="3"/>
  <c r="Z57" i="3"/>
  <c r="Y57" i="3"/>
  <c r="X57" i="3"/>
  <c r="W57" i="3"/>
  <c r="V57" i="3"/>
  <c r="T57" i="3"/>
  <c r="S57" i="3"/>
  <c r="R57" i="3"/>
  <c r="AS56" i="3"/>
  <c r="AR56" i="3"/>
  <c r="AQ56" i="3"/>
  <c r="AP56" i="3"/>
  <c r="AO56" i="3"/>
  <c r="AN56" i="3"/>
  <c r="AL56" i="3"/>
  <c r="AK56" i="3"/>
  <c r="AJ56" i="3"/>
  <c r="AI56" i="3"/>
  <c r="AH56" i="3"/>
  <c r="AG56" i="3"/>
  <c r="AE56" i="3"/>
  <c r="AD56" i="3"/>
  <c r="AC56" i="3"/>
  <c r="AB56" i="3"/>
  <c r="Z56" i="3"/>
  <c r="Y56" i="3"/>
  <c r="X56" i="3"/>
  <c r="W56" i="3"/>
  <c r="V56" i="3"/>
  <c r="T56" i="3"/>
  <c r="S56" i="3"/>
  <c r="R56" i="3"/>
  <c r="AS55" i="3"/>
  <c r="AR55" i="3"/>
  <c r="AQ55" i="3"/>
  <c r="AP55" i="3"/>
  <c r="AO55" i="3"/>
  <c r="AN55" i="3"/>
  <c r="AL55" i="3"/>
  <c r="AK55" i="3"/>
  <c r="AJ55" i="3"/>
  <c r="AI55" i="3"/>
  <c r="AH55" i="3"/>
  <c r="AG55" i="3"/>
  <c r="AE55" i="3"/>
  <c r="AD55" i="3"/>
  <c r="AC55" i="3"/>
  <c r="AB55" i="3"/>
  <c r="Z55" i="3"/>
  <c r="Y55" i="3"/>
  <c r="X55" i="3"/>
  <c r="W55" i="3"/>
  <c r="V55" i="3"/>
  <c r="T55" i="3"/>
  <c r="S55" i="3"/>
  <c r="R55" i="3"/>
  <c r="AS54" i="3"/>
  <c r="AR54" i="3"/>
  <c r="AQ54" i="3"/>
  <c r="AP54" i="3"/>
  <c r="AO54" i="3"/>
  <c r="AN54" i="3"/>
  <c r="AL54" i="3"/>
  <c r="AK54" i="3"/>
  <c r="AJ54" i="3"/>
  <c r="AI54" i="3"/>
  <c r="AH54" i="3"/>
  <c r="AG54" i="3"/>
  <c r="AE54" i="3"/>
  <c r="AD54" i="3"/>
  <c r="AC54" i="3"/>
  <c r="AB54" i="3"/>
  <c r="Z54" i="3"/>
  <c r="Y54" i="3"/>
  <c r="X54" i="3"/>
  <c r="W54" i="3"/>
  <c r="V54" i="3"/>
  <c r="T54" i="3"/>
  <c r="S54" i="3"/>
  <c r="R54" i="3"/>
  <c r="AS53" i="3"/>
  <c r="AR53" i="3"/>
  <c r="AQ53" i="3"/>
  <c r="AP53" i="3"/>
  <c r="AO53" i="3"/>
  <c r="AN53" i="3"/>
  <c r="AL53" i="3"/>
  <c r="AK53" i="3"/>
  <c r="AJ53" i="3"/>
  <c r="AI53" i="3"/>
  <c r="AH53" i="3"/>
  <c r="AG53" i="3"/>
  <c r="AE53" i="3"/>
  <c r="AD53" i="3"/>
  <c r="AC53" i="3"/>
  <c r="AB53" i="3"/>
  <c r="Z53" i="3"/>
  <c r="Y53" i="3"/>
  <c r="X53" i="3"/>
  <c r="W53" i="3"/>
  <c r="V53" i="3"/>
  <c r="T53" i="3"/>
  <c r="S53" i="3"/>
  <c r="R53" i="3"/>
  <c r="AS52" i="3"/>
  <c r="AR52" i="3"/>
  <c r="AQ52" i="3"/>
  <c r="AP52" i="3"/>
  <c r="AO52" i="3"/>
  <c r="AN52" i="3"/>
  <c r="AL52" i="3"/>
  <c r="AK52" i="3"/>
  <c r="AJ52" i="3"/>
  <c r="AI52" i="3"/>
  <c r="AH52" i="3"/>
  <c r="AG52" i="3"/>
  <c r="AE52" i="3"/>
  <c r="AD52" i="3"/>
  <c r="AC52" i="3"/>
  <c r="AB52" i="3"/>
  <c r="Z52" i="3"/>
  <c r="Y52" i="3"/>
  <c r="X52" i="3"/>
  <c r="W52" i="3"/>
  <c r="V52" i="3"/>
  <c r="T52" i="3"/>
  <c r="S52" i="3"/>
  <c r="R52" i="3"/>
  <c r="AS51" i="3"/>
  <c r="AR51" i="3"/>
  <c r="AQ51" i="3"/>
  <c r="AP51" i="3"/>
  <c r="AO51" i="3"/>
  <c r="AN51" i="3"/>
  <c r="AL51" i="3"/>
  <c r="AK51" i="3"/>
  <c r="AJ51" i="3"/>
  <c r="AI51" i="3"/>
  <c r="AH51" i="3"/>
  <c r="AG51" i="3"/>
  <c r="AD51" i="3"/>
  <c r="AC51" i="3"/>
  <c r="AB51" i="3"/>
  <c r="Z51" i="3"/>
  <c r="Y51" i="3"/>
  <c r="X51" i="3"/>
  <c r="W51" i="3"/>
  <c r="V51" i="3"/>
  <c r="T51" i="3"/>
  <c r="S51" i="3"/>
  <c r="R51" i="3"/>
  <c r="AS50" i="3"/>
  <c r="AR50" i="3"/>
  <c r="AQ50" i="3"/>
  <c r="AP50" i="3"/>
  <c r="AO50" i="3"/>
  <c r="AN50" i="3"/>
  <c r="AL50" i="3"/>
  <c r="AK50" i="3"/>
  <c r="AJ50" i="3"/>
  <c r="AI50" i="3"/>
  <c r="AH50" i="3"/>
  <c r="AG50" i="3"/>
  <c r="AD50" i="3"/>
  <c r="AC50" i="3"/>
  <c r="AB50" i="3"/>
  <c r="Z50" i="3"/>
  <c r="Y50" i="3"/>
  <c r="X50" i="3"/>
  <c r="W50" i="3"/>
  <c r="V50" i="3"/>
  <c r="T50" i="3"/>
  <c r="S50" i="3"/>
  <c r="R50" i="3"/>
  <c r="AS49" i="3"/>
  <c r="AR49" i="3"/>
  <c r="AQ49" i="3"/>
  <c r="AP49" i="3"/>
  <c r="AO49" i="3"/>
  <c r="AN49" i="3"/>
  <c r="AL49" i="3"/>
  <c r="AK49" i="3"/>
  <c r="AJ49" i="3"/>
  <c r="AI49" i="3"/>
  <c r="AH49" i="3"/>
  <c r="AG49" i="3"/>
  <c r="AD49" i="3"/>
  <c r="AC49" i="3"/>
  <c r="AB49" i="3"/>
  <c r="Z49" i="3"/>
  <c r="Y49" i="3"/>
  <c r="X49" i="3"/>
  <c r="W49" i="3"/>
  <c r="V49" i="3"/>
  <c r="T49" i="3"/>
  <c r="S49" i="3"/>
  <c r="R49" i="3"/>
  <c r="AS48" i="3"/>
  <c r="AR48" i="3"/>
  <c r="AQ48" i="3"/>
  <c r="AP48" i="3"/>
  <c r="AO48" i="3"/>
  <c r="AN48" i="3"/>
  <c r="AL48" i="3"/>
  <c r="AK48" i="3"/>
  <c r="AJ48" i="3"/>
  <c r="AI48" i="3"/>
  <c r="AH48" i="3"/>
  <c r="AG48" i="3"/>
  <c r="AD48" i="3"/>
  <c r="AC48" i="3"/>
  <c r="AB48" i="3"/>
  <c r="Z48" i="3"/>
  <c r="Y48" i="3"/>
  <c r="X48" i="3"/>
  <c r="W48" i="3"/>
  <c r="V48" i="3"/>
  <c r="T48" i="3"/>
  <c r="S48" i="3"/>
  <c r="R48" i="3"/>
  <c r="AS47" i="3"/>
  <c r="AR47" i="3"/>
  <c r="AQ47" i="3"/>
  <c r="AP47" i="3"/>
  <c r="AO47" i="3"/>
  <c r="AN47" i="3"/>
  <c r="AL47" i="3"/>
  <c r="AK47" i="3"/>
  <c r="AJ47" i="3"/>
  <c r="AI47" i="3"/>
  <c r="AH47" i="3"/>
  <c r="AG47" i="3"/>
  <c r="AD47" i="3"/>
  <c r="AC47" i="3"/>
  <c r="AB47" i="3"/>
  <c r="Z47" i="3"/>
  <c r="Y47" i="3"/>
  <c r="X47" i="3"/>
  <c r="W47" i="3"/>
  <c r="V47" i="3"/>
  <c r="T47" i="3"/>
  <c r="S47" i="3"/>
  <c r="R47" i="3"/>
  <c r="AS46" i="3"/>
  <c r="AR46" i="3"/>
  <c r="AQ46" i="3"/>
  <c r="AP46" i="3"/>
  <c r="AO46" i="3"/>
  <c r="AN46" i="3"/>
  <c r="AL46" i="3"/>
  <c r="AK46" i="3"/>
  <c r="AJ46" i="3"/>
  <c r="AI46" i="3"/>
  <c r="AH46" i="3"/>
  <c r="AG46" i="3"/>
  <c r="AE46" i="3"/>
  <c r="AD46" i="3"/>
  <c r="AC46" i="3"/>
  <c r="AB46" i="3"/>
  <c r="Z46" i="3"/>
  <c r="Y46" i="3"/>
  <c r="X46" i="3"/>
  <c r="W46" i="3"/>
  <c r="V46" i="3"/>
  <c r="T46" i="3"/>
  <c r="S46" i="3"/>
  <c r="R46" i="3"/>
  <c r="AS45" i="3"/>
  <c r="AR45" i="3"/>
  <c r="AQ45" i="3"/>
  <c r="AP45" i="3"/>
  <c r="AO45" i="3"/>
  <c r="AN45" i="3"/>
  <c r="AL45" i="3"/>
  <c r="AK45" i="3"/>
  <c r="AJ45" i="3"/>
  <c r="AI45" i="3"/>
  <c r="AH45" i="3"/>
  <c r="AG45" i="3"/>
  <c r="AE45" i="3"/>
  <c r="AD45" i="3"/>
  <c r="AC45" i="3"/>
  <c r="AB45" i="3"/>
  <c r="Z45" i="3"/>
  <c r="Y45" i="3"/>
  <c r="X45" i="3"/>
  <c r="W45" i="3"/>
  <c r="V45" i="3"/>
  <c r="T45" i="3"/>
  <c r="S45" i="3"/>
  <c r="R45" i="3"/>
  <c r="AS44" i="3"/>
  <c r="AR44" i="3"/>
  <c r="AQ44" i="3"/>
  <c r="AP44" i="3"/>
  <c r="AO44" i="3"/>
  <c r="AN44" i="3"/>
  <c r="AL44" i="3"/>
  <c r="AK44" i="3"/>
  <c r="AJ44" i="3"/>
  <c r="AI44" i="3"/>
  <c r="AH44" i="3"/>
  <c r="AG44" i="3"/>
  <c r="AE44" i="3"/>
  <c r="AD44" i="3"/>
  <c r="AC44" i="3"/>
  <c r="AB44" i="3"/>
  <c r="Z44" i="3"/>
  <c r="Y44" i="3"/>
  <c r="X44" i="3"/>
  <c r="W44" i="3"/>
  <c r="V44" i="3"/>
  <c r="T44" i="3"/>
  <c r="S44" i="3"/>
  <c r="R44" i="3"/>
  <c r="AS43" i="3"/>
  <c r="AR43" i="3"/>
  <c r="AQ43" i="3"/>
  <c r="AP43" i="3"/>
  <c r="AO43" i="3"/>
  <c r="AN43" i="3"/>
  <c r="AL43" i="3"/>
  <c r="AK43" i="3"/>
  <c r="AJ43" i="3"/>
  <c r="AI43" i="3"/>
  <c r="AH43" i="3"/>
  <c r="AG43" i="3"/>
  <c r="AE43" i="3"/>
  <c r="AD43" i="3"/>
  <c r="AC43" i="3"/>
  <c r="AB43" i="3"/>
  <c r="Z43" i="3"/>
  <c r="Y43" i="3"/>
  <c r="X43" i="3"/>
  <c r="W43" i="3"/>
  <c r="V43" i="3"/>
  <c r="T43" i="3"/>
  <c r="S43" i="3"/>
  <c r="R43" i="3"/>
  <c r="AS42" i="3"/>
  <c r="AR42" i="3"/>
  <c r="AQ42" i="3"/>
  <c r="AP42" i="3"/>
  <c r="AO42" i="3"/>
  <c r="AN42" i="3"/>
  <c r="AL42" i="3"/>
  <c r="AK42" i="3"/>
  <c r="AJ42" i="3"/>
  <c r="AI42" i="3"/>
  <c r="AH42" i="3"/>
  <c r="AG42" i="3"/>
  <c r="AE42" i="3"/>
  <c r="AD42" i="3"/>
  <c r="AC42" i="3"/>
  <c r="AB42" i="3"/>
  <c r="Z42" i="3"/>
  <c r="Y42" i="3"/>
  <c r="X42" i="3"/>
  <c r="W42" i="3"/>
  <c r="V42" i="3"/>
  <c r="T42" i="3"/>
  <c r="S42" i="3"/>
  <c r="R42" i="3"/>
  <c r="AS41" i="3"/>
  <c r="AR41" i="3"/>
  <c r="AQ41" i="3"/>
  <c r="AP41" i="3"/>
  <c r="AO41" i="3"/>
  <c r="AN41" i="3"/>
  <c r="AL41" i="3"/>
  <c r="AK41" i="3"/>
  <c r="AJ41" i="3"/>
  <c r="AI41" i="3"/>
  <c r="AH41" i="3"/>
  <c r="AG41" i="3"/>
  <c r="AE41" i="3"/>
  <c r="AD41" i="3"/>
  <c r="AC41" i="3"/>
  <c r="AB41" i="3"/>
  <c r="Z41" i="3"/>
  <c r="Y41" i="3"/>
  <c r="X41" i="3"/>
  <c r="W41" i="3"/>
  <c r="V41" i="3"/>
  <c r="T41" i="3"/>
  <c r="S41" i="3"/>
  <c r="R41" i="3"/>
  <c r="AS40" i="3"/>
  <c r="AR40" i="3"/>
  <c r="AQ40" i="3"/>
  <c r="AP40" i="3"/>
  <c r="AO40" i="3"/>
  <c r="AN40" i="3"/>
  <c r="AL40" i="3"/>
  <c r="AK40" i="3"/>
  <c r="AJ40" i="3"/>
  <c r="AI40" i="3"/>
  <c r="AH40" i="3"/>
  <c r="AG40" i="3"/>
  <c r="AE40" i="3"/>
  <c r="AD40" i="3"/>
  <c r="AC40" i="3"/>
  <c r="AB40" i="3"/>
  <c r="Z40" i="3"/>
  <c r="Y40" i="3"/>
  <c r="X40" i="3"/>
  <c r="W40" i="3"/>
  <c r="V40" i="3"/>
  <c r="T40" i="3"/>
  <c r="S40" i="3"/>
  <c r="R40" i="3"/>
  <c r="AS39" i="3"/>
  <c r="AR39" i="3"/>
  <c r="AQ39" i="3"/>
  <c r="AP39" i="3"/>
  <c r="AO39" i="3"/>
  <c r="AN39" i="3"/>
  <c r="AL39" i="3"/>
  <c r="AK39" i="3"/>
  <c r="AJ39" i="3"/>
  <c r="AI39" i="3"/>
  <c r="AH39" i="3"/>
  <c r="AG39" i="3"/>
  <c r="AE39" i="3"/>
  <c r="AD39" i="3"/>
  <c r="AC39" i="3"/>
  <c r="AB39" i="3"/>
  <c r="Z39" i="3"/>
  <c r="Y39" i="3"/>
  <c r="X39" i="3"/>
  <c r="W39" i="3"/>
  <c r="V39" i="3"/>
  <c r="T39" i="3"/>
  <c r="S39" i="3"/>
  <c r="R39" i="3"/>
  <c r="AS38" i="3"/>
  <c r="AR38" i="3"/>
  <c r="AQ38" i="3"/>
  <c r="AP38" i="3"/>
  <c r="AO38" i="3"/>
  <c r="AN38" i="3"/>
  <c r="AL38" i="3"/>
  <c r="AK38" i="3"/>
  <c r="AJ38" i="3"/>
  <c r="AI38" i="3"/>
  <c r="AH38" i="3"/>
  <c r="AG38" i="3"/>
  <c r="AE38" i="3"/>
  <c r="AD38" i="3"/>
  <c r="AC38" i="3"/>
  <c r="AB38" i="3"/>
  <c r="Z38" i="3"/>
  <c r="Y38" i="3"/>
  <c r="X38" i="3"/>
  <c r="W38" i="3"/>
  <c r="V38" i="3"/>
  <c r="T38" i="3"/>
  <c r="S38" i="3"/>
  <c r="R38" i="3"/>
  <c r="AS37" i="3"/>
  <c r="AR37" i="3"/>
  <c r="AQ37" i="3"/>
  <c r="AP37" i="3"/>
  <c r="AO37" i="3"/>
  <c r="AN37" i="3"/>
  <c r="AL37" i="3"/>
  <c r="AK37" i="3"/>
  <c r="AJ37" i="3"/>
  <c r="AI37" i="3"/>
  <c r="AH37" i="3"/>
  <c r="AG37" i="3"/>
  <c r="AE37" i="3"/>
  <c r="AD37" i="3"/>
  <c r="AC37" i="3"/>
  <c r="AB37" i="3"/>
  <c r="Z37" i="3"/>
  <c r="Y37" i="3"/>
  <c r="X37" i="3"/>
  <c r="W37" i="3"/>
  <c r="V37" i="3"/>
  <c r="T37" i="3"/>
  <c r="S37" i="3"/>
  <c r="R37" i="3"/>
  <c r="AS36" i="3"/>
  <c r="AR36" i="3"/>
  <c r="AQ36" i="3"/>
  <c r="AP36" i="3"/>
  <c r="AO36" i="3"/>
  <c r="AN36" i="3"/>
  <c r="AL36" i="3"/>
  <c r="AK36" i="3"/>
  <c r="AJ36" i="3"/>
  <c r="AI36" i="3"/>
  <c r="AH36" i="3"/>
  <c r="AG36" i="3"/>
  <c r="AE36" i="3"/>
  <c r="AD36" i="3"/>
  <c r="AC36" i="3"/>
  <c r="AB36" i="3"/>
  <c r="Z36" i="3"/>
  <c r="Y36" i="3"/>
  <c r="X36" i="3"/>
  <c r="W36" i="3"/>
  <c r="V36" i="3"/>
  <c r="T36" i="3"/>
  <c r="S36" i="3"/>
  <c r="R36" i="3"/>
  <c r="AS35" i="3"/>
  <c r="AR35" i="3"/>
  <c r="AQ35" i="3"/>
  <c r="AP35" i="3"/>
  <c r="AO35" i="3"/>
  <c r="AN35" i="3"/>
  <c r="AL35" i="3"/>
  <c r="AK35" i="3"/>
  <c r="AJ35" i="3"/>
  <c r="AI35" i="3"/>
  <c r="AH35" i="3"/>
  <c r="AG35" i="3"/>
  <c r="AE35" i="3"/>
  <c r="AD35" i="3"/>
  <c r="AC35" i="3"/>
  <c r="AB35" i="3"/>
  <c r="Z35" i="3"/>
  <c r="Y35" i="3"/>
  <c r="X35" i="3"/>
  <c r="W35" i="3"/>
  <c r="V35" i="3"/>
  <c r="T35" i="3"/>
  <c r="S35" i="3"/>
  <c r="R35" i="3"/>
  <c r="AS34" i="3"/>
  <c r="AR34" i="3"/>
  <c r="AQ34" i="3"/>
  <c r="AP34" i="3"/>
  <c r="AO34" i="3"/>
  <c r="AN34" i="3"/>
  <c r="AL34" i="3"/>
  <c r="AK34" i="3"/>
  <c r="AJ34" i="3"/>
  <c r="AI34" i="3"/>
  <c r="AH34" i="3"/>
  <c r="AG34" i="3"/>
  <c r="AE34" i="3"/>
  <c r="AD34" i="3"/>
  <c r="AC34" i="3"/>
  <c r="AB34" i="3"/>
  <c r="Z34" i="3"/>
  <c r="Y34" i="3"/>
  <c r="X34" i="3"/>
  <c r="W34" i="3"/>
  <c r="V34" i="3"/>
  <c r="T34" i="3"/>
  <c r="S34" i="3"/>
  <c r="R34" i="3"/>
  <c r="AS33" i="3"/>
  <c r="AR33" i="3"/>
  <c r="AQ33" i="3"/>
  <c r="AP33" i="3"/>
  <c r="AO33" i="3"/>
  <c r="AN33" i="3"/>
  <c r="AL33" i="3"/>
  <c r="AK33" i="3"/>
  <c r="AJ33" i="3"/>
  <c r="AI33" i="3"/>
  <c r="AH33" i="3"/>
  <c r="AG33" i="3"/>
  <c r="AE33" i="3"/>
  <c r="AD33" i="3"/>
  <c r="AC33" i="3"/>
  <c r="AB33" i="3"/>
  <c r="Z33" i="3"/>
  <c r="Y33" i="3"/>
  <c r="X33" i="3"/>
  <c r="W33" i="3"/>
  <c r="V33" i="3"/>
  <c r="T33" i="3"/>
  <c r="S33" i="3"/>
  <c r="R33" i="3"/>
  <c r="AS32" i="3"/>
  <c r="AR32" i="3"/>
  <c r="AQ32" i="3"/>
  <c r="AP32" i="3"/>
  <c r="AO32" i="3"/>
  <c r="AN32" i="3"/>
  <c r="AL32" i="3"/>
  <c r="AK32" i="3"/>
  <c r="AJ32" i="3"/>
  <c r="AI32" i="3"/>
  <c r="AH32" i="3"/>
  <c r="AG32" i="3"/>
  <c r="AE32" i="3"/>
  <c r="AD32" i="3"/>
  <c r="AC32" i="3"/>
  <c r="AB32" i="3"/>
  <c r="Z32" i="3"/>
  <c r="Y32" i="3"/>
  <c r="X32" i="3"/>
  <c r="W32" i="3"/>
  <c r="V32" i="3"/>
  <c r="T32" i="3"/>
  <c r="S32" i="3"/>
  <c r="R32" i="3"/>
  <c r="AS31" i="3"/>
  <c r="AR31" i="3"/>
  <c r="AQ31" i="3"/>
  <c r="AP31" i="3"/>
  <c r="AO31" i="3"/>
  <c r="AN31" i="3"/>
  <c r="AL31" i="3"/>
  <c r="AK31" i="3"/>
  <c r="AJ31" i="3"/>
  <c r="AI31" i="3"/>
  <c r="AH31" i="3"/>
  <c r="AG31" i="3"/>
  <c r="AE31" i="3"/>
  <c r="AD31" i="3"/>
  <c r="AC31" i="3"/>
  <c r="AB31" i="3"/>
  <c r="Z31" i="3"/>
  <c r="Y31" i="3"/>
  <c r="X31" i="3"/>
  <c r="W31" i="3"/>
  <c r="V31" i="3"/>
  <c r="T31" i="3"/>
  <c r="S31" i="3"/>
  <c r="R31" i="3"/>
  <c r="AS30" i="3"/>
  <c r="AR30" i="3"/>
  <c r="AQ30" i="3"/>
  <c r="AP30" i="3"/>
  <c r="AO30" i="3"/>
  <c r="AN30" i="3"/>
  <c r="AL30" i="3"/>
  <c r="AK30" i="3"/>
  <c r="AJ30" i="3"/>
  <c r="AI30" i="3"/>
  <c r="AH30" i="3"/>
  <c r="AG30" i="3"/>
  <c r="AE30" i="3"/>
  <c r="AD30" i="3"/>
  <c r="AC30" i="3"/>
  <c r="AB30" i="3"/>
  <c r="Z30" i="3"/>
  <c r="Y30" i="3"/>
  <c r="X30" i="3"/>
  <c r="W30" i="3"/>
  <c r="V30" i="3"/>
  <c r="T30" i="3"/>
  <c r="S30" i="3"/>
  <c r="R30" i="3"/>
  <c r="AS29" i="3"/>
  <c r="AR29" i="3"/>
  <c r="AQ29" i="3"/>
  <c r="AP29" i="3"/>
  <c r="AO29" i="3"/>
  <c r="AN29" i="3"/>
  <c r="AL29" i="3"/>
  <c r="AK29" i="3"/>
  <c r="AJ29" i="3"/>
  <c r="AI29" i="3"/>
  <c r="AH29" i="3"/>
  <c r="AG29" i="3"/>
  <c r="AE29" i="3"/>
  <c r="AD29" i="3"/>
  <c r="AC29" i="3"/>
  <c r="AB29" i="3"/>
  <c r="Z29" i="3"/>
  <c r="Y29" i="3"/>
  <c r="X29" i="3"/>
  <c r="W29" i="3"/>
  <c r="V29" i="3"/>
  <c r="T29" i="3"/>
  <c r="S29" i="3"/>
  <c r="R29" i="3"/>
  <c r="AS28" i="3"/>
  <c r="AR28" i="3"/>
  <c r="AQ28" i="3"/>
  <c r="AP28" i="3"/>
  <c r="AO28" i="3"/>
  <c r="AN28" i="3"/>
  <c r="AL28" i="3"/>
  <c r="AK28" i="3"/>
  <c r="AJ28" i="3"/>
  <c r="AI28" i="3"/>
  <c r="AH28" i="3"/>
  <c r="AG28" i="3"/>
  <c r="AE28" i="3"/>
  <c r="AD28" i="3"/>
  <c r="AC28" i="3"/>
  <c r="AB28" i="3"/>
  <c r="Z28" i="3"/>
  <c r="Y28" i="3"/>
  <c r="X28" i="3"/>
  <c r="W28" i="3"/>
  <c r="V28" i="3"/>
  <c r="T28" i="3"/>
  <c r="S28" i="3"/>
  <c r="R28" i="3"/>
  <c r="AS27" i="3"/>
  <c r="AR27" i="3"/>
  <c r="AQ27" i="3"/>
  <c r="AP27" i="3"/>
  <c r="AO27" i="3"/>
  <c r="AN27" i="3"/>
  <c r="AL27" i="3"/>
  <c r="AK27" i="3"/>
  <c r="AJ27" i="3"/>
  <c r="AI27" i="3"/>
  <c r="AH27" i="3"/>
  <c r="AG27" i="3"/>
  <c r="AE27" i="3"/>
  <c r="AD27" i="3"/>
  <c r="AC27" i="3"/>
  <c r="AB27" i="3"/>
  <c r="Z27" i="3"/>
  <c r="Y27" i="3"/>
  <c r="X27" i="3"/>
  <c r="W27" i="3"/>
  <c r="V27" i="3"/>
  <c r="T27" i="3"/>
  <c r="S27" i="3"/>
  <c r="R27" i="3"/>
  <c r="AS26" i="3"/>
  <c r="AR26" i="3"/>
  <c r="AQ26" i="3"/>
  <c r="AP26" i="3"/>
  <c r="AO26" i="3"/>
  <c r="AN26" i="3"/>
  <c r="AL26" i="3"/>
  <c r="AK26" i="3"/>
  <c r="AJ26" i="3"/>
  <c r="AI26" i="3"/>
  <c r="AH26" i="3"/>
  <c r="AG26" i="3"/>
  <c r="AE26" i="3"/>
  <c r="AD26" i="3"/>
  <c r="AC26" i="3"/>
  <c r="AB26" i="3"/>
  <c r="Z26" i="3"/>
  <c r="Y26" i="3"/>
  <c r="X26" i="3"/>
  <c r="W26" i="3"/>
  <c r="V26" i="3"/>
  <c r="T26" i="3"/>
  <c r="S26" i="3"/>
  <c r="R26" i="3"/>
  <c r="AS25" i="3"/>
  <c r="AR25" i="3"/>
  <c r="AQ25" i="3"/>
  <c r="AP25" i="3"/>
  <c r="AO25" i="3"/>
  <c r="AN25" i="3"/>
  <c r="AL25" i="3"/>
  <c r="AK25" i="3"/>
  <c r="AJ25" i="3"/>
  <c r="AI25" i="3"/>
  <c r="AH25" i="3"/>
  <c r="AG25" i="3"/>
  <c r="AE25" i="3"/>
  <c r="AD25" i="3"/>
  <c r="AC25" i="3"/>
  <c r="AB25" i="3"/>
  <c r="Z25" i="3"/>
  <c r="Y25" i="3"/>
  <c r="X25" i="3"/>
  <c r="W25" i="3"/>
  <c r="V25" i="3"/>
  <c r="T25" i="3"/>
  <c r="S25" i="3"/>
  <c r="R25" i="3"/>
  <c r="AS24" i="3"/>
  <c r="AR24" i="3"/>
  <c r="AQ24" i="3"/>
  <c r="AP24" i="3"/>
  <c r="AO24" i="3"/>
  <c r="AN24" i="3"/>
  <c r="AL24" i="3"/>
  <c r="AK24" i="3"/>
  <c r="AJ24" i="3"/>
  <c r="AI24" i="3"/>
  <c r="AH24" i="3"/>
  <c r="AG24" i="3"/>
  <c r="AE24" i="3"/>
  <c r="AD24" i="3"/>
  <c r="AC24" i="3"/>
  <c r="AB24" i="3"/>
  <c r="Z24" i="3"/>
  <c r="Y24" i="3"/>
  <c r="X24" i="3"/>
  <c r="W24" i="3"/>
  <c r="V24" i="3"/>
  <c r="T24" i="3"/>
  <c r="S24" i="3"/>
  <c r="R24" i="3"/>
  <c r="AS23" i="3"/>
  <c r="AR23" i="3"/>
  <c r="AQ23" i="3"/>
  <c r="AP23" i="3"/>
  <c r="AO23" i="3"/>
  <c r="AN23" i="3"/>
  <c r="AL23" i="3"/>
  <c r="AK23" i="3"/>
  <c r="AJ23" i="3"/>
  <c r="AI23" i="3"/>
  <c r="AH23" i="3"/>
  <c r="AG23" i="3"/>
  <c r="AE23" i="3"/>
  <c r="AD23" i="3"/>
  <c r="AC23" i="3"/>
  <c r="AB23" i="3"/>
  <c r="Z23" i="3"/>
  <c r="Y23" i="3"/>
  <c r="X23" i="3"/>
  <c r="W23" i="3"/>
  <c r="V23" i="3"/>
  <c r="T23" i="3"/>
  <c r="S23" i="3"/>
  <c r="R23" i="3"/>
  <c r="AS22" i="3"/>
  <c r="AR22" i="3"/>
  <c r="AQ22" i="3"/>
  <c r="AP22" i="3"/>
  <c r="AO22" i="3"/>
  <c r="AN22" i="3"/>
  <c r="AL22" i="3"/>
  <c r="AK22" i="3"/>
  <c r="AJ22" i="3"/>
  <c r="AI22" i="3"/>
  <c r="AH22" i="3"/>
  <c r="AG22" i="3"/>
  <c r="AE22" i="3"/>
  <c r="AD22" i="3"/>
  <c r="AC22" i="3"/>
  <c r="AB22" i="3"/>
  <c r="Z22" i="3"/>
  <c r="Y22" i="3"/>
  <c r="X22" i="3"/>
  <c r="W22" i="3"/>
  <c r="V22" i="3"/>
  <c r="T22" i="3"/>
  <c r="S22" i="3"/>
  <c r="R22" i="3"/>
  <c r="AS21" i="3"/>
  <c r="AR21" i="3"/>
  <c r="AQ21" i="3"/>
  <c r="AP21" i="3"/>
  <c r="AO21" i="3"/>
  <c r="AN21" i="3"/>
  <c r="AL21" i="3"/>
  <c r="AK21" i="3"/>
  <c r="AJ21" i="3"/>
  <c r="AI21" i="3"/>
  <c r="AH21" i="3"/>
  <c r="AG21" i="3"/>
  <c r="AD21" i="3"/>
  <c r="AC21" i="3"/>
  <c r="AB21" i="3"/>
  <c r="Z21" i="3"/>
  <c r="Y21" i="3"/>
  <c r="X21" i="3"/>
  <c r="W21" i="3"/>
  <c r="V21" i="3"/>
  <c r="T21" i="3"/>
  <c r="S21" i="3"/>
  <c r="R21" i="3"/>
  <c r="AS20" i="3"/>
  <c r="AR20" i="3"/>
  <c r="AQ20" i="3"/>
  <c r="AP20" i="3"/>
  <c r="AO20" i="3"/>
  <c r="AN20" i="3"/>
  <c r="AL20" i="3"/>
  <c r="AK20" i="3"/>
  <c r="AJ20" i="3"/>
  <c r="AI20" i="3"/>
  <c r="AH20" i="3"/>
  <c r="AG20" i="3"/>
  <c r="AD20" i="3"/>
  <c r="AC20" i="3"/>
  <c r="AB20" i="3"/>
  <c r="Z20" i="3"/>
  <c r="Y20" i="3"/>
  <c r="X20" i="3"/>
  <c r="W20" i="3"/>
  <c r="V20" i="3"/>
  <c r="T20" i="3"/>
  <c r="S20" i="3"/>
  <c r="R20" i="3"/>
  <c r="AS19" i="3"/>
  <c r="AR19" i="3"/>
  <c r="AQ19" i="3"/>
  <c r="AP19" i="3"/>
  <c r="AO19" i="3"/>
  <c r="AN19" i="3"/>
  <c r="AL19" i="3"/>
  <c r="AK19" i="3"/>
  <c r="AJ19" i="3"/>
  <c r="AI19" i="3"/>
  <c r="AH19" i="3"/>
  <c r="AG19" i="3"/>
  <c r="AD19" i="3"/>
  <c r="AC19" i="3"/>
  <c r="AB19" i="3"/>
  <c r="Z19" i="3"/>
  <c r="Y19" i="3"/>
  <c r="X19" i="3"/>
  <c r="W19" i="3"/>
  <c r="V19" i="3"/>
  <c r="T19" i="3"/>
  <c r="S19" i="3"/>
  <c r="R19" i="3"/>
  <c r="AS18" i="3"/>
  <c r="AR18" i="3"/>
  <c r="AQ18" i="3"/>
  <c r="AP18" i="3"/>
  <c r="AO18" i="3"/>
  <c r="AN18" i="3"/>
  <c r="AL18" i="3"/>
  <c r="AK18" i="3"/>
  <c r="AJ18" i="3"/>
  <c r="AI18" i="3"/>
  <c r="AH18" i="3"/>
  <c r="AG18" i="3"/>
  <c r="AD18" i="3"/>
  <c r="AC18" i="3"/>
  <c r="AB18" i="3"/>
  <c r="Z18" i="3"/>
  <c r="Y18" i="3"/>
  <c r="X18" i="3"/>
  <c r="W18" i="3"/>
  <c r="V18" i="3"/>
  <c r="T18" i="3"/>
  <c r="S18" i="3"/>
  <c r="R18" i="3"/>
  <c r="AS17" i="3"/>
  <c r="AR17" i="3"/>
  <c r="AQ17" i="3"/>
  <c r="AL17" i="3"/>
  <c r="AK17" i="3"/>
  <c r="AJ17" i="3"/>
  <c r="AB17" i="3"/>
  <c r="Z17" i="3"/>
  <c r="Y17" i="3"/>
  <c r="X17" i="3"/>
  <c r="T17" i="3"/>
  <c r="R17" i="3"/>
  <c r="AS90" i="3"/>
  <c r="AR90" i="3"/>
  <c r="AQ90" i="3"/>
  <c r="AP90" i="3"/>
  <c r="AO90" i="3"/>
  <c r="AN90" i="3"/>
  <c r="AL90" i="3"/>
  <c r="AK90" i="3"/>
  <c r="AJ90" i="3"/>
  <c r="AI90" i="3"/>
  <c r="AH90" i="3"/>
  <c r="AG90" i="3"/>
  <c r="AE90" i="3"/>
  <c r="AD90" i="3"/>
  <c r="AC90" i="3"/>
  <c r="AB90" i="3"/>
  <c r="Z90" i="3"/>
  <c r="Y90" i="3"/>
  <c r="X90" i="3"/>
  <c r="W90" i="3"/>
  <c r="V90" i="3"/>
  <c r="T90" i="3"/>
  <c r="S90" i="3"/>
  <c r="R90" i="3"/>
  <c r="AS89" i="3"/>
  <c r="AR89" i="3"/>
  <c r="AQ89" i="3"/>
  <c r="AP89" i="3"/>
  <c r="AO89" i="3"/>
  <c r="AN89" i="3"/>
  <c r="AL89" i="3"/>
  <c r="AK89" i="3"/>
  <c r="AJ89" i="3"/>
  <c r="AI89" i="3"/>
  <c r="AH89" i="3"/>
  <c r="AG89" i="3"/>
  <c r="AE89" i="3"/>
  <c r="AD89" i="3"/>
  <c r="AC89" i="3"/>
  <c r="AB89" i="3"/>
  <c r="Z89" i="3"/>
  <c r="Y89" i="3"/>
  <c r="X89" i="3"/>
  <c r="W89" i="3"/>
  <c r="V89" i="3"/>
  <c r="T89" i="3"/>
  <c r="S89" i="3"/>
  <c r="R89" i="3"/>
  <c r="AS88" i="3"/>
  <c r="AR88" i="3"/>
  <c r="AQ88" i="3"/>
  <c r="AP88" i="3"/>
  <c r="AO88" i="3"/>
  <c r="AN88" i="3"/>
  <c r="AL88" i="3"/>
  <c r="AK88" i="3"/>
  <c r="AJ88" i="3"/>
  <c r="AI88" i="3"/>
  <c r="AH88" i="3"/>
  <c r="AG88" i="3"/>
  <c r="AE88" i="3"/>
  <c r="AD88" i="3"/>
  <c r="AC88" i="3"/>
  <c r="AB88" i="3"/>
  <c r="Z88" i="3"/>
  <c r="Y88" i="3"/>
  <c r="X88" i="3"/>
  <c r="W88" i="3"/>
  <c r="V88" i="3"/>
  <c r="T88" i="3"/>
  <c r="S88" i="3"/>
  <c r="R88" i="3"/>
  <c r="AS87" i="3"/>
  <c r="AR87" i="3"/>
  <c r="AQ87" i="3"/>
  <c r="AP87" i="3"/>
  <c r="AO87" i="3"/>
  <c r="AN87" i="3"/>
  <c r="AL87" i="3"/>
  <c r="AK87" i="3"/>
  <c r="AJ87" i="3"/>
  <c r="AI87" i="3"/>
  <c r="AH87" i="3"/>
  <c r="AG87" i="3"/>
  <c r="AE87" i="3"/>
  <c r="AD87" i="3"/>
  <c r="AC87" i="3"/>
  <c r="AB87" i="3"/>
  <c r="Z87" i="3"/>
  <c r="Y87" i="3"/>
  <c r="X87" i="3"/>
  <c r="W87" i="3"/>
  <c r="V87" i="3"/>
  <c r="T87" i="3"/>
  <c r="S87" i="3"/>
  <c r="R87" i="3"/>
  <c r="AS86" i="3"/>
  <c r="AR86" i="3"/>
  <c r="AQ86" i="3"/>
  <c r="AP86" i="3"/>
  <c r="AO86" i="3"/>
  <c r="AN86" i="3"/>
  <c r="AL86" i="3"/>
  <c r="AK86" i="3"/>
  <c r="AJ86" i="3"/>
  <c r="AI86" i="3"/>
  <c r="AH86" i="3"/>
  <c r="AG86" i="3"/>
  <c r="AE86" i="3"/>
  <c r="AD86" i="3"/>
  <c r="AC86" i="3"/>
  <c r="AB86" i="3"/>
  <c r="Z86" i="3"/>
  <c r="Y86" i="3"/>
  <c r="X86" i="3"/>
  <c r="W86" i="3"/>
  <c r="V86" i="3"/>
  <c r="T86" i="3"/>
  <c r="S86" i="3"/>
  <c r="R86" i="3"/>
  <c r="AS85" i="3"/>
  <c r="AR85" i="3"/>
  <c r="AQ85" i="3"/>
  <c r="AP85" i="3"/>
  <c r="AO85" i="3"/>
  <c r="AN85" i="3"/>
  <c r="AL85" i="3"/>
  <c r="AK85" i="3"/>
  <c r="AJ85" i="3"/>
  <c r="AI85" i="3"/>
  <c r="AH85" i="3"/>
  <c r="AG85" i="3"/>
  <c r="AE85" i="3"/>
  <c r="AD85" i="3"/>
  <c r="AC85" i="3"/>
  <c r="AB85" i="3"/>
  <c r="Z85" i="3"/>
  <c r="Y85" i="3"/>
  <c r="X85" i="3"/>
  <c r="W85" i="3"/>
  <c r="V85" i="3"/>
  <c r="T85" i="3"/>
  <c r="S85" i="3"/>
  <c r="R85" i="3"/>
  <c r="AS84" i="3"/>
  <c r="AR84" i="3"/>
  <c r="AQ84" i="3"/>
  <c r="AP84" i="3"/>
  <c r="AO84" i="3"/>
  <c r="AN84" i="3"/>
  <c r="AL84" i="3"/>
  <c r="AK84" i="3"/>
  <c r="AJ84" i="3"/>
  <c r="AI84" i="3"/>
  <c r="AH84" i="3"/>
  <c r="AG84" i="3"/>
  <c r="AE84" i="3"/>
  <c r="AD84" i="3"/>
  <c r="AC84" i="3"/>
  <c r="AB84" i="3"/>
  <c r="Z84" i="3"/>
  <c r="Y84" i="3"/>
  <c r="X84" i="3"/>
  <c r="W84" i="3"/>
  <c r="V84" i="3"/>
  <c r="T84" i="3"/>
  <c r="S84" i="3"/>
  <c r="R84" i="3"/>
  <c r="AS83" i="3"/>
  <c r="AR83" i="3"/>
  <c r="AQ83" i="3"/>
  <c r="AP83" i="3"/>
  <c r="AO83" i="3"/>
  <c r="AN83" i="3"/>
  <c r="AL83" i="3"/>
  <c r="AK83" i="3"/>
  <c r="AJ83" i="3"/>
  <c r="AI83" i="3"/>
  <c r="AH83" i="3"/>
  <c r="AG83" i="3"/>
  <c r="AE83" i="3"/>
  <c r="AD83" i="3"/>
  <c r="AC83" i="3"/>
  <c r="AB83" i="3"/>
  <c r="Z83" i="3"/>
  <c r="Y83" i="3"/>
  <c r="X83" i="3"/>
  <c r="W83" i="3"/>
  <c r="V83" i="3"/>
  <c r="T83" i="3"/>
  <c r="S83" i="3"/>
  <c r="R83" i="3"/>
  <c r="AS82" i="3"/>
  <c r="AR82" i="3"/>
  <c r="AQ82" i="3"/>
  <c r="AP82" i="3"/>
  <c r="AO82" i="3"/>
  <c r="AN82" i="3"/>
  <c r="AL82" i="3"/>
  <c r="AK82" i="3"/>
  <c r="AJ82" i="3"/>
  <c r="AI82" i="3"/>
  <c r="AH82" i="3"/>
  <c r="AG82" i="3"/>
  <c r="AE82" i="3"/>
  <c r="AD82" i="3"/>
  <c r="AC82" i="3"/>
  <c r="AB82" i="3"/>
  <c r="Z82" i="3"/>
  <c r="Y82" i="3"/>
  <c r="X82" i="3"/>
  <c r="W82" i="3"/>
  <c r="V82" i="3"/>
  <c r="T82" i="3"/>
  <c r="S82" i="3"/>
  <c r="R82" i="3"/>
  <c r="AS81" i="3"/>
  <c r="AR81" i="3"/>
  <c r="AQ81" i="3"/>
  <c r="AP81" i="3"/>
  <c r="AO81" i="3"/>
  <c r="AN81" i="3"/>
  <c r="AL81" i="3"/>
  <c r="AK81" i="3"/>
  <c r="AJ81" i="3"/>
  <c r="AI81" i="3"/>
  <c r="AH81" i="3"/>
  <c r="AG81" i="3"/>
  <c r="AE81" i="3"/>
  <c r="AD81" i="3"/>
  <c r="AC81" i="3"/>
  <c r="AB81" i="3"/>
  <c r="Z81" i="3"/>
  <c r="Y81" i="3"/>
  <c r="X81" i="3"/>
  <c r="W81" i="3"/>
  <c r="V81" i="3"/>
  <c r="T81" i="3"/>
  <c r="S81" i="3"/>
  <c r="R81" i="3"/>
  <c r="AS80" i="3"/>
  <c r="AR80" i="3"/>
  <c r="AQ80" i="3"/>
  <c r="AP80" i="3"/>
  <c r="AO80" i="3"/>
  <c r="AN80" i="3"/>
  <c r="AL80" i="3"/>
  <c r="AK80" i="3"/>
  <c r="AJ80" i="3"/>
  <c r="AI80" i="3"/>
  <c r="AH80" i="3"/>
  <c r="AG80" i="3"/>
  <c r="AE80" i="3"/>
  <c r="AD80" i="3"/>
  <c r="AC80" i="3"/>
  <c r="AB80" i="3"/>
  <c r="Z80" i="3"/>
  <c r="Y80" i="3"/>
  <c r="X80" i="3"/>
  <c r="W80" i="3"/>
  <c r="V80" i="3"/>
  <c r="T80" i="3"/>
  <c r="S80" i="3"/>
  <c r="R80" i="3"/>
  <c r="AS79" i="3"/>
  <c r="AR79" i="3"/>
  <c r="AQ79" i="3"/>
  <c r="AP79" i="3"/>
  <c r="AO79" i="3"/>
  <c r="AN79" i="3"/>
  <c r="AL79" i="3"/>
  <c r="AK79" i="3"/>
  <c r="AJ79" i="3"/>
  <c r="AI79" i="3"/>
  <c r="AH79" i="3"/>
  <c r="AG79" i="3"/>
  <c r="AE79" i="3"/>
  <c r="AD79" i="3"/>
  <c r="AC79" i="3"/>
  <c r="AB79" i="3"/>
  <c r="Z79" i="3"/>
  <c r="Y79" i="3"/>
  <c r="X79" i="3"/>
  <c r="W79" i="3"/>
  <c r="V79" i="3"/>
  <c r="T79" i="3"/>
  <c r="S79" i="3"/>
  <c r="R79" i="3"/>
  <c r="AS78" i="3"/>
  <c r="AR78" i="3"/>
  <c r="AQ78" i="3"/>
  <c r="AP78" i="3"/>
  <c r="AO78" i="3"/>
  <c r="AN78" i="3"/>
  <c r="AL78" i="3"/>
  <c r="AK78" i="3"/>
  <c r="AJ78" i="3"/>
  <c r="AI78" i="3"/>
  <c r="AH78" i="3"/>
  <c r="AG78" i="3"/>
  <c r="AE78" i="3"/>
  <c r="AD78" i="3"/>
  <c r="AC78" i="3"/>
  <c r="AB78" i="3"/>
  <c r="Z78" i="3"/>
  <c r="Y78" i="3"/>
  <c r="X78" i="3"/>
  <c r="W78" i="3"/>
  <c r="V78" i="3"/>
  <c r="T78" i="3"/>
  <c r="S78" i="3"/>
  <c r="R78" i="3"/>
  <c r="AS77" i="3"/>
  <c r="AR77" i="3"/>
  <c r="AQ77" i="3"/>
  <c r="AP77" i="3"/>
  <c r="AO77" i="3"/>
  <c r="AN77" i="3"/>
  <c r="AL77" i="3"/>
  <c r="AK77" i="3"/>
  <c r="AJ77" i="3"/>
  <c r="AI77" i="3"/>
  <c r="AH77" i="3"/>
  <c r="AG77" i="3"/>
  <c r="AE77" i="3"/>
  <c r="AD77" i="3"/>
  <c r="AC77" i="3"/>
  <c r="AB77" i="3"/>
  <c r="Z77" i="3"/>
  <c r="Y77" i="3"/>
  <c r="X77" i="3"/>
  <c r="W77" i="3"/>
  <c r="V77" i="3"/>
  <c r="T77" i="3"/>
  <c r="S77" i="3"/>
  <c r="R77" i="3"/>
  <c r="AS76" i="3"/>
  <c r="AR76" i="3"/>
  <c r="AQ76" i="3"/>
  <c r="AP76" i="3"/>
  <c r="AO76" i="3"/>
  <c r="AN76" i="3"/>
  <c r="AL76" i="3"/>
  <c r="AK76" i="3"/>
  <c r="AJ76" i="3"/>
  <c r="AI76" i="3"/>
  <c r="AH76" i="3"/>
  <c r="AG76" i="3"/>
  <c r="AE76" i="3"/>
  <c r="AD76" i="3"/>
  <c r="AC76" i="3"/>
  <c r="AB76" i="3"/>
  <c r="Z76" i="3"/>
  <c r="Y76" i="3"/>
  <c r="X76" i="3"/>
  <c r="W76" i="3"/>
  <c r="V76" i="3"/>
  <c r="T76" i="3"/>
  <c r="S76" i="3"/>
  <c r="R76" i="3"/>
  <c r="AS75" i="3"/>
  <c r="AR75" i="3"/>
  <c r="AQ75" i="3"/>
  <c r="AP75" i="3"/>
  <c r="AO75" i="3"/>
  <c r="AN75" i="3"/>
  <c r="AL75" i="3"/>
  <c r="AK75" i="3"/>
  <c r="AJ75" i="3"/>
  <c r="AI75" i="3"/>
  <c r="AH75" i="3"/>
  <c r="AG75" i="3"/>
  <c r="AE75" i="3"/>
  <c r="AD75" i="3"/>
  <c r="AC75" i="3"/>
  <c r="AB75" i="3"/>
  <c r="Z75" i="3"/>
  <c r="Y75" i="3"/>
  <c r="X75" i="3"/>
  <c r="W75" i="3"/>
  <c r="V75" i="3"/>
  <c r="T75" i="3"/>
  <c r="S75" i="3"/>
  <c r="R75" i="3"/>
  <c r="AS74" i="3"/>
  <c r="AR74" i="3"/>
  <c r="AQ74" i="3"/>
  <c r="AP74" i="3"/>
  <c r="AO74" i="3"/>
  <c r="AN74" i="3"/>
  <c r="AL74" i="3"/>
  <c r="AK74" i="3"/>
  <c r="AJ74" i="3"/>
  <c r="AI74" i="3"/>
  <c r="AH74" i="3"/>
  <c r="AG74" i="3"/>
  <c r="AE74" i="3"/>
  <c r="AD74" i="3"/>
  <c r="AC74" i="3"/>
  <c r="AB74" i="3"/>
  <c r="Z74" i="3"/>
  <c r="Y74" i="3"/>
  <c r="X74" i="3"/>
  <c r="W74" i="3"/>
  <c r="V74" i="3"/>
  <c r="T74" i="3"/>
  <c r="S74" i="3"/>
  <c r="R74" i="3"/>
  <c r="AS73" i="3"/>
  <c r="AR73" i="3"/>
  <c r="AQ73" i="3"/>
  <c r="AP73" i="3"/>
  <c r="AO73" i="3"/>
  <c r="AN73" i="3"/>
  <c r="AL73" i="3"/>
  <c r="AK73" i="3"/>
  <c r="AJ73" i="3"/>
  <c r="AI73" i="3"/>
  <c r="AH73" i="3"/>
  <c r="AG73" i="3"/>
  <c r="AE73" i="3"/>
  <c r="AD73" i="3"/>
  <c r="AC73" i="3"/>
  <c r="AB73" i="3"/>
  <c r="Z73" i="3"/>
  <c r="Y73" i="3"/>
  <c r="X73" i="3"/>
  <c r="W73" i="3"/>
  <c r="V73" i="3"/>
  <c r="T73" i="3"/>
  <c r="S73" i="3"/>
  <c r="R73" i="3"/>
  <c r="AS72" i="3"/>
  <c r="AR72" i="3"/>
  <c r="AQ72" i="3"/>
  <c r="AP72" i="3"/>
  <c r="AO72" i="3"/>
  <c r="AN72" i="3"/>
  <c r="AL72" i="3"/>
  <c r="AK72" i="3"/>
  <c r="AJ72" i="3"/>
  <c r="AI72" i="3"/>
  <c r="AH72" i="3"/>
  <c r="AG72" i="3"/>
  <c r="AE72" i="3"/>
  <c r="AD72" i="3"/>
  <c r="AC72" i="3"/>
  <c r="AB72" i="3"/>
  <c r="Z72" i="3"/>
  <c r="Y72" i="3"/>
  <c r="X72" i="3"/>
  <c r="W72" i="3"/>
  <c r="V72" i="3"/>
  <c r="T72" i="3"/>
  <c r="S72" i="3"/>
  <c r="R72" i="3"/>
  <c r="AS71" i="3"/>
  <c r="AR71" i="3"/>
  <c r="AQ71" i="3"/>
  <c r="AP71" i="3"/>
  <c r="AO71" i="3"/>
  <c r="AN71" i="3"/>
  <c r="AL71" i="3"/>
  <c r="AK71" i="3"/>
  <c r="AJ71" i="3"/>
  <c r="AI71" i="3"/>
  <c r="AH71" i="3"/>
  <c r="AG71" i="3"/>
  <c r="AE71" i="3"/>
  <c r="AD71" i="3"/>
  <c r="AC71" i="3"/>
  <c r="AB71" i="3"/>
  <c r="Z71" i="3"/>
  <c r="Y71" i="3"/>
  <c r="X71" i="3"/>
  <c r="W71" i="3"/>
  <c r="V71" i="3"/>
  <c r="T71" i="3"/>
  <c r="S71" i="3"/>
  <c r="R71" i="3"/>
  <c r="AS70" i="3"/>
  <c r="AR70" i="3"/>
  <c r="AQ70" i="3"/>
  <c r="AP70" i="3"/>
  <c r="AO70" i="3"/>
  <c r="AN70" i="3"/>
  <c r="AL70" i="3"/>
  <c r="AK70" i="3"/>
  <c r="AJ70" i="3"/>
  <c r="AI70" i="3"/>
  <c r="AH70" i="3"/>
  <c r="AG70" i="3"/>
  <c r="AE70" i="3"/>
  <c r="AD70" i="3"/>
  <c r="AC70" i="3"/>
  <c r="AB70" i="3"/>
  <c r="Z70" i="3"/>
  <c r="Y70" i="3"/>
  <c r="X70" i="3"/>
  <c r="W70" i="3"/>
  <c r="V70" i="3"/>
  <c r="T70" i="3"/>
  <c r="S70" i="3"/>
  <c r="R70" i="3"/>
  <c r="AS69" i="3"/>
  <c r="AR69" i="3"/>
  <c r="AQ69" i="3"/>
  <c r="AP69" i="3"/>
  <c r="AO69" i="3"/>
  <c r="AN69" i="3"/>
  <c r="AL69" i="3"/>
  <c r="AK69" i="3"/>
  <c r="AJ69" i="3"/>
  <c r="AI69" i="3"/>
  <c r="AH69" i="3"/>
  <c r="AG69" i="3"/>
  <c r="AE69" i="3"/>
  <c r="AD69" i="3"/>
  <c r="AC69" i="3"/>
  <c r="AB69" i="3"/>
  <c r="Z69" i="3"/>
  <c r="Y69" i="3"/>
  <c r="X69" i="3"/>
  <c r="W69" i="3"/>
  <c r="V69" i="3"/>
  <c r="T69" i="3"/>
  <c r="S69" i="3"/>
  <c r="R69" i="3"/>
  <c r="AS68" i="3"/>
  <c r="AR68" i="3"/>
  <c r="AQ68" i="3"/>
  <c r="AP68" i="3"/>
  <c r="AO68" i="3"/>
  <c r="AN68" i="3"/>
  <c r="AL68" i="3"/>
  <c r="AK68" i="3"/>
  <c r="AJ68" i="3"/>
  <c r="AI68" i="3"/>
  <c r="AH68" i="3"/>
  <c r="AG68" i="3"/>
  <c r="AE68" i="3"/>
  <c r="AD68" i="3"/>
  <c r="AC68" i="3"/>
  <c r="AB68" i="3"/>
  <c r="Z68" i="3"/>
  <c r="Y68" i="3"/>
  <c r="X68" i="3"/>
  <c r="W68" i="3"/>
  <c r="V68" i="3"/>
  <c r="T68" i="3"/>
  <c r="S68" i="3"/>
  <c r="R68" i="3"/>
  <c r="AS67" i="3"/>
  <c r="AR67" i="3"/>
  <c r="AQ67" i="3"/>
  <c r="AP67" i="3"/>
  <c r="AO67" i="3"/>
  <c r="AN67" i="3"/>
  <c r="AL67" i="3"/>
  <c r="AK67" i="3"/>
  <c r="AJ67" i="3"/>
  <c r="AI67" i="3"/>
  <c r="AH67" i="3"/>
  <c r="AG67" i="3"/>
  <c r="AE67" i="3"/>
  <c r="AD67" i="3"/>
  <c r="AC67" i="3"/>
  <c r="AB67" i="3"/>
  <c r="Z67" i="3"/>
  <c r="Y67" i="3"/>
  <c r="X67" i="3"/>
  <c r="W67" i="3"/>
  <c r="V67" i="3"/>
  <c r="T67" i="3"/>
  <c r="S67" i="3"/>
  <c r="R67" i="3"/>
  <c r="AS66" i="3"/>
  <c r="AR66" i="3"/>
  <c r="AQ66" i="3"/>
  <c r="AP66" i="3"/>
  <c r="AO66" i="3"/>
  <c r="AN66" i="3"/>
  <c r="AL66" i="3"/>
  <c r="AK66" i="3"/>
  <c r="AJ66" i="3"/>
  <c r="AI66" i="3"/>
  <c r="AH66" i="3"/>
  <c r="AG66" i="3"/>
  <c r="AE66" i="3"/>
  <c r="AD66" i="3"/>
  <c r="AC66" i="3"/>
  <c r="AB66" i="3"/>
  <c r="Z66" i="3"/>
  <c r="Y66" i="3"/>
  <c r="X66" i="3"/>
  <c r="W66" i="3"/>
  <c r="V66" i="3"/>
  <c r="T66" i="3"/>
  <c r="S66" i="3"/>
  <c r="R66" i="3"/>
  <c r="AS65" i="3"/>
  <c r="AR65" i="3"/>
  <c r="AQ65" i="3"/>
  <c r="AP65" i="3"/>
  <c r="AO65" i="3"/>
  <c r="AN65" i="3"/>
  <c r="AL65" i="3"/>
  <c r="AK65" i="3"/>
  <c r="AJ65" i="3"/>
  <c r="AI65" i="3"/>
  <c r="AH65" i="3"/>
  <c r="AG65" i="3"/>
  <c r="AD65" i="3"/>
  <c r="AC65" i="3"/>
  <c r="AB65" i="3"/>
  <c r="Z65" i="3"/>
  <c r="Y65" i="3"/>
  <c r="X65" i="3"/>
  <c r="W65" i="3"/>
  <c r="V65" i="3"/>
  <c r="T65" i="3"/>
  <c r="S65" i="3"/>
  <c r="R65" i="3"/>
  <c r="AS64" i="3"/>
  <c r="AR64" i="3"/>
  <c r="AQ64" i="3"/>
  <c r="AP64" i="3"/>
  <c r="AO64" i="3"/>
  <c r="AN64" i="3"/>
  <c r="AL64" i="3"/>
  <c r="AK64" i="3"/>
  <c r="AJ64" i="3"/>
  <c r="AI64" i="3"/>
  <c r="AH64" i="3"/>
  <c r="AG64" i="3"/>
  <c r="AD64" i="3"/>
  <c r="AC64" i="3"/>
  <c r="AB64" i="3"/>
  <c r="Z64" i="3"/>
  <c r="Y64" i="3"/>
  <c r="X64" i="3"/>
  <c r="W64" i="3"/>
  <c r="V64" i="3"/>
  <c r="T64" i="3"/>
  <c r="S64" i="3"/>
  <c r="R64" i="3"/>
  <c r="AS63" i="3"/>
  <c r="AR63" i="3"/>
  <c r="AQ63" i="3"/>
  <c r="AP63" i="3"/>
  <c r="AO63" i="3"/>
  <c r="AN63" i="3"/>
  <c r="AL63" i="3"/>
  <c r="AK63" i="3"/>
  <c r="AJ63" i="3"/>
  <c r="AI63" i="3"/>
  <c r="AH63" i="3"/>
  <c r="AG63" i="3"/>
  <c r="AD63" i="3"/>
  <c r="AC63" i="3"/>
  <c r="AB63" i="3"/>
  <c r="Z63" i="3"/>
  <c r="Y63" i="3"/>
  <c r="X63" i="3"/>
  <c r="W63" i="3"/>
  <c r="V63" i="3"/>
  <c r="T63" i="3"/>
  <c r="S63" i="3"/>
  <c r="R63" i="3"/>
  <c r="AS62" i="3"/>
  <c r="AR62" i="3"/>
  <c r="AQ62" i="3"/>
  <c r="AP62" i="3"/>
  <c r="AO62" i="3"/>
  <c r="AN62" i="3"/>
  <c r="AL62" i="3"/>
  <c r="AK62" i="3"/>
  <c r="AJ62" i="3"/>
  <c r="AI62" i="3"/>
  <c r="AH62" i="3"/>
  <c r="AG62" i="3"/>
  <c r="AD62" i="3"/>
  <c r="AC62" i="3"/>
  <c r="AB62" i="3"/>
  <c r="Z62" i="3"/>
  <c r="Y62" i="3"/>
  <c r="X62" i="3"/>
  <c r="W62" i="3"/>
  <c r="V62" i="3"/>
  <c r="T62" i="3"/>
  <c r="S62" i="3"/>
  <c r="R62" i="3"/>
  <c r="AS61" i="3"/>
  <c r="AR61" i="3"/>
  <c r="AQ61" i="3"/>
  <c r="AP61" i="3"/>
  <c r="AO61" i="3"/>
  <c r="AN61" i="3"/>
  <c r="AL61" i="3"/>
  <c r="AK61" i="3"/>
  <c r="AJ61" i="3"/>
  <c r="AI61" i="3"/>
  <c r="AH61" i="3"/>
  <c r="AG61" i="3"/>
  <c r="AD61" i="3"/>
  <c r="AC61" i="3"/>
  <c r="AB61" i="3"/>
  <c r="Z61" i="3"/>
  <c r="Y61" i="3"/>
  <c r="X61" i="3"/>
  <c r="W61" i="3"/>
  <c r="V61" i="3"/>
  <c r="T61" i="3"/>
  <c r="S61" i="3"/>
  <c r="R61" i="3"/>
  <c r="AA63" i="3" l="1"/>
  <c r="AA19" i="3"/>
  <c r="AA48" i="3"/>
  <c r="AA52" i="3"/>
  <c r="AA53" i="3"/>
  <c r="AA54" i="3"/>
  <c r="AA55" i="3"/>
  <c r="AA56" i="3"/>
  <c r="AA57" i="3"/>
  <c r="AA58" i="3"/>
  <c r="AA59" i="3"/>
  <c r="AA62" i="3"/>
  <c r="AA67" i="3"/>
  <c r="AA69" i="3"/>
  <c r="AA72" i="3"/>
  <c r="AA73" i="3"/>
  <c r="AA74" i="3"/>
  <c r="AA76" i="3"/>
  <c r="AA78" i="3"/>
  <c r="AA80" i="3"/>
  <c r="AA83" i="3"/>
  <c r="AA85" i="3"/>
  <c r="AA88" i="3"/>
  <c r="AA90" i="3"/>
  <c r="AA22" i="3"/>
  <c r="AA24" i="3"/>
  <c r="AA25" i="3"/>
  <c r="AA27" i="3"/>
  <c r="AA28" i="3"/>
  <c r="AA29" i="3"/>
  <c r="AA30" i="3"/>
  <c r="AA32" i="3"/>
  <c r="AA35" i="3"/>
  <c r="AA37" i="3"/>
  <c r="AA39" i="3"/>
  <c r="AA41" i="3"/>
  <c r="AA45" i="3"/>
  <c r="AA47" i="3"/>
  <c r="AA65" i="3"/>
  <c r="AA21" i="3"/>
  <c r="AA50" i="3"/>
  <c r="AA66" i="3"/>
  <c r="AA68" i="3"/>
  <c r="AA70" i="3"/>
  <c r="AA71" i="3"/>
  <c r="AA75" i="3"/>
  <c r="AA77" i="3"/>
  <c r="AA79" i="3"/>
  <c r="AA81" i="3"/>
  <c r="AA82" i="3"/>
  <c r="AA84" i="3"/>
  <c r="AA86" i="3"/>
  <c r="AA87" i="3"/>
  <c r="AA89" i="3"/>
  <c r="AA18" i="3"/>
  <c r="AA23" i="3"/>
  <c r="AA26" i="3"/>
  <c r="AA31" i="3"/>
  <c r="AA33" i="3"/>
  <c r="AA34" i="3"/>
  <c r="AA36" i="3"/>
  <c r="AA38" i="3"/>
  <c r="AA40" i="3"/>
  <c r="AA42" i="3"/>
  <c r="AA43" i="3"/>
  <c r="AA44" i="3"/>
  <c r="AA46" i="3"/>
  <c r="AA51" i="3"/>
  <c r="AA61" i="3"/>
  <c r="AA64" i="3"/>
  <c r="AA20" i="3"/>
  <c r="AA49" i="3"/>
  <c r="W17" i="3"/>
  <c r="AP17" i="3"/>
  <c r="S17" i="3"/>
  <c r="AH17" i="3" s="1"/>
  <c r="V17" i="3"/>
  <c r="AN17" i="3"/>
  <c r="AO17" i="3"/>
  <c r="AD116" i="3"/>
  <c r="AD115" i="3"/>
  <c r="AD114" i="3"/>
  <c r="AD113" i="3"/>
  <c r="AD112" i="3"/>
  <c r="AD111" i="3"/>
  <c r="AD110" i="3"/>
  <c r="AD109" i="3"/>
  <c r="AD108" i="3"/>
  <c r="AD107" i="3"/>
  <c r="AD106" i="3"/>
  <c r="AD105" i="3"/>
  <c r="AD104" i="3"/>
  <c r="AD103" i="3"/>
  <c r="AD102" i="3"/>
  <c r="AD101" i="3"/>
  <c r="AD100" i="3"/>
  <c r="AD99" i="3"/>
  <c r="AD98" i="3"/>
  <c r="AD97" i="3"/>
  <c r="AD96" i="3"/>
  <c r="AE116" i="3"/>
  <c r="AE115" i="3"/>
  <c r="AE114" i="3"/>
  <c r="AE113" i="3"/>
  <c r="AE112" i="3"/>
  <c r="AE111" i="3"/>
  <c r="AE110" i="3"/>
  <c r="AE109" i="3"/>
  <c r="AE108" i="3"/>
  <c r="AE107" i="3"/>
  <c r="AE106" i="3"/>
  <c r="AE105" i="3"/>
  <c r="AE104" i="3"/>
  <c r="AE103" i="3"/>
  <c r="AE102" i="3"/>
  <c r="AE101" i="3"/>
  <c r="AE100" i="3"/>
  <c r="AE99" i="3"/>
  <c r="AE98" i="3"/>
  <c r="AE97" i="3"/>
  <c r="AE96" i="3"/>
  <c r="AA17" i="3" l="1"/>
  <c r="AI17" i="3"/>
  <c r="AC17" i="3"/>
  <c r="AG17" i="3"/>
  <c r="I109" i="35"/>
  <c r="I105" i="35"/>
  <c r="I101" i="35"/>
  <c r="I96" i="35"/>
  <c r="I93" i="35"/>
  <c r="I110" i="35"/>
  <c r="G110" i="35"/>
  <c r="G109" i="35"/>
  <c r="I108" i="35"/>
  <c r="G108" i="35"/>
  <c r="I107" i="35"/>
  <c r="G107" i="35"/>
  <c r="I106" i="35"/>
  <c r="G106" i="35"/>
  <c r="G105" i="35"/>
  <c r="I104" i="35"/>
  <c r="G104" i="35"/>
  <c r="I103" i="35"/>
  <c r="G103" i="35"/>
  <c r="I102" i="35"/>
  <c r="G102" i="35"/>
  <c r="G101" i="35"/>
  <c r="I100" i="35"/>
  <c r="G100" i="35"/>
  <c r="I99" i="35"/>
  <c r="G99" i="35"/>
  <c r="I98" i="35"/>
  <c r="G98" i="35"/>
  <c r="I112" i="35"/>
  <c r="I111" i="35"/>
  <c r="I97" i="35"/>
  <c r="I95" i="35"/>
  <c r="I94" i="35"/>
  <c r="G112" i="35"/>
  <c r="G111" i="35"/>
  <c r="G97" i="35"/>
  <c r="G96" i="35"/>
  <c r="G95" i="35"/>
  <c r="G94" i="35"/>
  <c r="G93" i="35"/>
  <c r="G92" i="35"/>
  <c r="AC116" i="3" l="1"/>
  <c r="AB116" i="3"/>
  <c r="Z116" i="3"/>
  <c r="Y116" i="3"/>
  <c r="X116" i="3"/>
  <c r="W116" i="3"/>
  <c r="V116" i="3"/>
  <c r="T116" i="3"/>
  <c r="S116" i="3"/>
  <c r="R116" i="3"/>
  <c r="AC115" i="3"/>
  <c r="AB115" i="3"/>
  <c r="Z115" i="3"/>
  <c r="Y115" i="3"/>
  <c r="X115" i="3"/>
  <c r="W115" i="3"/>
  <c r="V115" i="3"/>
  <c r="T115" i="3"/>
  <c r="S115" i="3"/>
  <c r="R115" i="3"/>
  <c r="AC114" i="3"/>
  <c r="AB114" i="3"/>
  <c r="Z114" i="3"/>
  <c r="Y114" i="3"/>
  <c r="X114" i="3"/>
  <c r="W114" i="3"/>
  <c r="V114" i="3"/>
  <c r="T114" i="3"/>
  <c r="S114" i="3"/>
  <c r="R114" i="3"/>
  <c r="AC113" i="3"/>
  <c r="AB113" i="3"/>
  <c r="Z113" i="3"/>
  <c r="Y113" i="3"/>
  <c r="X113" i="3"/>
  <c r="W113" i="3"/>
  <c r="V113" i="3"/>
  <c r="T113" i="3"/>
  <c r="S113" i="3"/>
  <c r="R113" i="3"/>
  <c r="AC112" i="3"/>
  <c r="AB112" i="3"/>
  <c r="Z112" i="3"/>
  <c r="Y112" i="3"/>
  <c r="X112" i="3"/>
  <c r="W112" i="3"/>
  <c r="V112" i="3"/>
  <c r="T112" i="3"/>
  <c r="S112" i="3"/>
  <c r="R112" i="3"/>
  <c r="AC111" i="3"/>
  <c r="AB111" i="3"/>
  <c r="Z111" i="3"/>
  <c r="Y111" i="3"/>
  <c r="X111" i="3"/>
  <c r="W111" i="3"/>
  <c r="V111" i="3"/>
  <c r="T111" i="3"/>
  <c r="S111" i="3"/>
  <c r="R111" i="3"/>
  <c r="AC110" i="3"/>
  <c r="AB110" i="3"/>
  <c r="Z110" i="3"/>
  <c r="Y110" i="3"/>
  <c r="X110" i="3"/>
  <c r="W110" i="3"/>
  <c r="V110" i="3"/>
  <c r="T110" i="3"/>
  <c r="S110" i="3"/>
  <c r="R110" i="3"/>
  <c r="AC109" i="3"/>
  <c r="AB109" i="3"/>
  <c r="Z109" i="3"/>
  <c r="Y109" i="3"/>
  <c r="X109" i="3"/>
  <c r="W109" i="3"/>
  <c r="AA109" i="3" s="1"/>
  <c r="V109" i="3"/>
  <c r="T109" i="3"/>
  <c r="S109" i="3"/>
  <c r="R109" i="3"/>
  <c r="AC108" i="3"/>
  <c r="AB108" i="3"/>
  <c r="Z108" i="3"/>
  <c r="Y108" i="3"/>
  <c r="X108" i="3"/>
  <c r="W108" i="3"/>
  <c r="V108" i="3"/>
  <c r="T108" i="3"/>
  <c r="S108" i="3"/>
  <c r="R108" i="3"/>
  <c r="AC107" i="3"/>
  <c r="AB107" i="3"/>
  <c r="Z107" i="3"/>
  <c r="Y107" i="3"/>
  <c r="X107" i="3"/>
  <c r="W107" i="3"/>
  <c r="V107" i="3"/>
  <c r="T107" i="3"/>
  <c r="S107" i="3"/>
  <c r="R107" i="3"/>
  <c r="AC106" i="3"/>
  <c r="AB106" i="3"/>
  <c r="Z106" i="3"/>
  <c r="Y106" i="3"/>
  <c r="X106" i="3"/>
  <c r="W106" i="3"/>
  <c r="V106" i="3"/>
  <c r="T106" i="3"/>
  <c r="S106" i="3"/>
  <c r="R106" i="3"/>
  <c r="AC105" i="3"/>
  <c r="AB105" i="3"/>
  <c r="Z105" i="3"/>
  <c r="Y105" i="3"/>
  <c r="X105" i="3"/>
  <c r="W105" i="3"/>
  <c r="AA105" i="3" s="1"/>
  <c r="V105" i="3"/>
  <c r="T105" i="3"/>
  <c r="S105" i="3"/>
  <c r="R105" i="3"/>
  <c r="AC104" i="3"/>
  <c r="AB104" i="3"/>
  <c r="Z104" i="3"/>
  <c r="Y104" i="3"/>
  <c r="X104" i="3"/>
  <c r="W104" i="3"/>
  <c r="V104" i="3"/>
  <c r="T104" i="3"/>
  <c r="S104" i="3"/>
  <c r="R104" i="3"/>
  <c r="AC103" i="3"/>
  <c r="AB103" i="3"/>
  <c r="Z103" i="3"/>
  <c r="Y103" i="3"/>
  <c r="X103" i="3"/>
  <c r="W103" i="3"/>
  <c r="V103" i="3"/>
  <c r="T103" i="3"/>
  <c r="S103" i="3"/>
  <c r="R103" i="3"/>
  <c r="AC102" i="3"/>
  <c r="AB102" i="3"/>
  <c r="Z102" i="3"/>
  <c r="Y102" i="3"/>
  <c r="X102" i="3"/>
  <c r="W102" i="3"/>
  <c r="V102" i="3"/>
  <c r="T102" i="3"/>
  <c r="S102" i="3"/>
  <c r="R102" i="3"/>
  <c r="AC101" i="3"/>
  <c r="AB101" i="3"/>
  <c r="Z101" i="3"/>
  <c r="Y101" i="3"/>
  <c r="X101" i="3"/>
  <c r="W101" i="3"/>
  <c r="V101" i="3"/>
  <c r="T101" i="3"/>
  <c r="S101" i="3"/>
  <c r="R101" i="3"/>
  <c r="AC100" i="3"/>
  <c r="AB100" i="3"/>
  <c r="Z100" i="3"/>
  <c r="Y100" i="3"/>
  <c r="X100" i="3"/>
  <c r="W100" i="3"/>
  <c r="V100" i="3"/>
  <c r="T100" i="3"/>
  <c r="S100" i="3"/>
  <c r="R100" i="3"/>
  <c r="AC99" i="3"/>
  <c r="AB99" i="3"/>
  <c r="Z99" i="3"/>
  <c r="Y99" i="3"/>
  <c r="X99" i="3"/>
  <c r="W99" i="3"/>
  <c r="V99" i="3"/>
  <c r="T99" i="3"/>
  <c r="S99" i="3"/>
  <c r="R99" i="3"/>
  <c r="AC98" i="3"/>
  <c r="AB98" i="3"/>
  <c r="Z98" i="3"/>
  <c r="Y98" i="3"/>
  <c r="X98" i="3"/>
  <c r="W98" i="3"/>
  <c r="V98" i="3"/>
  <c r="T98" i="3"/>
  <c r="S98" i="3"/>
  <c r="R98" i="3"/>
  <c r="AC97" i="3"/>
  <c r="AB97" i="3"/>
  <c r="Z97" i="3"/>
  <c r="Y97" i="3"/>
  <c r="X97" i="3"/>
  <c r="W97" i="3"/>
  <c r="V97" i="3"/>
  <c r="T97" i="3"/>
  <c r="S97" i="3"/>
  <c r="R97" i="3"/>
  <c r="AC96" i="3"/>
  <c r="AB96" i="3"/>
  <c r="Z96" i="3"/>
  <c r="Y96" i="3"/>
  <c r="X96" i="3"/>
  <c r="W96" i="3"/>
  <c r="V96" i="3"/>
  <c r="T96" i="3"/>
  <c r="S96" i="3"/>
  <c r="R96" i="3"/>
  <c r="AB95" i="3"/>
  <c r="Z95" i="3"/>
  <c r="Y95" i="3"/>
  <c r="X95" i="3"/>
  <c r="W95" i="3"/>
  <c r="V95" i="3"/>
  <c r="T95" i="3"/>
  <c r="S95" i="3"/>
  <c r="R95" i="3"/>
  <c r="AB94" i="3"/>
  <c r="Z94" i="3"/>
  <c r="Y94" i="3"/>
  <c r="X94" i="3"/>
  <c r="W94" i="3"/>
  <c r="V94" i="3"/>
  <c r="T94" i="3"/>
  <c r="S94" i="3"/>
  <c r="R94" i="3"/>
  <c r="AB93" i="3"/>
  <c r="Z93" i="3"/>
  <c r="Y93" i="3"/>
  <c r="X93" i="3"/>
  <c r="W93" i="3"/>
  <c r="V93" i="3"/>
  <c r="T93" i="3"/>
  <c r="S93" i="3"/>
  <c r="R93" i="3"/>
  <c r="AB92" i="3"/>
  <c r="Z92" i="3"/>
  <c r="Y92" i="3"/>
  <c r="X92" i="3"/>
  <c r="W92" i="3"/>
  <c r="V92" i="3"/>
  <c r="T92" i="3"/>
  <c r="S92" i="3"/>
  <c r="R92" i="3"/>
  <c r="AB91" i="3"/>
  <c r="AA97" i="3" l="1"/>
  <c r="AA101" i="3"/>
  <c r="AA103" i="3"/>
  <c r="AA107" i="3"/>
  <c r="AA111" i="3"/>
  <c r="AA113" i="3"/>
  <c r="AA115" i="3"/>
  <c r="AA95" i="3"/>
  <c r="AA92" i="3"/>
  <c r="AA96" i="3"/>
  <c r="AA98" i="3"/>
  <c r="AA100" i="3"/>
  <c r="AA102" i="3"/>
  <c r="AA104" i="3"/>
  <c r="AA106" i="3"/>
  <c r="AA108" i="3"/>
  <c r="AA110" i="3"/>
  <c r="AA112" i="3"/>
  <c r="AA114" i="3"/>
  <c r="AA116" i="3"/>
  <c r="AA94" i="3"/>
  <c r="AA99" i="3"/>
  <c r="AA93" i="3"/>
  <c r="AC94" i="3"/>
  <c r="AD94" i="3" s="1"/>
  <c r="AC95" i="3"/>
  <c r="AD95" i="3" s="1"/>
  <c r="AC93" i="3"/>
  <c r="AD93" i="3" s="1"/>
  <c r="AC92" i="3"/>
  <c r="AD92" i="3" s="1"/>
  <c r="T91" i="3"/>
  <c r="R91" i="3" l="1"/>
  <c r="S91" i="3" l="1"/>
  <c r="I92" i="35"/>
  <c r="I13" i="35"/>
  <c r="I113" i="35" l="1"/>
  <c r="J113" i="35"/>
  <c r="C10" i="35" s="1"/>
  <c r="B10" i="35" s="1"/>
  <c r="E14" i="3" l="1"/>
  <c r="B17" i="4" l="1"/>
  <c r="Z91" i="3" l="1"/>
  <c r="Y91" i="3"/>
  <c r="X91" i="3"/>
  <c r="W91" i="3"/>
  <c r="AG93" i="3" l="1"/>
  <c r="AH93" i="3"/>
  <c r="AI93" i="3"/>
  <c r="AJ93" i="3"/>
  <c r="AK93" i="3"/>
  <c r="AL93" i="3"/>
  <c r="AN93" i="3"/>
  <c r="AO93" i="3"/>
  <c r="AP93" i="3"/>
  <c r="AQ93" i="3"/>
  <c r="AR93" i="3"/>
  <c r="AS93" i="3"/>
  <c r="AG94" i="3"/>
  <c r="AH94" i="3"/>
  <c r="AI94" i="3"/>
  <c r="AJ94" i="3"/>
  <c r="AK94" i="3"/>
  <c r="AL94" i="3"/>
  <c r="AN94" i="3"/>
  <c r="AO94" i="3"/>
  <c r="AP94" i="3"/>
  <c r="AQ94" i="3"/>
  <c r="AR94" i="3"/>
  <c r="AS94" i="3"/>
  <c r="AG95" i="3"/>
  <c r="AH95" i="3"/>
  <c r="AI95" i="3"/>
  <c r="AJ95" i="3"/>
  <c r="AK95" i="3"/>
  <c r="AL95" i="3"/>
  <c r="AN95" i="3"/>
  <c r="AO95" i="3"/>
  <c r="AP95" i="3"/>
  <c r="AQ95" i="3"/>
  <c r="AR95" i="3"/>
  <c r="AS95" i="3"/>
  <c r="AG96" i="3"/>
  <c r="AH96" i="3"/>
  <c r="AI96" i="3"/>
  <c r="AJ96" i="3"/>
  <c r="AK96" i="3"/>
  <c r="AL96" i="3"/>
  <c r="AN96" i="3"/>
  <c r="AO96" i="3"/>
  <c r="AP96" i="3"/>
  <c r="AQ96" i="3"/>
  <c r="AR96" i="3"/>
  <c r="AS96" i="3"/>
  <c r="AG97" i="3"/>
  <c r="AH97" i="3"/>
  <c r="AI97" i="3"/>
  <c r="AJ97" i="3"/>
  <c r="AK97" i="3"/>
  <c r="AL97" i="3"/>
  <c r="AN97" i="3"/>
  <c r="AO97" i="3"/>
  <c r="AP97" i="3"/>
  <c r="AQ97" i="3"/>
  <c r="AR97" i="3"/>
  <c r="AS97" i="3"/>
  <c r="AG98" i="3"/>
  <c r="AH98" i="3"/>
  <c r="AI98" i="3"/>
  <c r="AJ98" i="3"/>
  <c r="AK98" i="3"/>
  <c r="AL98" i="3"/>
  <c r="AN98" i="3"/>
  <c r="AO98" i="3"/>
  <c r="AP98" i="3"/>
  <c r="AQ98" i="3"/>
  <c r="AR98" i="3"/>
  <c r="AS98" i="3"/>
  <c r="AG99" i="3"/>
  <c r="AH99" i="3"/>
  <c r="AI99" i="3"/>
  <c r="AJ99" i="3"/>
  <c r="AK99" i="3"/>
  <c r="AL99" i="3"/>
  <c r="AN99" i="3"/>
  <c r="AO99" i="3"/>
  <c r="AP99" i="3"/>
  <c r="AQ99" i="3"/>
  <c r="AR99" i="3"/>
  <c r="AS99" i="3"/>
  <c r="AG100" i="3"/>
  <c r="AH100" i="3"/>
  <c r="AI100" i="3"/>
  <c r="AJ100" i="3"/>
  <c r="AK100" i="3"/>
  <c r="AL100" i="3"/>
  <c r="AN100" i="3"/>
  <c r="AO100" i="3"/>
  <c r="AP100" i="3"/>
  <c r="AQ100" i="3"/>
  <c r="AR100" i="3"/>
  <c r="AS100" i="3"/>
  <c r="AG101" i="3"/>
  <c r="AH101" i="3"/>
  <c r="AI101" i="3"/>
  <c r="AJ101" i="3"/>
  <c r="AK101" i="3"/>
  <c r="AL101" i="3"/>
  <c r="AN101" i="3"/>
  <c r="AO101" i="3"/>
  <c r="AP101" i="3"/>
  <c r="AQ101" i="3"/>
  <c r="AR101" i="3"/>
  <c r="AS101" i="3"/>
  <c r="AG102" i="3"/>
  <c r="AH102" i="3"/>
  <c r="AI102" i="3"/>
  <c r="AJ102" i="3"/>
  <c r="AK102" i="3"/>
  <c r="AL102" i="3"/>
  <c r="AN102" i="3"/>
  <c r="AO102" i="3"/>
  <c r="AP102" i="3"/>
  <c r="AQ102" i="3"/>
  <c r="AR102" i="3"/>
  <c r="AS102" i="3"/>
  <c r="AG103" i="3"/>
  <c r="AH103" i="3"/>
  <c r="AI103" i="3"/>
  <c r="AJ103" i="3"/>
  <c r="AK103" i="3"/>
  <c r="AL103" i="3"/>
  <c r="AN103" i="3"/>
  <c r="AO103" i="3"/>
  <c r="AP103" i="3"/>
  <c r="AQ103" i="3"/>
  <c r="AR103" i="3"/>
  <c r="AS103" i="3"/>
  <c r="AG104" i="3"/>
  <c r="AH104" i="3"/>
  <c r="AI104" i="3"/>
  <c r="AJ104" i="3"/>
  <c r="AK104" i="3"/>
  <c r="AL104" i="3"/>
  <c r="AN104" i="3"/>
  <c r="AO104" i="3"/>
  <c r="AP104" i="3"/>
  <c r="AQ104" i="3"/>
  <c r="AR104" i="3"/>
  <c r="AS104" i="3"/>
  <c r="AG105" i="3"/>
  <c r="AH105" i="3"/>
  <c r="AI105" i="3"/>
  <c r="AJ105" i="3"/>
  <c r="AK105" i="3"/>
  <c r="AL105" i="3"/>
  <c r="AN105" i="3"/>
  <c r="AO105" i="3"/>
  <c r="AP105" i="3"/>
  <c r="AQ105" i="3"/>
  <c r="AR105" i="3"/>
  <c r="AS105" i="3"/>
  <c r="AG106" i="3"/>
  <c r="AH106" i="3"/>
  <c r="AI106" i="3"/>
  <c r="AJ106" i="3"/>
  <c r="AK106" i="3"/>
  <c r="AL106" i="3"/>
  <c r="AN106" i="3"/>
  <c r="AO106" i="3"/>
  <c r="AP106" i="3"/>
  <c r="AQ106" i="3"/>
  <c r="AR106" i="3"/>
  <c r="AS106" i="3"/>
  <c r="AG107" i="3"/>
  <c r="AH107" i="3"/>
  <c r="AI107" i="3"/>
  <c r="AJ107" i="3"/>
  <c r="AK107" i="3"/>
  <c r="AL107" i="3"/>
  <c r="AN107" i="3"/>
  <c r="AO107" i="3"/>
  <c r="AP107" i="3"/>
  <c r="AQ107" i="3"/>
  <c r="AR107" i="3"/>
  <c r="AS107" i="3"/>
  <c r="AG108" i="3"/>
  <c r="AH108" i="3"/>
  <c r="AI108" i="3"/>
  <c r="AJ108" i="3"/>
  <c r="AK108" i="3"/>
  <c r="AL108" i="3"/>
  <c r="AN108" i="3"/>
  <c r="AO108" i="3"/>
  <c r="AP108" i="3"/>
  <c r="AQ108" i="3"/>
  <c r="AR108" i="3"/>
  <c r="AS108" i="3"/>
  <c r="AG109" i="3"/>
  <c r="AH109" i="3"/>
  <c r="AI109" i="3"/>
  <c r="AJ109" i="3"/>
  <c r="AK109" i="3"/>
  <c r="AL109" i="3"/>
  <c r="AN109" i="3"/>
  <c r="AO109" i="3"/>
  <c r="AP109" i="3"/>
  <c r="AQ109" i="3"/>
  <c r="AR109" i="3"/>
  <c r="AS109" i="3"/>
  <c r="AG110" i="3"/>
  <c r="AH110" i="3"/>
  <c r="AI110" i="3"/>
  <c r="AJ110" i="3"/>
  <c r="AK110" i="3"/>
  <c r="AL110" i="3"/>
  <c r="AN110" i="3"/>
  <c r="AO110" i="3"/>
  <c r="AP110" i="3"/>
  <c r="AQ110" i="3"/>
  <c r="AR110" i="3"/>
  <c r="AS110" i="3"/>
  <c r="AG111" i="3"/>
  <c r="AH111" i="3"/>
  <c r="AI111" i="3"/>
  <c r="AJ111" i="3"/>
  <c r="AK111" i="3"/>
  <c r="AL111" i="3"/>
  <c r="AN111" i="3"/>
  <c r="AO111" i="3"/>
  <c r="AP111" i="3"/>
  <c r="AQ111" i="3"/>
  <c r="AR111" i="3"/>
  <c r="AS111" i="3"/>
  <c r="AG112" i="3"/>
  <c r="AH112" i="3"/>
  <c r="AI112" i="3"/>
  <c r="AJ112" i="3"/>
  <c r="AK112" i="3"/>
  <c r="AL112" i="3"/>
  <c r="AN112" i="3"/>
  <c r="AO112" i="3"/>
  <c r="AP112" i="3"/>
  <c r="AQ112" i="3"/>
  <c r="AR112" i="3"/>
  <c r="AS112" i="3"/>
  <c r="AG113" i="3"/>
  <c r="AH113" i="3"/>
  <c r="AI113" i="3"/>
  <c r="AJ113" i="3"/>
  <c r="AK113" i="3"/>
  <c r="AL113" i="3"/>
  <c r="AN113" i="3"/>
  <c r="AO113" i="3"/>
  <c r="AP113" i="3"/>
  <c r="AQ113" i="3"/>
  <c r="AR113" i="3"/>
  <c r="AS113" i="3"/>
  <c r="AG114" i="3"/>
  <c r="AH114" i="3"/>
  <c r="AI114" i="3"/>
  <c r="AJ114" i="3"/>
  <c r="AK114" i="3"/>
  <c r="AL114" i="3"/>
  <c r="AN114" i="3"/>
  <c r="AO114" i="3"/>
  <c r="AP114" i="3"/>
  <c r="AQ114" i="3"/>
  <c r="AR114" i="3"/>
  <c r="AS114" i="3"/>
  <c r="AG115" i="3"/>
  <c r="AH115" i="3"/>
  <c r="AI115" i="3"/>
  <c r="AJ115" i="3"/>
  <c r="AK115" i="3"/>
  <c r="AL115" i="3"/>
  <c r="AN115" i="3"/>
  <c r="AO115" i="3"/>
  <c r="AP115" i="3"/>
  <c r="AQ115" i="3"/>
  <c r="AR115" i="3"/>
  <c r="AS115" i="3"/>
  <c r="AG116" i="3"/>
  <c r="AH116" i="3"/>
  <c r="AI116" i="3"/>
  <c r="AJ116" i="3"/>
  <c r="AK116" i="3"/>
  <c r="AL116" i="3"/>
  <c r="AN116" i="3"/>
  <c r="AO116" i="3"/>
  <c r="AP116" i="3"/>
  <c r="AQ116" i="3"/>
  <c r="AR116" i="3"/>
  <c r="AS116" i="3"/>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18" i="12"/>
  <c r="H19" i="12"/>
  <c r="J19" i="12"/>
  <c r="H20" i="12"/>
  <c r="J20" i="12"/>
  <c r="H21" i="12"/>
  <c r="J21" i="12"/>
  <c r="H22" i="12"/>
  <c r="J22" i="12"/>
  <c r="H23" i="12"/>
  <c r="J23" i="12"/>
  <c r="H24" i="12"/>
  <c r="J24" i="12"/>
  <c r="H25" i="12"/>
  <c r="J25" i="12"/>
  <c r="H26" i="12"/>
  <c r="J26" i="12"/>
  <c r="H27" i="12"/>
  <c r="J27" i="12"/>
  <c r="H28" i="12"/>
  <c r="J28" i="12"/>
  <c r="H29" i="12"/>
  <c r="J29" i="12"/>
  <c r="H30" i="12"/>
  <c r="J30" i="12"/>
  <c r="H31" i="12"/>
  <c r="J31" i="12"/>
  <c r="H32" i="12"/>
  <c r="J32" i="12"/>
  <c r="H33" i="12"/>
  <c r="J33" i="12"/>
  <c r="H34" i="12"/>
  <c r="J34" i="12"/>
  <c r="H35" i="12"/>
  <c r="J35" i="12"/>
  <c r="H36" i="12"/>
  <c r="J36" i="12"/>
  <c r="H37" i="12"/>
  <c r="J37" i="12"/>
  <c r="H38" i="12"/>
  <c r="J38" i="12"/>
  <c r="H39" i="12"/>
  <c r="J39" i="12"/>
  <c r="H40" i="12"/>
  <c r="J40" i="12"/>
  <c r="H41" i="12"/>
  <c r="J41" i="12"/>
  <c r="H42" i="12"/>
  <c r="J42" i="12"/>
  <c r="H43" i="12"/>
  <c r="J43" i="12"/>
  <c r="H44" i="12"/>
  <c r="J44" i="12"/>
  <c r="H45" i="12"/>
  <c r="J45" i="12"/>
  <c r="H46" i="12"/>
  <c r="J46" i="12"/>
  <c r="H47" i="12"/>
  <c r="J47" i="12"/>
  <c r="H48" i="12"/>
  <c r="J48" i="12"/>
  <c r="H49" i="12"/>
  <c r="J49" i="12"/>
  <c r="H50" i="12"/>
  <c r="J50" i="12"/>
  <c r="H51" i="12"/>
  <c r="J51" i="12"/>
  <c r="H52" i="12"/>
  <c r="J52" i="12"/>
  <c r="H53" i="12"/>
  <c r="J53" i="12"/>
  <c r="H54" i="12"/>
  <c r="J54" i="12"/>
  <c r="H55" i="12"/>
  <c r="J55" i="12"/>
  <c r="H56" i="12"/>
  <c r="J56" i="12"/>
  <c r="H57" i="12"/>
  <c r="J57" i="12"/>
  <c r="H58" i="12"/>
  <c r="J58" i="12"/>
  <c r="H59" i="12"/>
  <c r="J59" i="12"/>
  <c r="H60" i="12"/>
  <c r="J60" i="12"/>
  <c r="H61" i="12"/>
  <c r="J61" i="12"/>
  <c r="H62" i="12"/>
  <c r="J62" i="12"/>
  <c r="H63" i="12"/>
  <c r="J63" i="12"/>
  <c r="H64" i="12"/>
  <c r="J64" i="12"/>
  <c r="H65" i="12"/>
  <c r="J65" i="12"/>
  <c r="H66" i="12"/>
  <c r="J66" i="12"/>
  <c r="H67" i="12"/>
  <c r="J67" i="12"/>
  <c r="H68" i="12"/>
  <c r="J68" i="12"/>
  <c r="H69" i="12"/>
  <c r="J69" i="12"/>
  <c r="H70" i="12"/>
  <c r="J70" i="12"/>
  <c r="H71" i="12"/>
  <c r="J71" i="12"/>
  <c r="H72" i="12"/>
  <c r="J72" i="12"/>
  <c r="H73" i="12"/>
  <c r="J73" i="12"/>
  <c r="H74" i="12"/>
  <c r="J74" i="12"/>
  <c r="H75" i="12"/>
  <c r="J75" i="12"/>
  <c r="H76" i="12"/>
  <c r="J76" i="12"/>
  <c r="H77" i="12"/>
  <c r="J77" i="12"/>
  <c r="H78" i="12"/>
  <c r="J78" i="12"/>
  <c r="H79" i="12"/>
  <c r="J79" i="12"/>
  <c r="H80" i="12"/>
  <c r="J80" i="12"/>
  <c r="H81" i="12"/>
  <c r="J81" i="12"/>
  <c r="H82" i="12"/>
  <c r="J82" i="12"/>
  <c r="H83" i="12"/>
  <c r="J83" i="12"/>
  <c r="H84" i="12"/>
  <c r="J84" i="12"/>
  <c r="H85" i="12"/>
  <c r="J85" i="12"/>
  <c r="H86" i="12"/>
  <c r="J86" i="12"/>
  <c r="H87" i="12"/>
  <c r="J87" i="12"/>
  <c r="H88" i="12"/>
  <c r="J88" i="12"/>
  <c r="H89" i="12"/>
  <c r="J89" i="12"/>
  <c r="H90" i="12"/>
  <c r="J90" i="12"/>
  <c r="H91" i="12"/>
  <c r="J91" i="12"/>
  <c r="H92" i="12"/>
  <c r="J92" i="12"/>
  <c r="H93" i="12"/>
  <c r="J93" i="12"/>
  <c r="H94" i="12"/>
  <c r="J94" i="12"/>
  <c r="H95" i="12"/>
  <c r="J95" i="12"/>
  <c r="H96" i="12"/>
  <c r="J96" i="12"/>
  <c r="H97" i="12"/>
  <c r="J97" i="12"/>
  <c r="H98" i="12"/>
  <c r="J98" i="12"/>
  <c r="H99" i="12"/>
  <c r="J99" i="12"/>
  <c r="H100" i="12"/>
  <c r="J100" i="12"/>
  <c r="H101" i="12"/>
  <c r="J101" i="12"/>
  <c r="H102" i="12"/>
  <c r="J102" i="12"/>
  <c r="H103" i="12"/>
  <c r="J103" i="12"/>
  <c r="H104" i="12"/>
  <c r="J104" i="12"/>
  <c r="H105" i="12"/>
  <c r="J105" i="12"/>
  <c r="H106" i="12"/>
  <c r="J106" i="12"/>
  <c r="H107" i="12"/>
  <c r="J107" i="12"/>
  <c r="H108" i="12"/>
  <c r="J108" i="12"/>
  <c r="H109" i="12"/>
  <c r="J109" i="12"/>
  <c r="H110" i="12"/>
  <c r="J110" i="12"/>
  <c r="H111" i="12"/>
  <c r="J111" i="12"/>
  <c r="H112" i="12"/>
  <c r="J112" i="12"/>
  <c r="H113" i="12"/>
  <c r="J113" i="12"/>
  <c r="H114" i="12"/>
  <c r="J114" i="12"/>
  <c r="H115" i="12"/>
  <c r="J115" i="12"/>
  <c r="H116" i="12"/>
  <c r="J116" i="12"/>
  <c r="H117" i="12"/>
  <c r="J117" i="12"/>
  <c r="H118" i="12"/>
  <c r="J118" i="12"/>
  <c r="H119" i="12"/>
  <c r="J119" i="12"/>
  <c r="H120" i="12"/>
  <c r="J120" i="12"/>
  <c r="H121" i="12"/>
  <c r="J121" i="12"/>
  <c r="H122" i="12"/>
  <c r="J122" i="12"/>
  <c r="H123" i="12"/>
  <c r="J123" i="12"/>
  <c r="H124" i="12"/>
  <c r="J124" i="12"/>
  <c r="H125" i="12"/>
  <c r="J125" i="12"/>
  <c r="H126" i="12"/>
  <c r="J126" i="12"/>
  <c r="H127" i="12"/>
  <c r="J127" i="12"/>
  <c r="H128" i="12"/>
  <c r="J128" i="12"/>
  <c r="H129" i="12"/>
  <c r="J129" i="12"/>
  <c r="H130" i="12"/>
  <c r="J130" i="12"/>
  <c r="H131" i="12"/>
  <c r="J131" i="12"/>
  <c r="H132" i="12"/>
  <c r="J132" i="12"/>
  <c r="H133" i="12"/>
  <c r="J133" i="12"/>
  <c r="H134" i="12"/>
  <c r="J134" i="12"/>
  <c r="H135" i="12"/>
  <c r="J135" i="12"/>
  <c r="H136" i="12"/>
  <c r="J136" i="12"/>
  <c r="H137" i="12"/>
  <c r="J137" i="12"/>
  <c r="H138" i="12"/>
  <c r="J138" i="12"/>
  <c r="H139" i="12"/>
  <c r="J139" i="12"/>
  <c r="H140" i="12"/>
  <c r="J140" i="12"/>
  <c r="H141" i="12"/>
  <c r="J141" i="12"/>
  <c r="H142" i="12"/>
  <c r="J142" i="12"/>
  <c r="H143" i="12"/>
  <c r="J143" i="12"/>
  <c r="H144" i="12"/>
  <c r="J144" i="12"/>
  <c r="H145" i="12"/>
  <c r="J145" i="12"/>
  <c r="H146" i="12"/>
  <c r="J146" i="12"/>
  <c r="H147" i="12"/>
  <c r="J147" i="12"/>
  <c r="H148" i="12"/>
  <c r="J148" i="12"/>
  <c r="H149" i="12"/>
  <c r="J149" i="12"/>
  <c r="H150" i="12"/>
  <c r="J150" i="12"/>
  <c r="H151" i="12"/>
  <c r="J151" i="12"/>
  <c r="H152" i="12"/>
  <c r="J152" i="12"/>
  <c r="H153" i="12"/>
  <c r="J153" i="12"/>
  <c r="H154" i="12"/>
  <c r="J154" i="12"/>
  <c r="H155" i="12"/>
  <c r="J155" i="12"/>
  <c r="H156" i="12"/>
  <c r="J156" i="12"/>
  <c r="H157" i="12"/>
  <c r="J157" i="12"/>
  <c r="H158" i="12"/>
  <c r="J158" i="12"/>
  <c r="H159" i="12"/>
  <c r="J159" i="12"/>
  <c r="H160" i="12"/>
  <c r="J160" i="12"/>
  <c r="H161" i="12"/>
  <c r="J161" i="12"/>
  <c r="H162" i="12"/>
  <c r="J162" i="12"/>
  <c r="H163" i="12"/>
  <c r="J163" i="12"/>
  <c r="H164" i="12"/>
  <c r="J164" i="12"/>
  <c r="H165" i="12"/>
  <c r="J165" i="12"/>
  <c r="H166" i="12"/>
  <c r="J166" i="12"/>
  <c r="H167" i="12"/>
  <c r="J167" i="12"/>
  <c r="H168" i="12"/>
  <c r="J168" i="12"/>
  <c r="H169" i="12"/>
  <c r="J169" i="12"/>
  <c r="H170" i="12"/>
  <c r="J170" i="12"/>
  <c r="H171" i="12"/>
  <c r="J171" i="12"/>
  <c r="H172" i="12"/>
  <c r="J172" i="12"/>
  <c r="H173" i="12"/>
  <c r="J173" i="12"/>
  <c r="H174" i="12"/>
  <c r="J174" i="12"/>
  <c r="H175" i="12"/>
  <c r="J175" i="12"/>
  <c r="H176" i="12"/>
  <c r="J176" i="12"/>
  <c r="H177" i="12"/>
  <c r="J177" i="12"/>
  <c r="H178" i="12"/>
  <c r="J178" i="12"/>
  <c r="H179" i="12"/>
  <c r="J179" i="12"/>
  <c r="H180" i="12"/>
  <c r="J180" i="12"/>
  <c r="H181" i="12"/>
  <c r="J181" i="12"/>
  <c r="H182" i="12"/>
  <c r="J182" i="12"/>
  <c r="H183" i="12"/>
  <c r="J183" i="12"/>
  <c r="H184" i="12"/>
  <c r="J184" i="12"/>
  <c r="H185" i="12"/>
  <c r="J185" i="12"/>
  <c r="H186" i="12"/>
  <c r="J186" i="12"/>
  <c r="H187" i="12"/>
  <c r="J187" i="12"/>
  <c r="H188" i="12"/>
  <c r="J188" i="12"/>
  <c r="H189" i="12"/>
  <c r="J189" i="12"/>
  <c r="H190" i="12"/>
  <c r="J190" i="12"/>
  <c r="H191" i="12"/>
  <c r="J191" i="12"/>
  <c r="H192" i="12"/>
  <c r="J192" i="12"/>
  <c r="H193" i="12"/>
  <c r="J193" i="12"/>
  <c r="H194" i="12"/>
  <c r="J194" i="12"/>
  <c r="H195" i="12"/>
  <c r="J195" i="12"/>
  <c r="H196" i="12"/>
  <c r="J196" i="12"/>
  <c r="H197" i="12"/>
  <c r="J197" i="12"/>
  <c r="H198" i="12"/>
  <c r="J198" i="12"/>
  <c r="H199" i="12"/>
  <c r="J199" i="12"/>
  <c r="H200" i="12"/>
  <c r="J200" i="12"/>
  <c r="H201" i="12"/>
  <c r="J201" i="12"/>
  <c r="H202" i="12"/>
  <c r="J202" i="12"/>
  <c r="H203" i="12"/>
  <c r="J203" i="12"/>
  <c r="H204" i="12"/>
  <c r="J204" i="12"/>
  <c r="H205" i="12"/>
  <c r="J205" i="12"/>
  <c r="H206" i="12"/>
  <c r="J206" i="12"/>
  <c r="H207" i="12"/>
  <c r="J207" i="12"/>
  <c r="H208" i="12"/>
  <c r="J208" i="12"/>
  <c r="H209" i="12"/>
  <c r="J209" i="12"/>
  <c r="H210" i="12"/>
  <c r="J210" i="12"/>
  <c r="H211" i="12"/>
  <c r="J211" i="12"/>
  <c r="H212" i="12"/>
  <c r="J212" i="12"/>
  <c r="H213" i="12"/>
  <c r="J213" i="12"/>
  <c r="H214" i="12"/>
  <c r="J214" i="12"/>
  <c r="H215" i="12"/>
  <c r="J215" i="12"/>
  <c r="H216" i="12"/>
  <c r="J216" i="12"/>
  <c r="H217" i="12"/>
  <c r="J217" i="12"/>
  <c r="H218" i="12"/>
  <c r="J218" i="12"/>
  <c r="H219" i="12"/>
  <c r="J219" i="12"/>
  <c r="H220" i="12"/>
  <c r="J220" i="12"/>
  <c r="H221" i="12"/>
  <c r="J221" i="12"/>
  <c r="H222" i="12"/>
  <c r="J222" i="12"/>
  <c r="H223" i="12"/>
  <c r="J223" i="12"/>
  <c r="H224" i="12"/>
  <c r="J224" i="12"/>
  <c r="H225" i="12"/>
  <c r="J225" i="12"/>
  <c r="H226" i="12"/>
  <c r="J226" i="12"/>
  <c r="H227" i="12"/>
  <c r="J227" i="12"/>
  <c r="H228" i="12"/>
  <c r="J228" i="12"/>
  <c r="H229" i="12"/>
  <c r="J229" i="12"/>
  <c r="H230" i="12"/>
  <c r="J230" i="12"/>
  <c r="H231" i="12"/>
  <c r="J231" i="12"/>
  <c r="H232" i="12"/>
  <c r="J232" i="12"/>
  <c r="H233" i="12"/>
  <c r="J233" i="12"/>
  <c r="H234" i="12"/>
  <c r="J234" i="12"/>
  <c r="H235" i="12"/>
  <c r="J235" i="12"/>
  <c r="H236" i="12"/>
  <c r="J236" i="12"/>
  <c r="H237" i="12"/>
  <c r="J237" i="12"/>
  <c r="H238" i="12"/>
  <c r="J238" i="12"/>
  <c r="H239" i="12"/>
  <c r="J239" i="12"/>
  <c r="H240" i="12"/>
  <c r="J240" i="12"/>
  <c r="H241" i="12"/>
  <c r="J241" i="12"/>
  <c r="H242" i="12"/>
  <c r="J242" i="12"/>
  <c r="H243" i="12"/>
  <c r="J243" i="12"/>
  <c r="H244" i="12"/>
  <c r="J244" i="12"/>
  <c r="H245" i="12"/>
  <c r="J245" i="12"/>
  <c r="H246" i="12"/>
  <c r="J246" i="12"/>
  <c r="H247" i="12"/>
  <c r="J247" i="12"/>
  <c r="H248" i="12"/>
  <c r="J248" i="12"/>
  <c r="H249" i="12"/>
  <c r="J249" i="12"/>
  <c r="H250" i="12"/>
  <c r="J250" i="12"/>
  <c r="H251" i="12"/>
  <c r="J251" i="12"/>
  <c r="H252" i="12"/>
  <c r="J252" i="12"/>
  <c r="H253" i="12"/>
  <c r="J253" i="12"/>
  <c r="H254" i="12"/>
  <c r="J254" i="12"/>
  <c r="H255" i="12"/>
  <c r="J255" i="12"/>
  <c r="H256" i="12"/>
  <c r="J256" i="12"/>
  <c r="H257" i="12"/>
  <c r="J257" i="12"/>
  <c r="H258" i="12"/>
  <c r="J258" i="12"/>
  <c r="H259" i="12"/>
  <c r="J259" i="12"/>
  <c r="H260" i="12"/>
  <c r="J260" i="12"/>
  <c r="H261" i="12"/>
  <c r="J261" i="12"/>
  <c r="H262" i="12"/>
  <c r="J262" i="12"/>
  <c r="H263" i="12"/>
  <c r="J263" i="12"/>
  <c r="H264" i="12"/>
  <c r="J264" i="12"/>
  <c r="H265" i="12"/>
  <c r="J265" i="12"/>
  <c r="H266" i="12"/>
  <c r="J266" i="12"/>
  <c r="H267" i="12"/>
  <c r="J267" i="12"/>
  <c r="H268" i="12"/>
  <c r="J268" i="12"/>
  <c r="H269" i="12"/>
  <c r="J269" i="12"/>
  <c r="H270" i="12"/>
  <c r="J270" i="12"/>
  <c r="H271" i="12"/>
  <c r="J271" i="12"/>
  <c r="H272" i="12"/>
  <c r="J272" i="12"/>
  <c r="H273" i="12"/>
  <c r="J273" i="12"/>
  <c r="H274" i="12"/>
  <c r="J274" i="12"/>
  <c r="M274" i="12"/>
  <c r="H275" i="12"/>
  <c r="J275" i="12"/>
  <c r="M275" i="12"/>
  <c r="H276" i="12"/>
  <c r="J276" i="12"/>
  <c r="M276" i="12"/>
  <c r="H277" i="12"/>
  <c r="J277" i="12"/>
  <c r="H278" i="12"/>
  <c r="J278" i="12"/>
  <c r="M278" i="12"/>
  <c r="H279" i="12"/>
  <c r="J279" i="12"/>
  <c r="M279" i="12"/>
  <c r="H280" i="12"/>
  <c r="J280" i="12"/>
  <c r="M280" i="12"/>
  <c r="H281" i="12"/>
  <c r="J281" i="12"/>
  <c r="H282" i="12"/>
  <c r="J282" i="12"/>
  <c r="M282" i="12"/>
  <c r="H283" i="12"/>
  <c r="J283" i="12"/>
  <c r="M283" i="12"/>
  <c r="H284" i="12"/>
  <c r="J284" i="12"/>
  <c r="M284" i="12"/>
  <c r="H285" i="12"/>
  <c r="J285" i="12"/>
  <c r="H286" i="12"/>
  <c r="J286" i="12"/>
  <c r="M286" i="12"/>
  <c r="H287" i="12"/>
  <c r="J287" i="12"/>
  <c r="M287" i="12"/>
  <c r="H288" i="12"/>
  <c r="J288" i="12"/>
  <c r="M288" i="12"/>
  <c r="H289" i="12"/>
  <c r="J289" i="12"/>
  <c r="H290" i="12"/>
  <c r="J290" i="12"/>
  <c r="M290" i="12"/>
  <c r="H291" i="12"/>
  <c r="J291" i="12"/>
  <c r="M291" i="12"/>
  <c r="H292" i="12"/>
  <c r="J292" i="12"/>
  <c r="M292" i="12"/>
  <c r="H293" i="12"/>
  <c r="J293" i="12"/>
  <c r="H294" i="12"/>
  <c r="J294" i="12"/>
  <c r="M294" i="12"/>
  <c r="H295" i="12"/>
  <c r="J295" i="12"/>
  <c r="M295" i="12"/>
  <c r="H296" i="12"/>
  <c r="J296" i="12"/>
  <c r="M296" i="12"/>
  <c r="H297" i="12"/>
  <c r="J297" i="12"/>
  <c r="H298" i="12"/>
  <c r="J298" i="12"/>
  <c r="M298" i="12"/>
  <c r="H299" i="12"/>
  <c r="J299" i="12"/>
  <c r="M299" i="12"/>
  <c r="H300" i="12"/>
  <c r="J300" i="12"/>
  <c r="M300" i="12"/>
  <c r="H301" i="12"/>
  <c r="J301" i="12"/>
  <c r="H302" i="12"/>
  <c r="J302" i="12"/>
  <c r="M302" i="12"/>
  <c r="H303" i="12"/>
  <c r="J303" i="12"/>
  <c r="M303" i="12"/>
  <c r="H304" i="12"/>
  <c r="J304" i="12"/>
  <c r="M304" i="12"/>
  <c r="H305" i="12"/>
  <c r="J305" i="12"/>
  <c r="H306" i="12"/>
  <c r="J306" i="12"/>
  <c r="M306" i="12"/>
  <c r="H307" i="12"/>
  <c r="J307" i="12"/>
  <c r="M307" i="12"/>
  <c r="H308" i="12"/>
  <c r="J308" i="12"/>
  <c r="M308" i="12"/>
  <c r="H309" i="12"/>
  <c r="J309" i="12"/>
  <c r="H310" i="12"/>
  <c r="J310" i="12"/>
  <c r="M310" i="12"/>
  <c r="H311" i="12"/>
  <c r="J311" i="12"/>
  <c r="M311" i="12"/>
  <c r="H312" i="12"/>
  <c r="J312" i="12"/>
  <c r="M312" i="12"/>
  <c r="H313" i="12"/>
  <c r="J313" i="12"/>
  <c r="H314" i="12"/>
  <c r="J314" i="12"/>
  <c r="M314" i="12"/>
  <c r="H315" i="12"/>
  <c r="J315" i="12"/>
  <c r="M315" i="12"/>
  <c r="H316" i="12"/>
  <c r="J316" i="12"/>
  <c r="M316" i="12"/>
  <c r="H317" i="12"/>
  <c r="J317" i="12"/>
  <c r="H318" i="12"/>
  <c r="J318" i="12"/>
  <c r="M318" i="12"/>
  <c r="H319" i="12"/>
  <c r="J319" i="12"/>
  <c r="M319" i="12"/>
  <c r="H320" i="12"/>
  <c r="J320" i="12"/>
  <c r="M320" i="12"/>
  <c r="H321" i="12"/>
  <c r="J321" i="12"/>
  <c r="H322" i="12"/>
  <c r="J322" i="12"/>
  <c r="M322" i="12"/>
  <c r="H323" i="12"/>
  <c r="J323" i="12"/>
  <c r="M323" i="12"/>
  <c r="H324" i="12"/>
  <c r="J324" i="12"/>
  <c r="M324" i="12"/>
  <c r="H325" i="12"/>
  <c r="J325" i="12"/>
  <c r="H326" i="12"/>
  <c r="J326" i="12"/>
  <c r="M326" i="12"/>
  <c r="H327" i="12"/>
  <c r="J327" i="12"/>
  <c r="M327" i="12"/>
  <c r="H328" i="12"/>
  <c r="J328" i="12"/>
  <c r="M328" i="12"/>
  <c r="H329" i="12"/>
  <c r="J329" i="12"/>
  <c r="H330" i="12"/>
  <c r="J330" i="12"/>
  <c r="M330" i="12"/>
  <c r="H331" i="12"/>
  <c r="J331" i="12"/>
  <c r="M331" i="12"/>
  <c r="H332" i="12"/>
  <c r="J332" i="12"/>
  <c r="M332" i="12"/>
  <c r="H333" i="12"/>
  <c r="J333" i="12"/>
  <c r="H334" i="12"/>
  <c r="J334" i="12"/>
  <c r="M334" i="12"/>
  <c r="H335" i="12"/>
  <c r="J335" i="12"/>
  <c r="M335" i="12"/>
  <c r="H336" i="12"/>
  <c r="J336" i="12"/>
  <c r="M336" i="12"/>
  <c r="H337" i="12"/>
  <c r="J337" i="12"/>
  <c r="H338" i="12"/>
  <c r="J338" i="12"/>
  <c r="M338" i="12"/>
  <c r="H339" i="12"/>
  <c r="J339" i="12"/>
  <c r="M339" i="12"/>
  <c r="H340" i="12"/>
  <c r="J340" i="12"/>
  <c r="M340" i="12"/>
  <c r="H341" i="12"/>
  <c r="J341" i="12"/>
  <c r="H342" i="12"/>
  <c r="J342" i="12"/>
  <c r="M342" i="12"/>
  <c r="H343" i="12"/>
  <c r="J343" i="12"/>
  <c r="M343" i="12"/>
  <c r="H344" i="12"/>
  <c r="J344" i="12"/>
  <c r="M344" i="12"/>
  <c r="H345" i="12"/>
  <c r="J345" i="12"/>
  <c r="H346" i="12"/>
  <c r="J346" i="12"/>
  <c r="M346" i="12"/>
  <c r="H347" i="12"/>
  <c r="J347" i="12"/>
  <c r="M347" i="12"/>
  <c r="H348" i="12"/>
  <c r="J348" i="12"/>
  <c r="M348" i="12"/>
  <c r="H349" i="12"/>
  <c r="J349" i="12"/>
  <c r="H350" i="12"/>
  <c r="J350" i="12"/>
  <c r="M350" i="12"/>
  <c r="H351" i="12"/>
  <c r="J351" i="12"/>
  <c r="M351" i="12"/>
  <c r="H352" i="12"/>
  <c r="J352" i="12"/>
  <c r="M352" i="12"/>
  <c r="H353" i="12"/>
  <c r="J353" i="12"/>
  <c r="H354" i="12"/>
  <c r="J354" i="12"/>
  <c r="M354" i="12"/>
  <c r="H355" i="12"/>
  <c r="J355" i="12"/>
  <c r="M355" i="12"/>
  <c r="H356" i="12"/>
  <c r="J356" i="12"/>
  <c r="M356" i="12"/>
  <c r="H357" i="12"/>
  <c r="J357" i="12"/>
  <c r="H358" i="12"/>
  <c r="J358" i="12"/>
  <c r="M358" i="12"/>
  <c r="H359" i="12"/>
  <c r="J359" i="12"/>
  <c r="M359" i="12"/>
  <c r="H360" i="12"/>
  <c r="J360" i="12"/>
  <c r="M360" i="12"/>
  <c r="H361" i="12"/>
  <c r="J361" i="12"/>
  <c r="H362" i="12"/>
  <c r="J362" i="12"/>
  <c r="M362" i="12"/>
  <c r="H363" i="12"/>
  <c r="J363" i="12"/>
  <c r="M363" i="12"/>
  <c r="H364" i="12"/>
  <c r="J364" i="12"/>
  <c r="M364" i="12"/>
  <c r="H365" i="12"/>
  <c r="J365" i="12"/>
  <c r="H366" i="12"/>
  <c r="J366" i="12"/>
  <c r="M366" i="12"/>
  <c r="H367" i="12"/>
  <c r="J367" i="12"/>
  <c r="M367" i="12"/>
  <c r="H368" i="12"/>
  <c r="J368" i="12"/>
  <c r="M368" i="12"/>
  <c r="H369" i="12"/>
  <c r="J369" i="12"/>
  <c r="H370" i="12"/>
  <c r="J370" i="12"/>
  <c r="M370" i="12"/>
  <c r="H371" i="12"/>
  <c r="J371" i="12"/>
  <c r="M371" i="12"/>
  <c r="H372" i="12"/>
  <c r="J372" i="12"/>
  <c r="M372" i="12"/>
  <c r="H373" i="12"/>
  <c r="J373" i="12"/>
  <c r="H374" i="12"/>
  <c r="J374" i="12"/>
  <c r="M374" i="12"/>
  <c r="H375" i="12"/>
  <c r="J375" i="12"/>
  <c r="M375" i="12"/>
  <c r="H376" i="12"/>
  <c r="J376" i="12"/>
  <c r="M376" i="12"/>
  <c r="H377" i="12"/>
  <c r="J377" i="12"/>
  <c r="H378" i="12"/>
  <c r="J378" i="12"/>
  <c r="M378" i="12"/>
  <c r="H379" i="12"/>
  <c r="J379" i="12"/>
  <c r="M379" i="12"/>
  <c r="H380" i="12"/>
  <c r="J380" i="12"/>
  <c r="M380" i="12"/>
  <c r="H381" i="12"/>
  <c r="J381" i="12"/>
  <c r="H382" i="12"/>
  <c r="J382" i="12"/>
  <c r="M382" i="12"/>
  <c r="H383" i="12"/>
  <c r="J383" i="12"/>
  <c r="M383" i="12"/>
  <c r="H384" i="12"/>
  <c r="J384" i="12"/>
  <c r="M384" i="12"/>
  <c r="H385" i="12"/>
  <c r="J385" i="12"/>
  <c r="H386" i="12"/>
  <c r="J386" i="12"/>
  <c r="M386" i="12"/>
  <c r="H387" i="12"/>
  <c r="J387" i="12"/>
  <c r="M387" i="12"/>
  <c r="H388" i="12"/>
  <c r="J388" i="12"/>
  <c r="M388" i="12"/>
  <c r="H389" i="12"/>
  <c r="J389" i="12"/>
  <c r="H390" i="12"/>
  <c r="J390" i="12"/>
  <c r="M390" i="12"/>
  <c r="H391" i="12"/>
  <c r="J391" i="12"/>
  <c r="M391" i="12"/>
  <c r="H392" i="12"/>
  <c r="J392" i="12"/>
  <c r="M392" i="12"/>
  <c r="H393" i="12"/>
  <c r="J393" i="12"/>
  <c r="H394" i="12"/>
  <c r="J394" i="12"/>
  <c r="M394" i="12"/>
  <c r="H395" i="12"/>
  <c r="J395" i="12"/>
  <c r="M395" i="12"/>
  <c r="H396" i="12"/>
  <c r="J396" i="12"/>
  <c r="M396" i="12"/>
  <c r="H397" i="12"/>
  <c r="J397" i="12"/>
  <c r="H398" i="12"/>
  <c r="J398" i="12"/>
  <c r="M398" i="12"/>
  <c r="H399" i="12"/>
  <c r="J399" i="12"/>
  <c r="M399" i="12"/>
  <c r="H400" i="12"/>
  <c r="J400" i="12"/>
  <c r="M400" i="12"/>
  <c r="H401" i="12"/>
  <c r="J401" i="12"/>
  <c r="H402" i="12"/>
  <c r="J402" i="12"/>
  <c r="M402" i="12"/>
  <c r="H403" i="12"/>
  <c r="J403" i="12"/>
  <c r="M403" i="12"/>
  <c r="H404" i="12"/>
  <c r="J404" i="12"/>
  <c r="M404" i="12"/>
  <c r="H405" i="12"/>
  <c r="J405" i="12"/>
  <c r="H406" i="12"/>
  <c r="J406" i="12"/>
  <c r="M406" i="12"/>
  <c r="H407" i="12"/>
  <c r="J407" i="12"/>
  <c r="M407" i="12"/>
  <c r="H408" i="12"/>
  <c r="J408" i="12"/>
  <c r="M408" i="12"/>
  <c r="H409" i="12"/>
  <c r="J409" i="12"/>
  <c r="H410" i="12"/>
  <c r="J410" i="12"/>
  <c r="M410" i="12"/>
  <c r="H411" i="12"/>
  <c r="J411" i="12"/>
  <c r="M411" i="12"/>
  <c r="H412" i="12"/>
  <c r="J412" i="12"/>
  <c r="M412" i="12"/>
  <c r="H413" i="12"/>
  <c r="J413" i="12"/>
  <c r="H414" i="12"/>
  <c r="J414" i="12"/>
  <c r="M414" i="12"/>
  <c r="H415" i="12"/>
  <c r="J415" i="12"/>
  <c r="M415" i="12"/>
  <c r="H416" i="12"/>
  <c r="J416" i="12"/>
  <c r="M416" i="12"/>
  <c r="H417" i="12"/>
  <c r="J417" i="12"/>
  <c r="H418" i="12"/>
  <c r="J418" i="12"/>
  <c r="M418" i="12"/>
  <c r="H419" i="12"/>
  <c r="J419" i="12"/>
  <c r="M419" i="12"/>
  <c r="H420" i="12"/>
  <c r="J420" i="12"/>
  <c r="M420" i="12"/>
  <c r="H421" i="12"/>
  <c r="J421" i="12"/>
  <c r="H422" i="12"/>
  <c r="J422" i="12"/>
  <c r="M422" i="12"/>
  <c r="H423" i="12"/>
  <c r="J423" i="12"/>
  <c r="M423" i="12"/>
  <c r="H424" i="12"/>
  <c r="J424" i="12"/>
  <c r="M424" i="12"/>
  <c r="H425" i="12"/>
  <c r="J425" i="12"/>
  <c r="H426" i="12"/>
  <c r="J426" i="12"/>
  <c r="M426" i="12"/>
  <c r="H427" i="12"/>
  <c r="J427" i="12"/>
  <c r="M427" i="12"/>
  <c r="H428" i="12"/>
  <c r="J428" i="12"/>
  <c r="M428" i="12"/>
  <c r="H429" i="12"/>
  <c r="J429" i="12"/>
  <c r="H430" i="12"/>
  <c r="J430" i="12"/>
  <c r="M430" i="12"/>
  <c r="H431" i="12"/>
  <c r="J431" i="12"/>
  <c r="M431" i="12"/>
  <c r="H432" i="12"/>
  <c r="J432" i="12"/>
  <c r="M432" i="12"/>
  <c r="H433" i="12"/>
  <c r="J433" i="12"/>
  <c r="H434" i="12"/>
  <c r="J434" i="12"/>
  <c r="M434" i="12"/>
  <c r="H435" i="12"/>
  <c r="J435" i="12"/>
  <c r="M435" i="12"/>
  <c r="H436" i="12"/>
  <c r="J436" i="12"/>
  <c r="M436" i="12"/>
  <c r="H437" i="12"/>
  <c r="J437" i="12"/>
  <c r="H438" i="12"/>
  <c r="J438" i="12"/>
  <c r="M438" i="12"/>
  <c r="H439" i="12"/>
  <c r="J439" i="12"/>
  <c r="M439" i="12"/>
  <c r="H440" i="12"/>
  <c r="J440" i="12"/>
  <c r="M440" i="12"/>
  <c r="H441" i="12"/>
  <c r="J441" i="12"/>
  <c r="H442" i="12"/>
  <c r="J442" i="12"/>
  <c r="M442" i="12"/>
  <c r="H443" i="12"/>
  <c r="J443" i="12"/>
  <c r="M443" i="12"/>
  <c r="H444" i="12"/>
  <c r="J444" i="12"/>
  <c r="M444" i="12"/>
  <c r="H445" i="12"/>
  <c r="J445" i="12"/>
  <c r="H446" i="12"/>
  <c r="J446" i="12"/>
  <c r="M446" i="12"/>
  <c r="H447" i="12"/>
  <c r="J447" i="12"/>
  <c r="M447" i="12"/>
  <c r="H448" i="12"/>
  <c r="J448" i="12"/>
  <c r="M448" i="12"/>
  <c r="H449" i="12"/>
  <c r="J449" i="12"/>
  <c r="H450" i="12"/>
  <c r="J450" i="12"/>
  <c r="M450" i="12"/>
  <c r="H451" i="12"/>
  <c r="J451" i="12"/>
  <c r="M451" i="12"/>
  <c r="H452" i="12"/>
  <c r="J452" i="12"/>
  <c r="M452" i="12"/>
  <c r="H453" i="12"/>
  <c r="J453" i="12"/>
  <c r="H454" i="12"/>
  <c r="J454" i="12"/>
  <c r="M454" i="12"/>
  <c r="H455" i="12"/>
  <c r="J455" i="12"/>
  <c r="M455" i="12"/>
  <c r="H456" i="12"/>
  <c r="J456" i="12"/>
  <c r="M456" i="12"/>
  <c r="H457" i="12"/>
  <c r="J457" i="12"/>
  <c r="H458" i="12"/>
  <c r="J458" i="12"/>
  <c r="M458" i="12"/>
  <c r="H459" i="12"/>
  <c r="J459" i="12"/>
  <c r="M459" i="12"/>
  <c r="H460" i="12"/>
  <c r="J460" i="12"/>
  <c r="M460" i="12"/>
  <c r="H461" i="12"/>
  <c r="J461" i="12"/>
  <c r="H462" i="12"/>
  <c r="J462" i="12"/>
  <c r="M462" i="12"/>
  <c r="H463" i="12"/>
  <c r="J463" i="12"/>
  <c r="M463" i="12"/>
  <c r="H464" i="12"/>
  <c r="J464" i="12"/>
  <c r="M464" i="12"/>
  <c r="H465" i="12"/>
  <c r="J465" i="12"/>
  <c r="H466" i="12"/>
  <c r="J466" i="12"/>
  <c r="M466" i="12"/>
  <c r="H467" i="12"/>
  <c r="J467" i="12"/>
  <c r="M467" i="12"/>
  <c r="H468" i="12"/>
  <c r="J468" i="12"/>
  <c r="H469" i="12"/>
  <c r="J469" i="12"/>
  <c r="M469" i="12"/>
  <c r="H470" i="12"/>
  <c r="J470" i="12"/>
  <c r="H471" i="12"/>
  <c r="J471" i="12"/>
  <c r="M471" i="12"/>
  <c r="H472" i="12"/>
  <c r="J472" i="12"/>
  <c r="H473" i="12"/>
  <c r="J473" i="12"/>
  <c r="M473" i="12"/>
  <c r="H474" i="12"/>
  <c r="J474" i="12"/>
  <c r="H475" i="12"/>
  <c r="J475" i="12"/>
  <c r="M475" i="12"/>
  <c r="H476" i="12"/>
  <c r="J476" i="12"/>
  <c r="H477" i="12"/>
  <c r="J477" i="12"/>
  <c r="M477" i="12"/>
  <c r="H478" i="12"/>
  <c r="J478" i="12"/>
  <c r="H479" i="12"/>
  <c r="J479" i="12"/>
  <c r="M479" i="12"/>
  <c r="H480" i="12"/>
  <c r="J480" i="12"/>
  <c r="H481" i="12"/>
  <c r="J481" i="12"/>
  <c r="M481" i="12"/>
  <c r="H482" i="12"/>
  <c r="J482" i="12"/>
  <c r="H483" i="12"/>
  <c r="J483" i="12"/>
  <c r="M483" i="12"/>
  <c r="H484" i="12"/>
  <c r="J484" i="12"/>
  <c r="H485" i="12"/>
  <c r="J485" i="12"/>
  <c r="M485" i="12"/>
  <c r="H486" i="12"/>
  <c r="J486" i="12"/>
  <c r="H487" i="12"/>
  <c r="J487" i="12"/>
  <c r="M487" i="12"/>
  <c r="H488" i="12"/>
  <c r="J488" i="12"/>
  <c r="H489" i="12"/>
  <c r="J489" i="12"/>
  <c r="M489" i="12"/>
  <c r="H490" i="12"/>
  <c r="J490" i="12"/>
  <c r="H491" i="12"/>
  <c r="J491" i="12"/>
  <c r="M491" i="12"/>
  <c r="H492" i="12"/>
  <c r="J492" i="12"/>
  <c r="H493" i="12"/>
  <c r="J493" i="12"/>
  <c r="M493" i="12"/>
  <c r="H494" i="12"/>
  <c r="J494" i="12"/>
  <c r="H495" i="12"/>
  <c r="J495" i="12"/>
  <c r="M495" i="12"/>
  <c r="H496" i="12"/>
  <c r="J496" i="12"/>
  <c r="H497" i="12"/>
  <c r="J497" i="12"/>
  <c r="M497" i="12"/>
  <c r="H498" i="12"/>
  <c r="J498" i="12"/>
  <c r="H499" i="12"/>
  <c r="J499" i="12"/>
  <c r="M499" i="12"/>
  <c r="H500" i="12"/>
  <c r="J500" i="12"/>
  <c r="H501" i="12"/>
  <c r="J501" i="12"/>
  <c r="M501" i="12"/>
  <c r="H502" i="12"/>
  <c r="J502" i="12"/>
  <c r="H503" i="12"/>
  <c r="J503" i="12"/>
  <c r="M503" i="12"/>
  <c r="H504" i="12"/>
  <c r="J504" i="12"/>
  <c r="H505" i="12"/>
  <c r="J505" i="12"/>
  <c r="M505" i="12"/>
  <c r="H506" i="12"/>
  <c r="J506" i="12"/>
  <c r="H507" i="12"/>
  <c r="J507" i="12"/>
  <c r="M507" i="12"/>
  <c r="H508" i="12"/>
  <c r="J508" i="12"/>
  <c r="H509" i="12"/>
  <c r="J509" i="12"/>
  <c r="M509" i="12"/>
  <c r="H510" i="12"/>
  <c r="J510" i="12"/>
  <c r="H511" i="12"/>
  <c r="J511" i="12"/>
  <c r="M511" i="12"/>
  <c r="H512" i="12"/>
  <c r="J512" i="12"/>
  <c r="H513" i="12"/>
  <c r="J513" i="12"/>
  <c r="M513" i="12"/>
  <c r="H514" i="12"/>
  <c r="J514" i="12"/>
  <c r="H515" i="12"/>
  <c r="J515" i="12"/>
  <c r="M515" i="12"/>
  <c r="H516" i="12"/>
  <c r="J516" i="12"/>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A34" i="4"/>
  <c r="B34" i="4"/>
  <c r="C34" i="4"/>
  <c r="A35" i="4"/>
  <c r="B35" i="4"/>
  <c r="C35" i="4"/>
  <c r="A36" i="4"/>
  <c r="B36" i="4"/>
  <c r="C36" i="4"/>
  <c r="A37" i="4"/>
  <c r="B37" i="4"/>
  <c r="C37" i="4"/>
  <c r="A38" i="4"/>
  <c r="B38" i="4"/>
  <c r="C38" i="4"/>
  <c r="A39" i="4"/>
  <c r="B39" i="4"/>
  <c r="C39" i="4"/>
  <c r="A40" i="4"/>
  <c r="B40" i="4"/>
  <c r="C40" i="4"/>
  <c r="A41" i="4"/>
  <c r="B41" i="4"/>
  <c r="C41" i="4"/>
  <c r="A42" i="4"/>
  <c r="B42" i="4"/>
  <c r="C42" i="4"/>
  <c r="A43" i="4"/>
  <c r="B43" i="4"/>
  <c r="C43" i="4"/>
  <c r="A44" i="4"/>
  <c r="B44" i="4"/>
  <c r="C44" i="4"/>
  <c r="A45" i="4"/>
  <c r="B45" i="4"/>
  <c r="C45" i="4"/>
  <c r="C127" i="8"/>
  <c r="D127" i="8"/>
  <c r="E127" i="8"/>
  <c r="F127" i="8"/>
  <c r="G127" i="8"/>
  <c r="H127" i="8"/>
  <c r="I127" i="8"/>
  <c r="J127" i="8"/>
  <c r="K127" i="8"/>
  <c r="L127" i="8"/>
  <c r="M127" i="8"/>
  <c r="N127" i="8"/>
  <c r="O127" i="8"/>
  <c r="P127" i="8"/>
  <c r="Q127" i="8"/>
  <c r="R127" i="8"/>
  <c r="C128" i="8"/>
  <c r="D128" i="8"/>
  <c r="E128" i="8"/>
  <c r="F128" i="8"/>
  <c r="G128" i="8"/>
  <c r="H128" i="8"/>
  <c r="I128" i="8"/>
  <c r="J128" i="8"/>
  <c r="K128" i="8"/>
  <c r="L128" i="8"/>
  <c r="M128" i="8"/>
  <c r="N128" i="8"/>
  <c r="O128" i="8"/>
  <c r="P128" i="8"/>
  <c r="Q128" i="8"/>
  <c r="R128" i="8"/>
  <c r="C129" i="8"/>
  <c r="D129" i="8"/>
  <c r="E129" i="8"/>
  <c r="F129" i="8"/>
  <c r="G129" i="8"/>
  <c r="H129" i="8"/>
  <c r="I129" i="8"/>
  <c r="J129" i="8"/>
  <c r="K129" i="8"/>
  <c r="L129" i="8"/>
  <c r="M129" i="8"/>
  <c r="N129" i="8"/>
  <c r="O129" i="8"/>
  <c r="P129" i="8"/>
  <c r="Q129" i="8"/>
  <c r="R129" i="8"/>
  <c r="C130" i="8"/>
  <c r="D130" i="8"/>
  <c r="E130" i="8"/>
  <c r="F130" i="8"/>
  <c r="G130" i="8"/>
  <c r="H130" i="8"/>
  <c r="I130" i="8"/>
  <c r="J130" i="8"/>
  <c r="K130" i="8"/>
  <c r="L130" i="8"/>
  <c r="M130" i="8"/>
  <c r="N130" i="8"/>
  <c r="O130" i="8"/>
  <c r="P130" i="8"/>
  <c r="Q130" i="8"/>
  <c r="R130" i="8"/>
  <c r="C131" i="8"/>
  <c r="D131" i="8"/>
  <c r="E131" i="8"/>
  <c r="F131" i="8"/>
  <c r="G131" i="8"/>
  <c r="H131" i="8"/>
  <c r="I131" i="8"/>
  <c r="J131" i="8"/>
  <c r="K131" i="8"/>
  <c r="L131" i="8"/>
  <c r="M131" i="8"/>
  <c r="N131" i="8"/>
  <c r="O131" i="8"/>
  <c r="P131" i="8"/>
  <c r="Q131" i="8"/>
  <c r="R131" i="8"/>
  <c r="C132" i="8"/>
  <c r="D132" i="8"/>
  <c r="E132" i="8"/>
  <c r="F132" i="8"/>
  <c r="G132" i="8"/>
  <c r="H132" i="8"/>
  <c r="I132" i="8"/>
  <c r="J132" i="8"/>
  <c r="K132" i="8"/>
  <c r="L132" i="8"/>
  <c r="M132" i="8"/>
  <c r="N132" i="8"/>
  <c r="O132" i="8"/>
  <c r="P132" i="8"/>
  <c r="Q132" i="8"/>
  <c r="R132" i="8"/>
  <c r="C133" i="8"/>
  <c r="D133" i="8"/>
  <c r="E133" i="8"/>
  <c r="F133" i="8"/>
  <c r="G133" i="8"/>
  <c r="H133" i="8"/>
  <c r="I133" i="8"/>
  <c r="J133" i="8"/>
  <c r="K133" i="8"/>
  <c r="L133" i="8"/>
  <c r="M133" i="8"/>
  <c r="N133" i="8"/>
  <c r="O133" i="8"/>
  <c r="P133" i="8"/>
  <c r="Q133" i="8"/>
  <c r="R133" i="8"/>
  <c r="C134" i="8"/>
  <c r="D134" i="8"/>
  <c r="E134" i="8"/>
  <c r="F134" i="8"/>
  <c r="G134" i="8"/>
  <c r="H134" i="8"/>
  <c r="I134" i="8"/>
  <c r="J134" i="8"/>
  <c r="K134" i="8"/>
  <c r="L134" i="8"/>
  <c r="M134" i="8"/>
  <c r="N134" i="8"/>
  <c r="O134" i="8"/>
  <c r="P134" i="8"/>
  <c r="Q134" i="8"/>
  <c r="R134" i="8"/>
  <c r="C135" i="8"/>
  <c r="D135" i="8"/>
  <c r="E135" i="8"/>
  <c r="F135" i="8"/>
  <c r="G135" i="8"/>
  <c r="H135" i="8"/>
  <c r="I135" i="8"/>
  <c r="J135" i="8"/>
  <c r="K135" i="8"/>
  <c r="L135" i="8"/>
  <c r="M135" i="8"/>
  <c r="N135" i="8"/>
  <c r="O135" i="8"/>
  <c r="P135" i="8"/>
  <c r="Q135" i="8"/>
  <c r="R135" i="8"/>
  <c r="C136" i="8"/>
  <c r="D136" i="8"/>
  <c r="E136" i="8"/>
  <c r="F136" i="8"/>
  <c r="G136" i="8"/>
  <c r="H136" i="8"/>
  <c r="I136" i="8"/>
  <c r="J136" i="8"/>
  <c r="K136" i="8"/>
  <c r="L136" i="8"/>
  <c r="M136" i="8"/>
  <c r="N136" i="8"/>
  <c r="O136" i="8"/>
  <c r="P136" i="8"/>
  <c r="Q136" i="8"/>
  <c r="R136" i="8"/>
  <c r="C137" i="8"/>
  <c r="D137" i="8"/>
  <c r="E137" i="8"/>
  <c r="F137" i="8"/>
  <c r="G137" i="8"/>
  <c r="H137" i="8"/>
  <c r="I137" i="8"/>
  <c r="J137" i="8"/>
  <c r="K137" i="8"/>
  <c r="L137" i="8"/>
  <c r="M137" i="8"/>
  <c r="N137" i="8"/>
  <c r="O137" i="8"/>
  <c r="P137" i="8"/>
  <c r="Q137" i="8"/>
  <c r="R137" i="8"/>
  <c r="C138" i="8"/>
  <c r="D138" i="8"/>
  <c r="E138" i="8"/>
  <c r="F138" i="8"/>
  <c r="G138" i="8"/>
  <c r="H138" i="8"/>
  <c r="I138" i="8"/>
  <c r="J138" i="8"/>
  <c r="K138" i="8"/>
  <c r="L138" i="8"/>
  <c r="M138" i="8"/>
  <c r="N138" i="8"/>
  <c r="O138" i="8"/>
  <c r="P138" i="8"/>
  <c r="Q138" i="8"/>
  <c r="R138" i="8"/>
  <c r="C139" i="8"/>
  <c r="D139" i="8"/>
  <c r="E139" i="8"/>
  <c r="F139" i="8"/>
  <c r="G139" i="8"/>
  <c r="H139" i="8"/>
  <c r="I139" i="8"/>
  <c r="J139" i="8"/>
  <c r="K139" i="8"/>
  <c r="L139" i="8"/>
  <c r="M139" i="8"/>
  <c r="N139" i="8"/>
  <c r="O139" i="8"/>
  <c r="P139" i="8"/>
  <c r="Q139" i="8"/>
  <c r="R139" i="8"/>
  <c r="C140" i="8"/>
  <c r="D140" i="8"/>
  <c r="E140" i="8"/>
  <c r="F140" i="8"/>
  <c r="G140" i="8"/>
  <c r="H140" i="8"/>
  <c r="I140" i="8"/>
  <c r="J140" i="8"/>
  <c r="K140" i="8"/>
  <c r="L140" i="8"/>
  <c r="M140" i="8"/>
  <c r="N140" i="8"/>
  <c r="O140" i="8"/>
  <c r="P140" i="8"/>
  <c r="Q140" i="8"/>
  <c r="R140" i="8"/>
  <c r="C141" i="8"/>
  <c r="D141" i="8"/>
  <c r="E141" i="8"/>
  <c r="F141" i="8"/>
  <c r="G141" i="8"/>
  <c r="H141" i="8"/>
  <c r="I141" i="8"/>
  <c r="J141" i="8"/>
  <c r="K141" i="8"/>
  <c r="L141" i="8"/>
  <c r="M141" i="8"/>
  <c r="N141" i="8"/>
  <c r="O141" i="8"/>
  <c r="P141" i="8"/>
  <c r="Q141" i="8"/>
  <c r="R141" i="8"/>
  <c r="C142" i="8"/>
  <c r="D142" i="8"/>
  <c r="E142" i="8"/>
  <c r="F142" i="8"/>
  <c r="G142" i="8"/>
  <c r="H142" i="8"/>
  <c r="I142" i="8"/>
  <c r="J142" i="8"/>
  <c r="K142" i="8"/>
  <c r="L142" i="8"/>
  <c r="M142" i="8"/>
  <c r="N142" i="8"/>
  <c r="O142" i="8"/>
  <c r="P142" i="8"/>
  <c r="Q142" i="8"/>
  <c r="R142" i="8"/>
  <c r="C143" i="8"/>
  <c r="D143" i="8"/>
  <c r="E143" i="8"/>
  <c r="F143" i="8"/>
  <c r="G143" i="8"/>
  <c r="H143" i="8"/>
  <c r="I143" i="8"/>
  <c r="J143" i="8"/>
  <c r="K143" i="8"/>
  <c r="L143" i="8"/>
  <c r="M143" i="8"/>
  <c r="N143" i="8"/>
  <c r="O143" i="8"/>
  <c r="P143" i="8"/>
  <c r="Q143" i="8"/>
  <c r="R143" i="8"/>
  <c r="C144" i="8"/>
  <c r="D144" i="8"/>
  <c r="E144" i="8"/>
  <c r="F144" i="8"/>
  <c r="G144" i="8"/>
  <c r="H144" i="8"/>
  <c r="I144" i="8"/>
  <c r="J144" i="8"/>
  <c r="K144" i="8"/>
  <c r="L144" i="8"/>
  <c r="M144" i="8"/>
  <c r="N144" i="8"/>
  <c r="O144" i="8"/>
  <c r="P144" i="8"/>
  <c r="Q144" i="8"/>
  <c r="R144" i="8"/>
  <c r="C145" i="8"/>
  <c r="D145" i="8"/>
  <c r="E145" i="8"/>
  <c r="F145" i="8"/>
  <c r="G145" i="8"/>
  <c r="H145" i="8"/>
  <c r="I145" i="8"/>
  <c r="J145" i="8"/>
  <c r="K145" i="8"/>
  <c r="L145" i="8"/>
  <c r="M145" i="8"/>
  <c r="N145" i="8"/>
  <c r="O145" i="8"/>
  <c r="P145" i="8"/>
  <c r="Q145" i="8"/>
  <c r="R145" i="8"/>
  <c r="C146" i="8"/>
  <c r="D146" i="8"/>
  <c r="E146" i="8"/>
  <c r="F146" i="8"/>
  <c r="G146" i="8"/>
  <c r="H146" i="8"/>
  <c r="I146" i="8"/>
  <c r="J146" i="8"/>
  <c r="K146" i="8"/>
  <c r="L146" i="8"/>
  <c r="M146" i="8"/>
  <c r="N146" i="8"/>
  <c r="O146" i="8"/>
  <c r="P146" i="8"/>
  <c r="Q146" i="8"/>
  <c r="R146" i="8"/>
  <c r="C147" i="8"/>
  <c r="D147" i="8"/>
  <c r="E147" i="8"/>
  <c r="F147" i="8"/>
  <c r="G147" i="8"/>
  <c r="H147" i="8"/>
  <c r="I147" i="8"/>
  <c r="J147" i="8"/>
  <c r="K147" i="8"/>
  <c r="L147" i="8"/>
  <c r="M147" i="8"/>
  <c r="N147" i="8"/>
  <c r="O147" i="8"/>
  <c r="P147" i="8"/>
  <c r="Q147" i="8"/>
  <c r="R147" i="8"/>
  <c r="C148" i="8"/>
  <c r="D148" i="8"/>
  <c r="E148" i="8"/>
  <c r="F148" i="8"/>
  <c r="G148" i="8"/>
  <c r="H148" i="8"/>
  <c r="I148" i="8"/>
  <c r="J148" i="8"/>
  <c r="K148" i="8"/>
  <c r="L148" i="8"/>
  <c r="M148" i="8"/>
  <c r="N148" i="8"/>
  <c r="O148" i="8"/>
  <c r="P148" i="8"/>
  <c r="Q148" i="8"/>
  <c r="R148" i="8"/>
  <c r="C149" i="8"/>
  <c r="D149" i="8"/>
  <c r="E149" i="8"/>
  <c r="F149" i="8"/>
  <c r="G149" i="8"/>
  <c r="H149" i="8"/>
  <c r="I149" i="8"/>
  <c r="J149" i="8"/>
  <c r="K149" i="8"/>
  <c r="L149" i="8"/>
  <c r="M149" i="8"/>
  <c r="N149" i="8"/>
  <c r="O149" i="8"/>
  <c r="P149" i="8"/>
  <c r="Q149" i="8"/>
  <c r="R149" i="8"/>
  <c r="C150" i="8"/>
  <c r="D150" i="8"/>
  <c r="E150" i="8"/>
  <c r="F150" i="8"/>
  <c r="G150" i="8"/>
  <c r="H150" i="8"/>
  <c r="I150" i="8"/>
  <c r="J150" i="8"/>
  <c r="K150" i="8"/>
  <c r="L150" i="8"/>
  <c r="M150" i="8"/>
  <c r="N150" i="8"/>
  <c r="O150" i="8"/>
  <c r="P150" i="8"/>
  <c r="Q150" i="8"/>
  <c r="R150" i="8"/>
  <c r="C151" i="8"/>
  <c r="D151" i="8"/>
  <c r="E151" i="8"/>
  <c r="F151" i="8"/>
  <c r="G151" i="8"/>
  <c r="H151" i="8"/>
  <c r="I151" i="8"/>
  <c r="J151" i="8"/>
  <c r="K151" i="8"/>
  <c r="L151" i="8"/>
  <c r="M151" i="8"/>
  <c r="N151" i="8"/>
  <c r="O151" i="8"/>
  <c r="P151" i="8"/>
  <c r="Q151" i="8"/>
  <c r="R151" i="8"/>
  <c r="C152" i="8"/>
  <c r="D152" i="8"/>
  <c r="E152" i="8"/>
  <c r="F152" i="8"/>
  <c r="G152" i="8"/>
  <c r="H152" i="8"/>
  <c r="I152" i="8"/>
  <c r="J152" i="8"/>
  <c r="K152" i="8"/>
  <c r="L152" i="8"/>
  <c r="M152" i="8"/>
  <c r="N152" i="8"/>
  <c r="O152" i="8"/>
  <c r="P152" i="8"/>
  <c r="Q152" i="8"/>
  <c r="R152" i="8"/>
  <c r="C153" i="8"/>
  <c r="D153" i="8"/>
  <c r="E153" i="8"/>
  <c r="F153" i="8"/>
  <c r="G153" i="8"/>
  <c r="H153" i="8"/>
  <c r="I153" i="8"/>
  <c r="J153" i="8"/>
  <c r="K153" i="8"/>
  <c r="L153" i="8"/>
  <c r="M153" i="8"/>
  <c r="N153" i="8"/>
  <c r="O153" i="8"/>
  <c r="P153" i="8"/>
  <c r="Q153" i="8"/>
  <c r="R153" i="8"/>
  <c r="C154" i="8"/>
  <c r="D154" i="8"/>
  <c r="E154" i="8"/>
  <c r="F154" i="8"/>
  <c r="G154" i="8"/>
  <c r="H154" i="8"/>
  <c r="I154" i="8"/>
  <c r="J154" i="8"/>
  <c r="K154" i="8"/>
  <c r="L154" i="8"/>
  <c r="M154" i="8"/>
  <c r="N154" i="8"/>
  <c r="O154" i="8"/>
  <c r="P154" i="8"/>
  <c r="Q154" i="8"/>
  <c r="R154" i="8"/>
  <c r="A25" i="8"/>
  <c r="A59" i="8" s="1"/>
  <c r="B25" i="8"/>
  <c r="B93" i="8" s="1"/>
  <c r="A26" i="8"/>
  <c r="A60" i="8" s="1"/>
  <c r="B26" i="8"/>
  <c r="B60" i="8" s="1"/>
  <c r="A27" i="8"/>
  <c r="A61" i="8" s="1"/>
  <c r="B27" i="8"/>
  <c r="B95" i="8" s="1"/>
  <c r="A28" i="8"/>
  <c r="B28" i="8"/>
  <c r="B96" i="8" s="1"/>
  <c r="A29" i="8"/>
  <c r="B29" i="8"/>
  <c r="B131" i="8" s="1"/>
  <c r="S131" i="8" s="1"/>
  <c r="A30" i="8"/>
  <c r="B30" i="8"/>
  <c r="B132" i="8" s="1"/>
  <c r="S132" i="8" s="1"/>
  <c r="A31" i="8"/>
  <c r="A99" i="8" s="1"/>
  <c r="B31" i="8"/>
  <c r="B99" i="8" s="1"/>
  <c r="A32" i="8"/>
  <c r="A66" i="8" s="1"/>
  <c r="B32" i="8"/>
  <c r="B66" i="8" s="1"/>
  <c r="A33" i="8"/>
  <c r="B33" i="8"/>
  <c r="B101" i="8" s="1"/>
  <c r="A34" i="8"/>
  <c r="B34" i="8"/>
  <c r="B102" i="8" s="1"/>
  <c r="A35" i="8"/>
  <c r="B35" i="8"/>
  <c r="B137" i="8" s="1"/>
  <c r="S137" i="8" s="1"/>
  <c r="A36" i="8"/>
  <c r="B36" i="8"/>
  <c r="B70" i="8" s="1"/>
  <c r="A37" i="8"/>
  <c r="B37" i="8"/>
  <c r="B71" i="8" s="1"/>
  <c r="A38" i="8"/>
  <c r="B38" i="8"/>
  <c r="B72" i="8" s="1"/>
  <c r="A39" i="8"/>
  <c r="B39" i="8"/>
  <c r="B107" i="8" s="1"/>
  <c r="A40" i="8"/>
  <c r="B40" i="8"/>
  <c r="A41" i="8"/>
  <c r="B41" i="8"/>
  <c r="B75" i="8" s="1"/>
  <c r="A42" i="8"/>
  <c r="B42" i="8"/>
  <c r="B144" i="8" s="1"/>
  <c r="S144" i="8" s="1"/>
  <c r="A43" i="8"/>
  <c r="A145" i="8" s="1"/>
  <c r="B43" i="8"/>
  <c r="B145" i="8" s="1"/>
  <c r="S145" i="8" s="1"/>
  <c r="A44" i="8"/>
  <c r="A146" i="8" s="1"/>
  <c r="B44" i="8"/>
  <c r="B112" i="8" s="1"/>
  <c r="A45" i="8"/>
  <c r="A147" i="8" s="1"/>
  <c r="B45" i="8"/>
  <c r="B79" i="8" s="1"/>
  <c r="A46" i="8"/>
  <c r="B46" i="8"/>
  <c r="B114" i="8" s="1"/>
  <c r="A47" i="8"/>
  <c r="A115" i="8" s="1"/>
  <c r="B47" i="8"/>
  <c r="B115" i="8" s="1"/>
  <c r="A48" i="8"/>
  <c r="B48" i="8"/>
  <c r="B116" i="8" s="1"/>
  <c r="A49" i="8"/>
  <c r="A117" i="8" s="1"/>
  <c r="B49" i="8"/>
  <c r="B117" i="8" s="1"/>
  <c r="A50" i="8"/>
  <c r="A118" i="8" s="1"/>
  <c r="B50" i="8"/>
  <c r="B84" i="8" s="1"/>
  <c r="A51" i="8"/>
  <c r="B51" i="8"/>
  <c r="B153" i="8" s="1"/>
  <c r="S153" i="8" s="1"/>
  <c r="A52" i="8"/>
  <c r="A154" i="8" s="1"/>
  <c r="B52" i="8"/>
  <c r="B86" i="8" s="1"/>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7" i="12"/>
  <c r="M281" i="12"/>
  <c r="M285" i="12"/>
  <c r="M289" i="12"/>
  <c r="M293" i="12"/>
  <c r="M297" i="12"/>
  <c r="M301" i="12"/>
  <c r="M305" i="12"/>
  <c r="M309" i="12"/>
  <c r="M313" i="12"/>
  <c r="M317" i="12"/>
  <c r="M321" i="12"/>
  <c r="M325" i="12"/>
  <c r="M329" i="12"/>
  <c r="M333" i="12"/>
  <c r="M337" i="12"/>
  <c r="M341" i="12"/>
  <c r="M345" i="12"/>
  <c r="M349" i="12"/>
  <c r="M353" i="12"/>
  <c r="M357" i="12"/>
  <c r="M361" i="12"/>
  <c r="M365" i="12"/>
  <c r="M369" i="12"/>
  <c r="M373" i="12"/>
  <c r="M377" i="12"/>
  <c r="M381" i="12"/>
  <c r="M385" i="12"/>
  <c r="M389" i="12"/>
  <c r="M393" i="12"/>
  <c r="M397" i="12"/>
  <c r="M401" i="12"/>
  <c r="M405" i="12"/>
  <c r="M409" i="12"/>
  <c r="M413" i="12"/>
  <c r="M417" i="12"/>
  <c r="M421" i="12"/>
  <c r="M425" i="12"/>
  <c r="M429" i="12"/>
  <c r="M433" i="12"/>
  <c r="M437" i="12"/>
  <c r="M441" i="12"/>
  <c r="M445" i="12"/>
  <c r="M449" i="12"/>
  <c r="M453" i="12"/>
  <c r="M457" i="12"/>
  <c r="M461" i="12"/>
  <c r="M465" i="12"/>
  <c r="M468" i="12"/>
  <c r="M470" i="12"/>
  <c r="M472" i="12"/>
  <c r="M474" i="12"/>
  <c r="M476" i="12"/>
  <c r="M478" i="12"/>
  <c r="M480" i="12"/>
  <c r="M482" i="12"/>
  <c r="M484" i="12"/>
  <c r="M486" i="12"/>
  <c r="M488" i="12"/>
  <c r="M490" i="12"/>
  <c r="M492" i="12"/>
  <c r="M494" i="12"/>
  <c r="M496" i="12"/>
  <c r="M498" i="12"/>
  <c r="M500" i="12"/>
  <c r="M502" i="12"/>
  <c r="M504" i="12"/>
  <c r="M506" i="12"/>
  <c r="M508" i="12"/>
  <c r="M510" i="12"/>
  <c r="M512" i="12"/>
  <c r="M514" i="12"/>
  <c r="M516" i="12"/>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C94" i="7"/>
  <c r="D94" i="7"/>
  <c r="E94" i="7"/>
  <c r="F94" i="7"/>
  <c r="G94" i="7"/>
  <c r="H94" i="7"/>
  <c r="I94" i="7"/>
  <c r="J94" i="7"/>
  <c r="K94" i="7"/>
  <c r="L94" i="7"/>
  <c r="M94" i="7"/>
  <c r="N94" i="7"/>
  <c r="O94" i="7"/>
  <c r="P94" i="7"/>
  <c r="Q94" i="7"/>
  <c r="R94" i="7"/>
  <c r="C95" i="7"/>
  <c r="D95" i="7"/>
  <c r="E95" i="7"/>
  <c r="F95" i="7"/>
  <c r="G95" i="7"/>
  <c r="H95" i="7"/>
  <c r="I95" i="7"/>
  <c r="J95" i="7"/>
  <c r="K95" i="7"/>
  <c r="L95" i="7"/>
  <c r="M95" i="7"/>
  <c r="N95" i="7"/>
  <c r="O95" i="7"/>
  <c r="P95" i="7"/>
  <c r="Q95" i="7"/>
  <c r="R95" i="7"/>
  <c r="C96" i="7"/>
  <c r="D96" i="7"/>
  <c r="E96" i="7"/>
  <c r="F96" i="7"/>
  <c r="G96" i="7"/>
  <c r="H96" i="7"/>
  <c r="I96" i="7"/>
  <c r="J96" i="7"/>
  <c r="K96" i="7"/>
  <c r="L96" i="7"/>
  <c r="M96" i="7"/>
  <c r="N96" i="7"/>
  <c r="O96" i="7"/>
  <c r="P96" i="7"/>
  <c r="Q96" i="7"/>
  <c r="R96" i="7"/>
  <c r="C97" i="7"/>
  <c r="D97" i="7"/>
  <c r="E97" i="7"/>
  <c r="F97" i="7"/>
  <c r="G97" i="7"/>
  <c r="H97" i="7"/>
  <c r="I97" i="7"/>
  <c r="J97" i="7"/>
  <c r="K97" i="7"/>
  <c r="L97" i="7"/>
  <c r="M97" i="7"/>
  <c r="N97" i="7"/>
  <c r="O97" i="7"/>
  <c r="P97" i="7"/>
  <c r="Q97" i="7"/>
  <c r="R97" i="7"/>
  <c r="C98" i="7"/>
  <c r="D98" i="7"/>
  <c r="E98" i="7"/>
  <c r="F98" i="7"/>
  <c r="G98" i="7"/>
  <c r="H98" i="7"/>
  <c r="I98" i="7"/>
  <c r="J98" i="7"/>
  <c r="K98" i="7"/>
  <c r="L98" i="7"/>
  <c r="M98" i="7"/>
  <c r="N98" i="7"/>
  <c r="O98" i="7"/>
  <c r="P98" i="7"/>
  <c r="Q98" i="7"/>
  <c r="R98" i="7"/>
  <c r="C99" i="7"/>
  <c r="D99" i="7"/>
  <c r="E99" i="7"/>
  <c r="F99" i="7"/>
  <c r="G99" i="7"/>
  <c r="H99" i="7"/>
  <c r="I99" i="7"/>
  <c r="J99" i="7"/>
  <c r="K99" i="7"/>
  <c r="L99" i="7"/>
  <c r="M99" i="7"/>
  <c r="N99" i="7"/>
  <c r="O99" i="7"/>
  <c r="P99" i="7"/>
  <c r="Q99" i="7"/>
  <c r="R99" i="7"/>
  <c r="C100" i="7"/>
  <c r="D100" i="7"/>
  <c r="E100" i="7"/>
  <c r="F100" i="7"/>
  <c r="G100" i="7"/>
  <c r="H100" i="7"/>
  <c r="I100" i="7"/>
  <c r="J100" i="7"/>
  <c r="K100" i="7"/>
  <c r="L100" i="7"/>
  <c r="M100" i="7"/>
  <c r="N100" i="7"/>
  <c r="O100" i="7"/>
  <c r="P100" i="7"/>
  <c r="Q100" i="7"/>
  <c r="R100" i="7"/>
  <c r="C101" i="7"/>
  <c r="D101" i="7"/>
  <c r="E101" i="7"/>
  <c r="F101" i="7"/>
  <c r="G101" i="7"/>
  <c r="H101" i="7"/>
  <c r="I101" i="7"/>
  <c r="J101" i="7"/>
  <c r="K101" i="7"/>
  <c r="L101" i="7"/>
  <c r="M101" i="7"/>
  <c r="N101" i="7"/>
  <c r="O101" i="7"/>
  <c r="P101" i="7"/>
  <c r="Q101" i="7"/>
  <c r="R101" i="7"/>
  <c r="C102" i="7"/>
  <c r="D102" i="7"/>
  <c r="E102" i="7"/>
  <c r="F102" i="7"/>
  <c r="G102" i="7"/>
  <c r="H102" i="7"/>
  <c r="I102" i="7"/>
  <c r="J102" i="7"/>
  <c r="K102" i="7"/>
  <c r="L102" i="7"/>
  <c r="M102" i="7"/>
  <c r="N102" i="7"/>
  <c r="O102" i="7"/>
  <c r="P102" i="7"/>
  <c r="Q102" i="7"/>
  <c r="R102" i="7"/>
  <c r="C103" i="7"/>
  <c r="D103" i="7"/>
  <c r="E103" i="7"/>
  <c r="F103" i="7"/>
  <c r="G103" i="7"/>
  <c r="H103" i="7"/>
  <c r="I103" i="7"/>
  <c r="J103" i="7"/>
  <c r="K103" i="7"/>
  <c r="L103" i="7"/>
  <c r="M103" i="7"/>
  <c r="N103" i="7"/>
  <c r="O103" i="7"/>
  <c r="P103" i="7"/>
  <c r="Q103" i="7"/>
  <c r="R103" i="7"/>
  <c r="C104" i="7"/>
  <c r="D104" i="7"/>
  <c r="E104" i="7"/>
  <c r="F104" i="7"/>
  <c r="G104" i="7"/>
  <c r="H104" i="7"/>
  <c r="I104" i="7"/>
  <c r="J104" i="7"/>
  <c r="K104" i="7"/>
  <c r="L104" i="7"/>
  <c r="M104" i="7"/>
  <c r="N104" i="7"/>
  <c r="O104" i="7"/>
  <c r="P104" i="7"/>
  <c r="Q104" i="7"/>
  <c r="R104" i="7"/>
  <c r="C105" i="7"/>
  <c r="D105" i="7"/>
  <c r="E105" i="7"/>
  <c r="F105" i="7"/>
  <c r="G105" i="7"/>
  <c r="H105" i="7"/>
  <c r="I105" i="7"/>
  <c r="J105" i="7"/>
  <c r="K105" i="7"/>
  <c r="L105" i="7"/>
  <c r="M105" i="7"/>
  <c r="N105" i="7"/>
  <c r="O105" i="7"/>
  <c r="P105" i="7"/>
  <c r="Q105" i="7"/>
  <c r="R105" i="7"/>
  <c r="C106" i="7"/>
  <c r="D106" i="7"/>
  <c r="E106" i="7"/>
  <c r="F106" i="7"/>
  <c r="G106" i="7"/>
  <c r="H106" i="7"/>
  <c r="I106" i="7"/>
  <c r="J106" i="7"/>
  <c r="K106" i="7"/>
  <c r="L106" i="7"/>
  <c r="M106" i="7"/>
  <c r="N106" i="7"/>
  <c r="O106" i="7"/>
  <c r="P106" i="7"/>
  <c r="Q106" i="7"/>
  <c r="R106" i="7"/>
  <c r="C107" i="7"/>
  <c r="D107" i="7"/>
  <c r="E107" i="7"/>
  <c r="F107" i="7"/>
  <c r="G107" i="7"/>
  <c r="H107" i="7"/>
  <c r="I107" i="7"/>
  <c r="J107" i="7"/>
  <c r="K107" i="7"/>
  <c r="L107" i="7"/>
  <c r="M107" i="7"/>
  <c r="N107" i="7"/>
  <c r="O107" i="7"/>
  <c r="P107" i="7"/>
  <c r="Q107" i="7"/>
  <c r="R107" i="7"/>
  <c r="C108" i="7"/>
  <c r="D108" i="7"/>
  <c r="E108" i="7"/>
  <c r="F108" i="7"/>
  <c r="G108" i="7"/>
  <c r="H108" i="7"/>
  <c r="I108" i="7"/>
  <c r="J108" i="7"/>
  <c r="K108" i="7"/>
  <c r="L108" i="7"/>
  <c r="M108" i="7"/>
  <c r="N108" i="7"/>
  <c r="O108" i="7"/>
  <c r="P108" i="7"/>
  <c r="Q108" i="7"/>
  <c r="R108" i="7"/>
  <c r="C109" i="7"/>
  <c r="D109" i="7"/>
  <c r="E109" i="7"/>
  <c r="F109" i="7"/>
  <c r="G109" i="7"/>
  <c r="H109" i="7"/>
  <c r="I109" i="7"/>
  <c r="J109" i="7"/>
  <c r="K109" i="7"/>
  <c r="L109" i="7"/>
  <c r="M109" i="7"/>
  <c r="N109" i="7"/>
  <c r="O109" i="7"/>
  <c r="P109" i="7"/>
  <c r="Q109" i="7"/>
  <c r="R109" i="7"/>
  <c r="C110" i="7"/>
  <c r="D110" i="7"/>
  <c r="E110" i="7"/>
  <c r="F110" i="7"/>
  <c r="G110" i="7"/>
  <c r="H110" i="7"/>
  <c r="I110" i="7"/>
  <c r="J110" i="7"/>
  <c r="K110" i="7"/>
  <c r="L110" i="7"/>
  <c r="M110" i="7"/>
  <c r="N110" i="7"/>
  <c r="O110" i="7"/>
  <c r="P110" i="7"/>
  <c r="Q110" i="7"/>
  <c r="R110" i="7"/>
  <c r="C111" i="7"/>
  <c r="D111" i="7"/>
  <c r="E111" i="7"/>
  <c r="F111" i="7"/>
  <c r="G111" i="7"/>
  <c r="H111" i="7"/>
  <c r="I111" i="7"/>
  <c r="J111" i="7"/>
  <c r="K111" i="7"/>
  <c r="L111" i="7"/>
  <c r="M111" i="7"/>
  <c r="N111" i="7"/>
  <c r="O111" i="7"/>
  <c r="P111" i="7"/>
  <c r="Q111" i="7"/>
  <c r="R111" i="7"/>
  <c r="C112" i="7"/>
  <c r="D112" i="7"/>
  <c r="E112" i="7"/>
  <c r="F112" i="7"/>
  <c r="G112" i="7"/>
  <c r="H112" i="7"/>
  <c r="I112" i="7"/>
  <c r="J112" i="7"/>
  <c r="K112" i="7"/>
  <c r="L112" i="7"/>
  <c r="M112" i="7"/>
  <c r="N112" i="7"/>
  <c r="O112" i="7"/>
  <c r="P112" i="7"/>
  <c r="Q112" i="7"/>
  <c r="R112" i="7"/>
  <c r="C113" i="7"/>
  <c r="D113" i="7"/>
  <c r="E113" i="7"/>
  <c r="F113" i="7"/>
  <c r="G113" i="7"/>
  <c r="H113" i="7"/>
  <c r="I113" i="7"/>
  <c r="J113" i="7"/>
  <c r="K113" i="7"/>
  <c r="L113" i="7"/>
  <c r="M113" i="7"/>
  <c r="N113" i="7"/>
  <c r="O113" i="7"/>
  <c r="P113" i="7"/>
  <c r="Q113" i="7"/>
  <c r="R113" i="7"/>
  <c r="C114" i="7"/>
  <c r="D114" i="7"/>
  <c r="E114" i="7"/>
  <c r="F114" i="7"/>
  <c r="G114" i="7"/>
  <c r="H114" i="7"/>
  <c r="I114" i="7"/>
  <c r="J114" i="7"/>
  <c r="K114" i="7"/>
  <c r="L114" i="7"/>
  <c r="M114" i="7"/>
  <c r="N114" i="7"/>
  <c r="O114" i="7"/>
  <c r="P114" i="7"/>
  <c r="Q114" i="7"/>
  <c r="R114" i="7"/>
  <c r="C115" i="7"/>
  <c r="D115" i="7"/>
  <c r="E115" i="7"/>
  <c r="F115" i="7"/>
  <c r="G115" i="7"/>
  <c r="H115" i="7"/>
  <c r="I115" i="7"/>
  <c r="J115" i="7"/>
  <c r="K115" i="7"/>
  <c r="L115" i="7"/>
  <c r="M115" i="7"/>
  <c r="N115" i="7"/>
  <c r="O115" i="7"/>
  <c r="P115" i="7"/>
  <c r="Q115" i="7"/>
  <c r="R115" i="7"/>
  <c r="C116" i="7"/>
  <c r="D116" i="7"/>
  <c r="E116" i="7"/>
  <c r="F116" i="7"/>
  <c r="G116" i="7"/>
  <c r="H116" i="7"/>
  <c r="I116" i="7"/>
  <c r="J116" i="7"/>
  <c r="K116" i="7"/>
  <c r="L116" i="7"/>
  <c r="M116" i="7"/>
  <c r="N116" i="7"/>
  <c r="O116" i="7"/>
  <c r="P116" i="7"/>
  <c r="Q116" i="7"/>
  <c r="R116" i="7"/>
  <c r="C117" i="7"/>
  <c r="D117" i="7"/>
  <c r="E117" i="7"/>
  <c r="F117" i="7"/>
  <c r="G117" i="7"/>
  <c r="H117" i="7"/>
  <c r="I117" i="7"/>
  <c r="J117" i="7"/>
  <c r="K117" i="7"/>
  <c r="L117" i="7"/>
  <c r="M117" i="7"/>
  <c r="N117" i="7"/>
  <c r="O117" i="7"/>
  <c r="P117" i="7"/>
  <c r="Q117" i="7"/>
  <c r="R117" i="7"/>
  <c r="C118" i="7"/>
  <c r="D118" i="7"/>
  <c r="E118" i="7"/>
  <c r="F118" i="7"/>
  <c r="G118" i="7"/>
  <c r="H118" i="7"/>
  <c r="I118" i="7"/>
  <c r="J118" i="7"/>
  <c r="K118" i="7"/>
  <c r="L118" i="7"/>
  <c r="M118" i="7"/>
  <c r="N118" i="7"/>
  <c r="O118" i="7"/>
  <c r="P118" i="7"/>
  <c r="Q118" i="7"/>
  <c r="R118" i="7"/>
  <c r="C119" i="7"/>
  <c r="D119" i="7"/>
  <c r="E119" i="7"/>
  <c r="F119" i="7"/>
  <c r="G119" i="7"/>
  <c r="H119" i="7"/>
  <c r="I119" i="7"/>
  <c r="J119" i="7"/>
  <c r="K119" i="7"/>
  <c r="L119" i="7"/>
  <c r="M119" i="7"/>
  <c r="N119" i="7"/>
  <c r="O119" i="7"/>
  <c r="P119" i="7"/>
  <c r="Q119" i="7"/>
  <c r="R119" i="7"/>
  <c r="C120" i="7"/>
  <c r="D120" i="7"/>
  <c r="E120" i="7"/>
  <c r="F120" i="7"/>
  <c r="G120" i="7"/>
  <c r="H120" i="7"/>
  <c r="I120" i="7"/>
  <c r="J120" i="7"/>
  <c r="K120" i="7"/>
  <c r="L120" i="7"/>
  <c r="M120" i="7"/>
  <c r="N120" i="7"/>
  <c r="O120" i="7"/>
  <c r="P120" i="7"/>
  <c r="Q120" i="7"/>
  <c r="R120" i="7"/>
  <c r="C121" i="7"/>
  <c r="D121" i="7"/>
  <c r="E121" i="7"/>
  <c r="F121" i="7"/>
  <c r="G121" i="7"/>
  <c r="H121" i="7"/>
  <c r="I121" i="7"/>
  <c r="J121" i="7"/>
  <c r="K121" i="7"/>
  <c r="L121" i="7"/>
  <c r="M121" i="7"/>
  <c r="N121" i="7"/>
  <c r="O121" i="7"/>
  <c r="P121" i="7"/>
  <c r="Q121" i="7"/>
  <c r="R121" i="7"/>
  <c r="A20" i="7"/>
  <c r="A59" i="7" s="1"/>
  <c r="A21" i="7"/>
  <c r="B21" i="7" s="1"/>
  <c r="B95" i="7" s="1"/>
  <c r="A22" i="7"/>
  <c r="B22" i="7" s="1"/>
  <c r="A23" i="7"/>
  <c r="B23" i="7" s="1"/>
  <c r="A24" i="7"/>
  <c r="B24" i="7" s="1"/>
  <c r="B98" i="7" s="1"/>
  <c r="A25" i="7"/>
  <c r="A26" i="7"/>
  <c r="A65" i="7" s="1"/>
  <c r="A27" i="7"/>
  <c r="A66" i="7" s="1"/>
  <c r="A28" i="7"/>
  <c r="A29" i="7"/>
  <c r="B29" i="7" s="1"/>
  <c r="B103" i="7" s="1"/>
  <c r="A30" i="7"/>
  <c r="A69" i="7" s="1"/>
  <c r="A31" i="7"/>
  <c r="A32" i="7"/>
  <c r="B32" i="7" s="1"/>
  <c r="A33" i="7"/>
  <c r="A72" i="7" s="1"/>
  <c r="A34" i="7"/>
  <c r="A73" i="7" s="1"/>
  <c r="A35" i="7"/>
  <c r="A74" i="7" s="1"/>
  <c r="A36" i="7"/>
  <c r="A37" i="7"/>
  <c r="A111" i="7" s="1"/>
  <c r="S111" i="7" s="1"/>
  <c r="A38" i="7"/>
  <c r="B38" i="7" s="1"/>
  <c r="B77" i="7" s="1"/>
  <c r="A39" i="7"/>
  <c r="A78" i="7" s="1"/>
  <c r="A40" i="7"/>
  <c r="A79" i="7" s="1"/>
  <c r="A41" i="7"/>
  <c r="A42" i="7"/>
  <c r="A81" i="7" s="1"/>
  <c r="A43" i="7"/>
  <c r="A44" i="7"/>
  <c r="A118" i="7" s="1"/>
  <c r="S118" i="7" s="1"/>
  <c r="A45" i="7"/>
  <c r="B45" i="7" s="1"/>
  <c r="A46" i="7"/>
  <c r="A120" i="7" s="1"/>
  <c r="S120" i="7" s="1"/>
  <c r="A47" i="7"/>
  <c r="B47" i="7" s="1"/>
  <c r="A45" i="6"/>
  <c r="B45" i="6"/>
  <c r="A46" i="6"/>
  <c r="B46" i="6"/>
  <c r="F46" i="6" s="1"/>
  <c r="A47" i="6"/>
  <c r="B47" i="6"/>
  <c r="G47" i="6" s="1"/>
  <c r="A48" i="6"/>
  <c r="K48" i="6" s="1"/>
  <c r="B48" i="6"/>
  <c r="L48" i="6" s="1"/>
  <c r="A49" i="6"/>
  <c r="K49" i="6" s="1"/>
  <c r="B49" i="6"/>
  <c r="F49" i="6" s="1"/>
  <c r="A50" i="6"/>
  <c r="B50" i="6"/>
  <c r="E50" i="6" s="1"/>
  <c r="A51" i="6"/>
  <c r="H51" i="6" s="1"/>
  <c r="B51" i="6"/>
  <c r="L51" i="6" s="1"/>
  <c r="A52" i="6"/>
  <c r="B52" i="6"/>
  <c r="L52" i="6" s="1"/>
  <c r="A53" i="6"/>
  <c r="H53" i="6" s="1"/>
  <c r="B53" i="6"/>
  <c r="E53" i="6" s="1"/>
  <c r="A54" i="6"/>
  <c r="B54" i="6"/>
  <c r="C54" i="6" s="1"/>
  <c r="A55" i="6"/>
  <c r="K55" i="6" s="1"/>
  <c r="B55" i="6"/>
  <c r="C55" i="6" s="1"/>
  <c r="A56" i="6"/>
  <c r="K56" i="6" s="1"/>
  <c r="B56" i="6"/>
  <c r="D56" i="6" s="1"/>
  <c r="A57" i="6"/>
  <c r="K57" i="6" s="1"/>
  <c r="B57" i="6"/>
  <c r="G57" i="6" s="1"/>
  <c r="A58" i="6"/>
  <c r="B58" i="6"/>
  <c r="I58" i="6" s="1"/>
  <c r="A59" i="6"/>
  <c r="H59" i="6" s="1"/>
  <c r="B59" i="6"/>
  <c r="F59" i="6" s="1"/>
  <c r="A60" i="6"/>
  <c r="B60" i="6"/>
  <c r="A61" i="6"/>
  <c r="B61" i="6"/>
  <c r="C61" i="6" s="1"/>
  <c r="A62" i="6"/>
  <c r="K62" i="6" s="1"/>
  <c r="B62" i="6"/>
  <c r="G62" i="6" s="1"/>
  <c r="A63" i="6"/>
  <c r="B63" i="6"/>
  <c r="I63" i="6" s="1"/>
  <c r="A64" i="6"/>
  <c r="H64" i="6" s="1"/>
  <c r="B64" i="6"/>
  <c r="C64" i="6" s="1"/>
  <c r="A65" i="6"/>
  <c r="B65" i="6"/>
  <c r="E65" i="6" s="1"/>
  <c r="A66" i="6"/>
  <c r="H66" i="6" s="1"/>
  <c r="B66" i="6"/>
  <c r="I66" i="6" s="1"/>
  <c r="A67" i="6"/>
  <c r="H67" i="6" s="1"/>
  <c r="B67" i="6"/>
  <c r="F67" i="6" s="1"/>
  <c r="A68" i="6"/>
  <c r="K68" i="6" s="1"/>
  <c r="B68" i="6"/>
  <c r="E68" i="6" s="1"/>
  <c r="A69" i="6"/>
  <c r="K69" i="6" s="1"/>
  <c r="B69" i="6"/>
  <c r="C69" i="6" s="1"/>
  <c r="A70" i="6"/>
  <c r="B70" i="6"/>
  <c r="I70" i="6" s="1"/>
  <c r="A71" i="6"/>
  <c r="B71" i="6"/>
  <c r="E71" i="6" s="1"/>
  <c r="A72" i="6"/>
  <c r="H72" i="6" s="1"/>
  <c r="B72" i="6"/>
  <c r="D72" i="6" s="1"/>
  <c r="A18" i="5"/>
  <c r="B18" i="5"/>
  <c r="C18" i="5" s="1"/>
  <c r="A19" i="5"/>
  <c r="B19" i="5"/>
  <c r="C19" i="5" s="1"/>
  <c r="A20" i="5"/>
  <c r="B20" i="5"/>
  <c r="C20" i="5" s="1"/>
  <c r="A21" i="5"/>
  <c r="F21" i="5" s="1"/>
  <c r="B21" i="5"/>
  <c r="C21" i="5" s="1"/>
  <c r="A22" i="5"/>
  <c r="F22" i="5" s="1"/>
  <c r="B22" i="5"/>
  <c r="C22" i="5" s="1"/>
  <c r="A23" i="5"/>
  <c r="F23" i="5" s="1"/>
  <c r="B23" i="5"/>
  <c r="C23" i="5" s="1"/>
  <c r="A24" i="5"/>
  <c r="F24" i="5" s="1"/>
  <c r="B24" i="5"/>
  <c r="C24" i="5" s="1"/>
  <c r="A25" i="5"/>
  <c r="F25" i="5" s="1"/>
  <c r="B25" i="5"/>
  <c r="C25" i="5" s="1"/>
  <c r="A26" i="5"/>
  <c r="F26" i="5" s="1"/>
  <c r="B26" i="5"/>
  <c r="C26" i="5" s="1"/>
  <c r="A27" i="5"/>
  <c r="F27" i="5" s="1"/>
  <c r="B27" i="5"/>
  <c r="C27" i="5" s="1"/>
  <c r="A28" i="5"/>
  <c r="F28" i="5" s="1"/>
  <c r="B28" i="5"/>
  <c r="C28" i="5" s="1"/>
  <c r="A29" i="5"/>
  <c r="F29" i="5" s="1"/>
  <c r="B29" i="5"/>
  <c r="C29" i="5" s="1"/>
  <c r="A30" i="5"/>
  <c r="F30" i="5" s="1"/>
  <c r="B30" i="5"/>
  <c r="C30" i="5" s="1"/>
  <c r="A31" i="5"/>
  <c r="F31" i="5" s="1"/>
  <c r="B31" i="5"/>
  <c r="C31" i="5" s="1"/>
  <c r="A32" i="5"/>
  <c r="F32" i="5" s="1"/>
  <c r="B32" i="5"/>
  <c r="C32" i="5" s="1"/>
  <c r="A33" i="5"/>
  <c r="F33" i="5" s="1"/>
  <c r="B33" i="5"/>
  <c r="C33" i="5" s="1"/>
  <c r="A34" i="5"/>
  <c r="F34" i="5" s="1"/>
  <c r="B34" i="5"/>
  <c r="C34" i="5" s="1"/>
  <c r="A35" i="5"/>
  <c r="F35" i="5" s="1"/>
  <c r="B35" i="5"/>
  <c r="C35" i="5" s="1"/>
  <c r="A36" i="5"/>
  <c r="F36" i="5" s="1"/>
  <c r="B36" i="5"/>
  <c r="C36" i="5" s="1"/>
  <c r="A37" i="5"/>
  <c r="F37" i="5" s="1"/>
  <c r="B37" i="5"/>
  <c r="C37" i="5" s="1"/>
  <c r="A38" i="5"/>
  <c r="F38" i="5" s="1"/>
  <c r="B38" i="5"/>
  <c r="C38" i="5" s="1"/>
  <c r="A39" i="5"/>
  <c r="F39" i="5" s="1"/>
  <c r="B39" i="5"/>
  <c r="C39" i="5" s="1"/>
  <c r="A40" i="5"/>
  <c r="F40" i="5" s="1"/>
  <c r="B40" i="5"/>
  <c r="C40" i="5" s="1"/>
  <c r="A41" i="5"/>
  <c r="F41" i="5" s="1"/>
  <c r="B41" i="5"/>
  <c r="C41" i="5" s="1"/>
  <c r="A42" i="5"/>
  <c r="F42" i="5" s="1"/>
  <c r="B42" i="5"/>
  <c r="C42" i="5" s="1"/>
  <c r="A43" i="5"/>
  <c r="F43" i="5" s="1"/>
  <c r="B43" i="5"/>
  <c r="C43" i="5" s="1"/>
  <c r="A44" i="5"/>
  <c r="F44" i="5" s="1"/>
  <c r="B44" i="5"/>
  <c r="C44" i="5" s="1"/>
  <c r="A45" i="5"/>
  <c r="F45" i="5" s="1"/>
  <c r="B45" i="5"/>
  <c r="C45" i="5" s="1"/>
  <c r="I18" i="4"/>
  <c r="J18" i="4"/>
  <c r="K18" i="4"/>
  <c r="O18" i="4"/>
  <c r="I19" i="4"/>
  <c r="J19" i="4"/>
  <c r="K19" i="4"/>
  <c r="O19" i="4"/>
  <c r="I20" i="4"/>
  <c r="J20" i="4"/>
  <c r="K20" i="4"/>
  <c r="O20" i="4"/>
  <c r="I21" i="4"/>
  <c r="J21" i="4"/>
  <c r="K21" i="4"/>
  <c r="O21" i="4"/>
  <c r="I22" i="4"/>
  <c r="J22" i="4"/>
  <c r="K22" i="4"/>
  <c r="O22" i="4"/>
  <c r="I23" i="4"/>
  <c r="J23" i="4"/>
  <c r="K23" i="4"/>
  <c r="N23" i="4"/>
  <c r="I24" i="4"/>
  <c r="J24" i="4"/>
  <c r="K24" i="4"/>
  <c r="O24" i="4"/>
  <c r="I25" i="4"/>
  <c r="J25" i="4"/>
  <c r="K25" i="4"/>
  <c r="N25" i="4"/>
  <c r="I26" i="4"/>
  <c r="J26" i="4"/>
  <c r="K26" i="4"/>
  <c r="O26" i="4"/>
  <c r="I27" i="4"/>
  <c r="J27" i="4"/>
  <c r="K27" i="4"/>
  <c r="N27" i="4"/>
  <c r="I28" i="4"/>
  <c r="J28" i="4"/>
  <c r="K28" i="4"/>
  <c r="O28" i="4"/>
  <c r="I29" i="4"/>
  <c r="J29" i="4"/>
  <c r="K29" i="4"/>
  <c r="N29" i="4"/>
  <c r="I30" i="4"/>
  <c r="J30" i="4"/>
  <c r="K30" i="4"/>
  <c r="O30" i="4"/>
  <c r="I31" i="4"/>
  <c r="J31" i="4"/>
  <c r="K31" i="4"/>
  <c r="N31" i="4"/>
  <c r="I32" i="4"/>
  <c r="J32" i="4"/>
  <c r="K32" i="4"/>
  <c r="O32" i="4"/>
  <c r="I33" i="4"/>
  <c r="J33" i="4"/>
  <c r="K33" i="4"/>
  <c r="N33" i="4"/>
  <c r="I34" i="4"/>
  <c r="J34" i="4"/>
  <c r="K34" i="4"/>
  <c r="O34" i="4"/>
  <c r="I35" i="4"/>
  <c r="J35" i="4"/>
  <c r="K35" i="4"/>
  <c r="N35" i="4"/>
  <c r="I36" i="4"/>
  <c r="J36" i="4"/>
  <c r="K36" i="4"/>
  <c r="O36" i="4"/>
  <c r="I37" i="4"/>
  <c r="J37" i="4"/>
  <c r="K37" i="4"/>
  <c r="N37" i="4"/>
  <c r="I38" i="4"/>
  <c r="J38" i="4"/>
  <c r="K38" i="4"/>
  <c r="O38" i="4"/>
  <c r="I39" i="4"/>
  <c r="J39" i="4"/>
  <c r="K39" i="4"/>
  <c r="N39" i="4"/>
  <c r="I40" i="4"/>
  <c r="J40" i="4"/>
  <c r="K40" i="4"/>
  <c r="O40" i="4"/>
  <c r="I41" i="4"/>
  <c r="J41" i="4"/>
  <c r="K41" i="4"/>
  <c r="N41" i="4"/>
  <c r="I42" i="4"/>
  <c r="J42" i="4"/>
  <c r="K42" i="4"/>
  <c r="O42" i="4"/>
  <c r="I43" i="4"/>
  <c r="J43" i="4"/>
  <c r="K43" i="4"/>
  <c r="N43" i="4"/>
  <c r="I44" i="4"/>
  <c r="J44" i="4"/>
  <c r="K44" i="4"/>
  <c r="O44" i="4"/>
  <c r="I45" i="4"/>
  <c r="J45" i="4"/>
  <c r="K45" i="4"/>
  <c r="N45" i="4"/>
  <c r="G76" i="14"/>
  <c r="G77" i="14"/>
  <c r="H77" i="14"/>
  <c r="G78" i="14"/>
  <c r="H78" i="14" s="1"/>
  <c r="G79" i="14"/>
  <c r="H79" i="14"/>
  <c r="G80" i="14"/>
  <c r="H80" i="14"/>
  <c r="G81" i="14"/>
  <c r="H81" i="14"/>
  <c r="G82" i="14"/>
  <c r="H82" i="14"/>
  <c r="G83" i="14"/>
  <c r="H83" i="14"/>
  <c r="G84" i="14"/>
  <c r="H84" i="14"/>
  <c r="G85" i="14"/>
  <c r="H85" i="14"/>
  <c r="G86" i="14"/>
  <c r="H86" i="14"/>
  <c r="G87" i="14"/>
  <c r="H87" i="14"/>
  <c r="G88" i="14"/>
  <c r="H88" i="14"/>
  <c r="G89" i="14"/>
  <c r="H89" i="14"/>
  <c r="G90" i="14"/>
  <c r="H90" i="14"/>
  <c r="G91" i="14"/>
  <c r="H91" i="14"/>
  <c r="G92" i="14"/>
  <c r="H92" i="14"/>
  <c r="G93" i="14"/>
  <c r="H93" i="14"/>
  <c r="G94" i="14"/>
  <c r="H94" i="14"/>
  <c r="G95" i="14"/>
  <c r="H95" i="14"/>
  <c r="G96" i="14"/>
  <c r="H96" i="14"/>
  <c r="G97" i="14"/>
  <c r="H97" i="14"/>
  <c r="G103" i="14"/>
  <c r="H103" i="14"/>
  <c r="G104" i="14"/>
  <c r="H104" i="14"/>
  <c r="G105" i="14"/>
  <c r="H105" i="14"/>
  <c r="G106" i="14"/>
  <c r="H106" i="14"/>
  <c r="G107" i="14"/>
  <c r="H107" i="14"/>
  <c r="G108" i="14"/>
  <c r="H108" i="14"/>
  <c r="G109" i="14"/>
  <c r="H109" i="14"/>
  <c r="G110" i="14"/>
  <c r="H110" i="14"/>
  <c r="G111" i="14"/>
  <c r="G112" i="14"/>
  <c r="H112" i="14"/>
  <c r="O16" i="4"/>
  <c r="N16" i="4"/>
  <c r="I16" i="4"/>
  <c r="J16" i="4"/>
  <c r="K16" i="4"/>
  <c r="L16" i="4"/>
  <c r="N17" i="4"/>
  <c r="B22" i="2"/>
  <c r="B24" i="2" s="1"/>
  <c r="C14" i="3" s="1"/>
  <c r="C16" i="4"/>
  <c r="O17" i="4"/>
  <c r="A16" i="5"/>
  <c r="B16" i="5"/>
  <c r="A17" i="5"/>
  <c r="B17" i="5"/>
  <c r="C17" i="5" s="1"/>
  <c r="B43" i="6"/>
  <c r="D43" i="6" s="1"/>
  <c r="B44" i="6"/>
  <c r="G44" i="6" s="1"/>
  <c r="A43" i="6"/>
  <c r="A44" i="6"/>
  <c r="A18" i="7"/>
  <c r="A57" i="7" s="1"/>
  <c r="A19" i="7"/>
  <c r="B23" i="8"/>
  <c r="B125" i="8" s="1"/>
  <c r="C125" i="8"/>
  <c r="D125" i="8"/>
  <c r="E125" i="8"/>
  <c r="F125" i="8"/>
  <c r="G125" i="8"/>
  <c r="H125" i="8"/>
  <c r="I125" i="8"/>
  <c r="J125" i="8"/>
  <c r="K125" i="8"/>
  <c r="L125" i="8"/>
  <c r="M125" i="8"/>
  <c r="N125" i="8"/>
  <c r="O125" i="8"/>
  <c r="P125" i="8"/>
  <c r="Q125" i="8"/>
  <c r="R125" i="8"/>
  <c r="B24" i="8"/>
  <c r="B92" i="8" s="1"/>
  <c r="C126" i="8"/>
  <c r="D126" i="8"/>
  <c r="E126" i="8"/>
  <c r="F126" i="8"/>
  <c r="G126" i="8"/>
  <c r="H126" i="8"/>
  <c r="I126" i="8"/>
  <c r="J126" i="8"/>
  <c r="K126" i="8"/>
  <c r="L126" i="8"/>
  <c r="M126" i="8"/>
  <c r="N126" i="8"/>
  <c r="O126" i="8"/>
  <c r="P126" i="8"/>
  <c r="Q126" i="8"/>
  <c r="R126" i="8"/>
  <c r="E17" i="9"/>
  <c r="E18" i="9"/>
  <c r="K41" i="10"/>
  <c r="K42" i="10"/>
  <c r="K43" i="10"/>
  <c r="K44" i="10"/>
  <c r="K45" i="10"/>
  <c r="K46" i="10"/>
  <c r="K47" i="10"/>
  <c r="K48" i="10"/>
  <c r="K49" i="10"/>
  <c r="K50" i="10"/>
  <c r="K51" i="10"/>
  <c r="K52" i="10"/>
  <c r="K53" i="10"/>
  <c r="K54" i="10"/>
  <c r="K55" i="10"/>
  <c r="K56" i="10"/>
  <c r="K57" i="10"/>
  <c r="K58" i="10"/>
  <c r="K59" i="10"/>
  <c r="K60" i="10"/>
  <c r="K17" i="11"/>
  <c r="K18" i="11"/>
  <c r="K19" i="11"/>
  <c r="K20" i="11"/>
  <c r="K21" i="11"/>
  <c r="K22" i="11"/>
  <c r="K23" i="11"/>
  <c r="K24" i="11"/>
  <c r="K25" i="11"/>
  <c r="K26" i="11"/>
  <c r="K27" i="11"/>
  <c r="K28" i="11"/>
  <c r="K29" i="11"/>
  <c r="K30" i="11"/>
  <c r="K31" i="11"/>
  <c r="K32" i="11"/>
  <c r="K33" i="11"/>
  <c r="K34" i="11"/>
  <c r="K35" i="11"/>
  <c r="K36" i="11"/>
  <c r="F17" i="13"/>
  <c r="F18" i="13"/>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107" i="34"/>
  <c r="F108" i="34"/>
  <c r="F109" i="34"/>
  <c r="F110" i="34"/>
  <c r="F112" i="34"/>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4" i="20"/>
  <c r="F105" i="20"/>
  <c r="F106" i="20"/>
  <c r="F107" i="20"/>
  <c r="F108" i="20"/>
  <c r="F109" i="20"/>
  <c r="F110" i="20"/>
  <c r="F111" i="20"/>
  <c r="D17" i="26"/>
  <c r="D18" i="26"/>
  <c r="D19" i="26"/>
  <c r="D20" i="26"/>
  <c r="I17" i="4"/>
  <c r="J17" i="4"/>
  <c r="K17" i="4"/>
  <c r="C17" i="4"/>
  <c r="C92" i="7"/>
  <c r="D92" i="7"/>
  <c r="E92" i="7"/>
  <c r="F92" i="7"/>
  <c r="G92" i="7"/>
  <c r="H92" i="7"/>
  <c r="I92" i="7"/>
  <c r="J92" i="7"/>
  <c r="K92" i="7"/>
  <c r="L92" i="7"/>
  <c r="M92" i="7"/>
  <c r="N92" i="7"/>
  <c r="O92" i="7"/>
  <c r="P92" i="7"/>
  <c r="Q92" i="7"/>
  <c r="R92" i="7"/>
  <c r="C93" i="7"/>
  <c r="D93" i="7"/>
  <c r="E93" i="7"/>
  <c r="F93" i="7"/>
  <c r="G93" i="7"/>
  <c r="H93" i="7"/>
  <c r="I93" i="7"/>
  <c r="J93" i="7"/>
  <c r="K93" i="7"/>
  <c r="L93" i="7"/>
  <c r="M93" i="7"/>
  <c r="N93" i="7"/>
  <c r="O93" i="7"/>
  <c r="P93" i="7"/>
  <c r="Q93" i="7"/>
  <c r="R93" i="7"/>
  <c r="B41" i="10"/>
  <c r="C41" i="10"/>
  <c r="B19" i="2"/>
  <c r="B18" i="2"/>
  <c r="B20" i="2" s="1"/>
  <c r="I17" i="10"/>
  <c r="J17" i="10"/>
  <c r="K17" i="10"/>
  <c r="D41" i="10"/>
  <c r="E41" i="10"/>
  <c r="F41" i="10"/>
  <c r="G41" i="10"/>
  <c r="H41" i="10"/>
  <c r="J41" i="10"/>
  <c r="B42" i="10"/>
  <c r="C42" i="10"/>
  <c r="I18" i="10"/>
  <c r="J18" i="10"/>
  <c r="K18" i="10"/>
  <c r="D42" i="10"/>
  <c r="E42" i="10"/>
  <c r="F42" i="10"/>
  <c r="G42" i="10"/>
  <c r="H42" i="10"/>
  <c r="J42" i="10"/>
  <c r="B43" i="10"/>
  <c r="C43" i="10"/>
  <c r="I19" i="10"/>
  <c r="J19" i="10"/>
  <c r="K19" i="10"/>
  <c r="D43" i="10"/>
  <c r="E43" i="10"/>
  <c r="F43" i="10"/>
  <c r="G43" i="10"/>
  <c r="H43" i="10"/>
  <c r="J43" i="10"/>
  <c r="AN92" i="3"/>
  <c r="AN91" i="3"/>
  <c r="E19" i="26"/>
  <c r="E17" i="26"/>
  <c r="E18" i="26"/>
  <c r="E20" i="26"/>
  <c r="I17" i="12"/>
  <c r="E13" i="34"/>
  <c r="F13" i="34" s="1"/>
  <c r="E13" i="20"/>
  <c r="F13" i="20" s="1"/>
  <c r="J17" i="11"/>
  <c r="J36" i="11"/>
  <c r="J35" i="11"/>
  <c r="J34" i="11"/>
  <c r="J33" i="11"/>
  <c r="J32" i="11"/>
  <c r="J31" i="11"/>
  <c r="J30" i="11"/>
  <c r="J29" i="11"/>
  <c r="J28" i="11"/>
  <c r="J27" i="11"/>
  <c r="J26" i="11"/>
  <c r="J25" i="11"/>
  <c r="J24" i="11"/>
  <c r="J23" i="11"/>
  <c r="J22" i="11"/>
  <c r="J21" i="11"/>
  <c r="J20" i="11"/>
  <c r="J19" i="11"/>
  <c r="J18" i="11"/>
  <c r="Q60" i="10"/>
  <c r="P60" i="10"/>
  <c r="O60" i="10"/>
  <c r="N60" i="10"/>
  <c r="M60" i="10"/>
  <c r="Q59" i="10"/>
  <c r="P59" i="10"/>
  <c r="O59" i="10"/>
  <c r="N59" i="10"/>
  <c r="M59" i="10"/>
  <c r="Q58" i="10"/>
  <c r="P58" i="10"/>
  <c r="O58" i="10"/>
  <c r="N58" i="10"/>
  <c r="M58" i="10"/>
  <c r="Q57" i="10"/>
  <c r="P57" i="10"/>
  <c r="O57" i="10"/>
  <c r="N57" i="10"/>
  <c r="M57" i="10"/>
  <c r="Q56" i="10"/>
  <c r="P56" i="10"/>
  <c r="O56" i="10"/>
  <c r="N56" i="10"/>
  <c r="M56" i="10"/>
  <c r="Q55" i="10"/>
  <c r="P55" i="10"/>
  <c r="O55" i="10"/>
  <c r="N55" i="10"/>
  <c r="M55" i="10"/>
  <c r="Q54" i="10"/>
  <c r="P54" i="10"/>
  <c r="O54" i="10"/>
  <c r="N54" i="10"/>
  <c r="M54" i="10"/>
  <c r="Q53" i="10"/>
  <c r="P53" i="10"/>
  <c r="O53" i="10"/>
  <c r="N53" i="10"/>
  <c r="M53" i="10"/>
  <c r="Q52" i="10"/>
  <c r="P52" i="10"/>
  <c r="O52" i="10"/>
  <c r="N52" i="10"/>
  <c r="M52" i="10"/>
  <c r="Q51" i="10"/>
  <c r="P51" i="10"/>
  <c r="O51" i="10"/>
  <c r="N51" i="10"/>
  <c r="M51" i="10"/>
  <c r="Q50" i="10"/>
  <c r="P50" i="10"/>
  <c r="O50" i="10"/>
  <c r="N50" i="10"/>
  <c r="M50" i="10"/>
  <c r="Q49" i="10"/>
  <c r="P49" i="10"/>
  <c r="O49" i="10"/>
  <c r="N49" i="10"/>
  <c r="M49" i="10"/>
  <c r="Q48" i="10"/>
  <c r="P48" i="10"/>
  <c r="O48" i="10"/>
  <c r="N48" i="10"/>
  <c r="M48" i="10"/>
  <c r="Q47" i="10"/>
  <c r="P47" i="10"/>
  <c r="O47" i="10"/>
  <c r="N47" i="10"/>
  <c r="M47" i="10"/>
  <c r="Q46" i="10"/>
  <c r="P46" i="10"/>
  <c r="O46" i="10"/>
  <c r="N46" i="10"/>
  <c r="M46" i="10"/>
  <c r="Q45" i="10"/>
  <c r="P45" i="10"/>
  <c r="O45" i="10"/>
  <c r="N45" i="10"/>
  <c r="M45" i="10"/>
  <c r="Q44" i="10"/>
  <c r="P44" i="10"/>
  <c r="O44" i="10"/>
  <c r="N44" i="10"/>
  <c r="M44" i="10"/>
  <c r="M43" i="10"/>
  <c r="N43" i="10"/>
  <c r="O43" i="10"/>
  <c r="P43" i="10"/>
  <c r="Q43" i="10"/>
  <c r="M42" i="10"/>
  <c r="N42" i="10"/>
  <c r="O42" i="10"/>
  <c r="P42" i="10"/>
  <c r="Q42" i="10"/>
  <c r="M41" i="10"/>
  <c r="N41" i="10"/>
  <c r="O41" i="10"/>
  <c r="P41" i="10"/>
  <c r="Q41" i="10"/>
  <c r="G44" i="10"/>
  <c r="G45" i="10"/>
  <c r="G46" i="10"/>
  <c r="G47" i="10"/>
  <c r="G48" i="10"/>
  <c r="G49" i="10"/>
  <c r="G50" i="10"/>
  <c r="G51" i="10"/>
  <c r="G52" i="10"/>
  <c r="G53" i="10"/>
  <c r="G54" i="10"/>
  <c r="G55" i="10"/>
  <c r="G56" i="10"/>
  <c r="G57" i="10"/>
  <c r="G58" i="10"/>
  <c r="G59" i="10"/>
  <c r="G60" i="10"/>
  <c r="F44" i="10"/>
  <c r="F45" i="10"/>
  <c r="F46" i="10"/>
  <c r="F47" i="10"/>
  <c r="F48" i="10"/>
  <c r="F49" i="10"/>
  <c r="F50" i="10"/>
  <c r="F51" i="10"/>
  <c r="F52" i="10"/>
  <c r="F53" i="10"/>
  <c r="F54" i="10"/>
  <c r="F55" i="10"/>
  <c r="F56" i="10"/>
  <c r="F57" i="10"/>
  <c r="F58" i="10"/>
  <c r="F59" i="10"/>
  <c r="F60" i="10"/>
  <c r="E44" i="10"/>
  <c r="E45" i="10"/>
  <c r="E46" i="10"/>
  <c r="E47" i="10"/>
  <c r="E48" i="10"/>
  <c r="E49" i="10"/>
  <c r="E50" i="10"/>
  <c r="E51" i="10"/>
  <c r="E52" i="10"/>
  <c r="E53" i="10"/>
  <c r="E54" i="10"/>
  <c r="E55" i="10"/>
  <c r="E56" i="10"/>
  <c r="E57" i="10"/>
  <c r="E58" i="10"/>
  <c r="E59" i="10"/>
  <c r="E60" i="10"/>
  <c r="AK25" i="8"/>
  <c r="AJ25" i="8"/>
  <c r="AI25" i="8"/>
  <c r="AH25" i="8"/>
  <c r="AG25" i="8"/>
  <c r="AF25" i="8"/>
  <c r="AE25" i="8"/>
  <c r="AD25" i="8"/>
  <c r="AC25" i="8"/>
  <c r="AB25" i="8"/>
  <c r="AA25" i="8"/>
  <c r="Z25" i="8"/>
  <c r="Y25" i="8"/>
  <c r="X25" i="8"/>
  <c r="W25" i="8"/>
  <c r="V25" i="8"/>
  <c r="AK24" i="8"/>
  <c r="AJ24" i="8"/>
  <c r="AI24" i="8"/>
  <c r="AH24" i="8"/>
  <c r="AG24" i="8"/>
  <c r="AF24" i="8"/>
  <c r="AE24" i="8"/>
  <c r="AD24" i="8"/>
  <c r="AC24" i="8"/>
  <c r="AB24" i="8"/>
  <c r="AA24" i="8"/>
  <c r="Z24" i="8"/>
  <c r="Y24" i="8"/>
  <c r="Y22" i="8" s="1"/>
  <c r="F20" i="8" s="1"/>
  <c r="X24" i="8"/>
  <c r="W24" i="8"/>
  <c r="V24" i="8"/>
  <c r="AK23" i="8"/>
  <c r="AJ23" i="8"/>
  <c r="AI23" i="8"/>
  <c r="AI22" i="8"/>
  <c r="P20" i="8" s="1"/>
  <c r="AH23" i="8"/>
  <c r="AH22" i="8" s="1"/>
  <c r="O20" i="8" s="1"/>
  <c r="AG23" i="8"/>
  <c r="AF23" i="8"/>
  <c r="AF22" i="8" s="1"/>
  <c r="M20" i="8" s="1"/>
  <c r="AE23" i="8"/>
  <c r="AE22" i="8" s="1"/>
  <c r="L20" i="8" s="1"/>
  <c r="AD23" i="8"/>
  <c r="AC23" i="8"/>
  <c r="AB23" i="8"/>
  <c r="AA23" i="8"/>
  <c r="Z23" i="8"/>
  <c r="Y23" i="8"/>
  <c r="X23" i="8"/>
  <c r="W23" i="8"/>
  <c r="V23" i="8"/>
  <c r="AH19" i="7"/>
  <c r="V18" i="7"/>
  <c r="V19" i="7"/>
  <c r="V20" i="7"/>
  <c r="AJ19" i="7"/>
  <c r="Y19" i="7"/>
  <c r="AK23" i="7"/>
  <c r="AJ23" i="7"/>
  <c r="AI23" i="7"/>
  <c r="AH23" i="7"/>
  <c r="AG23" i="7"/>
  <c r="AF23" i="7"/>
  <c r="AE23" i="7"/>
  <c r="AD23" i="7"/>
  <c r="AC23" i="7"/>
  <c r="AB23" i="7"/>
  <c r="AA23" i="7"/>
  <c r="Z23" i="7"/>
  <c r="Y23" i="7"/>
  <c r="X23" i="7"/>
  <c r="W23" i="7"/>
  <c r="V23" i="7"/>
  <c r="AK22" i="7"/>
  <c r="AJ22" i="7"/>
  <c r="AI22" i="7"/>
  <c r="AH22" i="7"/>
  <c r="AG22" i="7"/>
  <c r="AF22" i="7"/>
  <c r="AE22" i="7"/>
  <c r="AD22" i="7"/>
  <c r="AC22" i="7"/>
  <c r="AB22" i="7"/>
  <c r="AA22" i="7"/>
  <c r="Z22" i="7"/>
  <c r="Y22" i="7"/>
  <c r="X22" i="7"/>
  <c r="W22" i="7"/>
  <c r="V22" i="7"/>
  <c r="AK21" i="7"/>
  <c r="AJ21" i="7"/>
  <c r="AI21" i="7"/>
  <c r="AH21" i="7"/>
  <c r="AG21" i="7"/>
  <c r="AF21" i="7"/>
  <c r="AE21" i="7"/>
  <c r="AD21" i="7"/>
  <c r="AC21" i="7"/>
  <c r="AB21" i="7"/>
  <c r="AA21" i="7"/>
  <c r="Z21" i="7"/>
  <c r="Y21" i="7"/>
  <c r="X21" i="7"/>
  <c r="W21" i="7"/>
  <c r="V21" i="7"/>
  <c r="AK20" i="7"/>
  <c r="AJ20" i="7"/>
  <c r="AI20" i="7"/>
  <c r="AH20" i="7"/>
  <c r="AG20" i="7"/>
  <c r="AF20" i="7"/>
  <c r="AE20" i="7"/>
  <c r="AD20" i="7"/>
  <c r="AC20" i="7"/>
  <c r="AB20" i="7"/>
  <c r="AA20" i="7"/>
  <c r="Z20" i="7"/>
  <c r="Y20" i="7"/>
  <c r="X20" i="7"/>
  <c r="W20" i="7"/>
  <c r="AK19" i="7"/>
  <c r="AI19" i="7"/>
  <c r="AG19" i="7"/>
  <c r="AF19" i="7"/>
  <c r="AE19" i="7"/>
  <c r="AD19" i="7"/>
  <c r="AC19" i="7"/>
  <c r="AB19" i="7"/>
  <c r="AA19" i="7"/>
  <c r="Z19" i="7"/>
  <c r="X19" i="7"/>
  <c r="W19" i="7"/>
  <c r="AK18" i="7"/>
  <c r="AK17" i="7" s="1"/>
  <c r="R15" i="7" s="1"/>
  <c r="AJ18" i="7"/>
  <c r="AI18" i="7"/>
  <c r="AH18" i="7"/>
  <c r="AG18" i="7"/>
  <c r="AF18" i="7"/>
  <c r="AE18" i="7"/>
  <c r="AD18" i="7"/>
  <c r="AC18" i="7"/>
  <c r="AC17" i="7" s="1"/>
  <c r="J15" i="7" s="1"/>
  <c r="AB18" i="7"/>
  <c r="AB17" i="7" s="1"/>
  <c r="I15" i="7" s="1"/>
  <c r="AA18" i="7"/>
  <c r="Z18" i="7"/>
  <c r="Y18" i="7"/>
  <c r="X18" i="7"/>
  <c r="X17" i="7" s="1"/>
  <c r="E15" i="7" s="1"/>
  <c r="W18" i="7"/>
  <c r="AS92" i="3"/>
  <c r="AR92" i="3"/>
  <c r="AQ92" i="3"/>
  <c r="AL92" i="3"/>
  <c r="AK92" i="3"/>
  <c r="AJ92" i="3"/>
  <c r="AS91" i="3"/>
  <c r="AR91" i="3"/>
  <c r="AQ91" i="3"/>
  <c r="AP91" i="3"/>
  <c r="AL91" i="3"/>
  <c r="AK91" i="3"/>
  <c r="AJ91" i="3"/>
  <c r="AI91" i="3"/>
  <c r="A6" i="2"/>
  <c r="A6" i="6" s="1"/>
  <c r="G13" i="14"/>
  <c r="H13" i="14" s="1"/>
  <c r="F15" i="4"/>
  <c r="E15" i="4"/>
  <c r="D46" i="4"/>
  <c r="B16" i="4"/>
  <c r="J60" i="10"/>
  <c r="J59" i="10"/>
  <c r="J58" i="10"/>
  <c r="J57" i="10"/>
  <c r="J56" i="10"/>
  <c r="J55" i="10"/>
  <c r="J54" i="10"/>
  <c r="J53" i="10"/>
  <c r="J52" i="10"/>
  <c r="J51" i="10"/>
  <c r="J50" i="10"/>
  <c r="J49" i="10"/>
  <c r="J48" i="10"/>
  <c r="J47" i="10"/>
  <c r="J46" i="10"/>
  <c r="J45" i="10"/>
  <c r="J44" i="10"/>
  <c r="B4" i="16"/>
  <c r="A5" i="2"/>
  <c r="A5" i="11" s="1"/>
  <c r="A4" i="2"/>
  <c r="A4" i="35" s="1"/>
  <c r="E62"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94" i="20"/>
  <c r="E95" i="20"/>
  <c r="E96" i="20"/>
  <c r="E97" i="20"/>
  <c r="E98" i="20"/>
  <c r="E99" i="20"/>
  <c r="E100" i="20"/>
  <c r="E101" i="20"/>
  <c r="E104" i="20"/>
  <c r="E105" i="20"/>
  <c r="E106" i="20"/>
  <c r="E107" i="20"/>
  <c r="E108" i="20"/>
  <c r="E109" i="20"/>
  <c r="E110" i="20"/>
  <c r="E111" i="20"/>
  <c r="E112" i="20"/>
  <c r="G42" i="6"/>
  <c r="E42" i="6"/>
  <c r="J41" i="6"/>
  <c r="K42" i="6"/>
  <c r="A16" i="6"/>
  <c r="F42" i="6"/>
  <c r="A15" i="6" s="1"/>
  <c r="D42" i="6"/>
  <c r="A12" i="6" s="1"/>
  <c r="K517" i="12"/>
  <c r="D44" i="10"/>
  <c r="D45" i="10"/>
  <c r="D46" i="10"/>
  <c r="D47" i="10"/>
  <c r="D48" i="10"/>
  <c r="D49" i="10"/>
  <c r="D50" i="10"/>
  <c r="D51" i="10"/>
  <c r="D52" i="10"/>
  <c r="D53" i="10"/>
  <c r="D54" i="10"/>
  <c r="D55" i="10"/>
  <c r="D56" i="10"/>
  <c r="D57" i="10"/>
  <c r="D58" i="10"/>
  <c r="D59" i="10"/>
  <c r="D60" i="10"/>
  <c r="E64" i="34"/>
  <c r="R91" i="7"/>
  <c r="Q91" i="7"/>
  <c r="P91" i="7"/>
  <c r="O91" i="7"/>
  <c r="N91" i="7"/>
  <c r="M91" i="7"/>
  <c r="L91" i="7"/>
  <c r="K91" i="7"/>
  <c r="J91" i="7"/>
  <c r="I91" i="7"/>
  <c r="H91" i="7"/>
  <c r="G91" i="7"/>
  <c r="F91" i="7"/>
  <c r="E91" i="7"/>
  <c r="D91" i="7"/>
  <c r="C91" i="7"/>
  <c r="R56" i="7"/>
  <c r="Q56" i="7"/>
  <c r="P56" i="7"/>
  <c r="O56" i="7"/>
  <c r="N56" i="7"/>
  <c r="M56" i="7"/>
  <c r="L56" i="7"/>
  <c r="K56" i="7"/>
  <c r="J56" i="7"/>
  <c r="I56" i="7"/>
  <c r="H56" i="7"/>
  <c r="G56" i="7"/>
  <c r="F56" i="7"/>
  <c r="E56" i="7"/>
  <c r="D56" i="7"/>
  <c r="C56" i="7"/>
  <c r="R51" i="7"/>
  <c r="Q51" i="7"/>
  <c r="P51" i="7"/>
  <c r="O51" i="7"/>
  <c r="N51" i="7"/>
  <c r="M51" i="7"/>
  <c r="L51" i="7"/>
  <c r="K51" i="7"/>
  <c r="J51" i="7"/>
  <c r="I51" i="7"/>
  <c r="H51" i="7"/>
  <c r="G51" i="7"/>
  <c r="F51" i="7"/>
  <c r="E51" i="7"/>
  <c r="D51" i="7"/>
  <c r="C51" i="7"/>
  <c r="R87" i="7"/>
  <c r="Q87" i="7"/>
  <c r="P87" i="7"/>
  <c r="O87" i="7"/>
  <c r="N87" i="7"/>
  <c r="M87" i="7"/>
  <c r="L87" i="7"/>
  <c r="K87" i="7"/>
  <c r="J87" i="7"/>
  <c r="I87" i="7"/>
  <c r="H87" i="7"/>
  <c r="G87" i="7"/>
  <c r="F87" i="7"/>
  <c r="E87" i="7"/>
  <c r="D87" i="7"/>
  <c r="C87" i="7"/>
  <c r="A11" i="2"/>
  <c r="R124" i="8"/>
  <c r="Q124" i="8"/>
  <c r="P124" i="8"/>
  <c r="O124" i="8"/>
  <c r="N124" i="8"/>
  <c r="M124" i="8"/>
  <c r="L124" i="8"/>
  <c r="K124" i="8"/>
  <c r="J124" i="8"/>
  <c r="I124" i="8"/>
  <c r="H124" i="8"/>
  <c r="G124" i="8"/>
  <c r="F124" i="8"/>
  <c r="E124" i="8"/>
  <c r="D124" i="8"/>
  <c r="C124" i="8"/>
  <c r="R90" i="8"/>
  <c r="Q90" i="8"/>
  <c r="P90" i="8"/>
  <c r="O90" i="8"/>
  <c r="N90" i="8"/>
  <c r="M90" i="8"/>
  <c r="L90" i="8"/>
  <c r="K90" i="8"/>
  <c r="J90" i="8"/>
  <c r="I90" i="8"/>
  <c r="H90" i="8"/>
  <c r="G90" i="8"/>
  <c r="F90" i="8"/>
  <c r="E90" i="8"/>
  <c r="D90" i="8"/>
  <c r="C90" i="8"/>
  <c r="R56" i="8"/>
  <c r="Q56" i="8"/>
  <c r="P56" i="8"/>
  <c r="O56" i="8"/>
  <c r="N56" i="8"/>
  <c r="M56" i="8"/>
  <c r="L56" i="8"/>
  <c r="K56" i="8"/>
  <c r="J56" i="8"/>
  <c r="I56" i="8"/>
  <c r="H56" i="8"/>
  <c r="G56" i="8"/>
  <c r="F56" i="8"/>
  <c r="E56" i="8"/>
  <c r="D56" i="8"/>
  <c r="C56" i="8"/>
  <c r="R22" i="8"/>
  <c r="Q22" i="8"/>
  <c r="P22" i="8"/>
  <c r="O22" i="8"/>
  <c r="N22" i="8"/>
  <c r="M22" i="8"/>
  <c r="L22" i="8"/>
  <c r="K22" i="8"/>
  <c r="J22" i="8"/>
  <c r="I22" i="8"/>
  <c r="H22" i="8"/>
  <c r="G22" i="8"/>
  <c r="F22" i="8"/>
  <c r="E22" i="8"/>
  <c r="D22" i="8"/>
  <c r="C22" i="8"/>
  <c r="A23" i="8"/>
  <c r="A125" i="8" s="1"/>
  <c r="A24" i="8"/>
  <c r="X16" i="3"/>
  <c r="O13" i="3"/>
  <c r="Z16" i="3"/>
  <c r="Q13" i="3"/>
  <c r="Y16" i="3"/>
  <c r="P13" i="3"/>
  <c r="A16" i="4"/>
  <c r="A17" i="4"/>
  <c r="E95" i="34"/>
  <c r="E94" i="34"/>
  <c r="E93" i="34"/>
  <c r="E92" i="34"/>
  <c r="E91" i="34"/>
  <c r="E90" i="34"/>
  <c r="E89" i="34"/>
  <c r="E88" i="34"/>
  <c r="E87" i="34"/>
  <c r="E86" i="34"/>
  <c r="E65" i="34"/>
  <c r="E66" i="34"/>
  <c r="E67" i="34"/>
  <c r="E68" i="34"/>
  <c r="E69" i="34"/>
  <c r="E70" i="34"/>
  <c r="E71" i="34"/>
  <c r="E72" i="34"/>
  <c r="E73" i="34"/>
  <c r="E74" i="34"/>
  <c r="E75" i="34"/>
  <c r="E76" i="34"/>
  <c r="E77" i="34"/>
  <c r="E78" i="34"/>
  <c r="E79" i="34"/>
  <c r="E80" i="34"/>
  <c r="E81" i="34"/>
  <c r="E82" i="34"/>
  <c r="E83" i="34"/>
  <c r="E84" i="34"/>
  <c r="E85" i="34"/>
  <c r="E96" i="34"/>
  <c r="E97" i="34"/>
  <c r="E98" i="34"/>
  <c r="E99" i="34"/>
  <c r="E100" i="34"/>
  <c r="E101" i="34"/>
  <c r="E102" i="34"/>
  <c r="E103" i="34"/>
  <c r="E104" i="34"/>
  <c r="E105" i="34"/>
  <c r="E106" i="34"/>
  <c r="E107" i="34"/>
  <c r="E108" i="34"/>
  <c r="E109" i="34"/>
  <c r="E110" i="34"/>
  <c r="E111" i="34"/>
  <c r="E112" i="34"/>
  <c r="I36" i="10"/>
  <c r="I35" i="10"/>
  <c r="I34" i="10"/>
  <c r="I33" i="10"/>
  <c r="I32" i="10"/>
  <c r="I31" i="10"/>
  <c r="I30" i="10"/>
  <c r="I29" i="10"/>
  <c r="I28" i="10"/>
  <c r="I27" i="10"/>
  <c r="I26" i="10"/>
  <c r="I25" i="10"/>
  <c r="I24" i="10"/>
  <c r="I23" i="10"/>
  <c r="I22" i="10"/>
  <c r="I21" i="10"/>
  <c r="I20" i="10"/>
  <c r="J36" i="10"/>
  <c r="J35" i="10"/>
  <c r="J34" i="10"/>
  <c r="J33" i="10"/>
  <c r="J32" i="10"/>
  <c r="J31" i="10"/>
  <c r="J30" i="10"/>
  <c r="J29" i="10"/>
  <c r="J28" i="10"/>
  <c r="J27" i="10"/>
  <c r="J26" i="10"/>
  <c r="J25" i="10"/>
  <c r="J24" i="10"/>
  <c r="J23" i="10"/>
  <c r="J22" i="10"/>
  <c r="J21" i="10"/>
  <c r="J20" i="10"/>
  <c r="H60" i="10"/>
  <c r="H59" i="10"/>
  <c r="H58" i="10"/>
  <c r="H57" i="10"/>
  <c r="H56" i="10"/>
  <c r="H55" i="10"/>
  <c r="H54" i="10"/>
  <c r="H53" i="10"/>
  <c r="H52" i="10"/>
  <c r="H51" i="10"/>
  <c r="H50" i="10"/>
  <c r="H49" i="10"/>
  <c r="H48" i="10"/>
  <c r="H47" i="10"/>
  <c r="H46" i="10"/>
  <c r="H45" i="10"/>
  <c r="H44" i="10"/>
  <c r="C60" i="10"/>
  <c r="C59" i="10"/>
  <c r="C58" i="10"/>
  <c r="C57" i="10"/>
  <c r="C56" i="10"/>
  <c r="C55" i="10"/>
  <c r="C54" i="10"/>
  <c r="C53" i="10"/>
  <c r="C52" i="10"/>
  <c r="C51" i="10"/>
  <c r="C50" i="10"/>
  <c r="C49" i="10"/>
  <c r="C48" i="10"/>
  <c r="C47" i="10"/>
  <c r="C46" i="10"/>
  <c r="C45" i="10"/>
  <c r="C44" i="10"/>
  <c r="B60" i="10"/>
  <c r="B59" i="10"/>
  <c r="B58" i="10"/>
  <c r="B57" i="10"/>
  <c r="B56" i="10"/>
  <c r="B55" i="10"/>
  <c r="B54" i="10"/>
  <c r="B53" i="10"/>
  <c r="B52" i="10"/>
  <c r="B51" i="10"/>
  <c r="B50" i="10"/>
  <c r="B49" i="10"/>
  <c r="B48" i="10"/>
  <c r="B47" i="10"/>
  <c r="B46" i="10"/>
  <c r="B45" i="10"/>
  <c r="B44" i="10"/>
  <c r="A59" i="10"/>
  <c r="A58" i="10"/>
  <c r="A57" i="10"/>
  <c r="A56" i="10"/>
  <c r="A55" i="10"/>
  <c r="K35" i="10"/>
  <c r="K34" i="10"/>
  <c r="K33" i="10"/>
  <c r="K32" i="10"/>
  <c r="K31" i="10"/>
  <c r="K30" i="10"/>
  <c r="K36" i="10"/>
  <c r="K29" i="10"/>
  <c r="K28" i="10"/>
  <c r="K27" i="10"/>
  <c r="K26" i="10"/>
  <c r="K25" i="10"/>
  <c r="K24" i="10"/>
  <c r="K23" i="10"/>
  <c r="K22" i="10"/>
  <c r="K21" i="10"/>
  <c r="K20" i="10"/>
  <c r="A60" i="10"/>
  <c r="A54" i="10"/>
  <c r="A53" i="10"/>
  <c r="A52" i="10"/>
  <c r="A51" i="10"/>
  <c r="A50" i="10"/>
  <c r="A49" i="10"/>
  <c r="A48" i="10"/>
  <c r="A47" i="10"/>
  <c r="A46" i="10"/>
  <c r="A45" i="10"/>
  <c r="A44" i="10"/>
  <c r="A43" i="10"/>
  <c r="A42" i="10"/>
  <c r="A41" i="10"/>
  <c r="Y17" i="7"/>
  <c r="F15" i="7" s="1"/>
  <c r="AP92" i="3"/>
  <c r="AO92" i="3"/>
  <c r="K53" i="6"/>
  <c r="AG92" i="3"/>
  <c r="AH92" i="3"/>
  <c r="AI92" i="3"/>
  <c r="L23" i="4"/>
  <c r="M23" i="4"/>
  <c r="L22" i="4"/>
  <c r="M22" i="4"/>
  <c r="P22" i="4"/>
  <c r="Q22" i="4"/>
  <c r="R22" i="4"/>
  <c r="O45" i="4"/>
  <c r="N44" i="4"/>
  <c r="O43" i="4"/>
  <c r="N42" i="4"/>
  <c r="O41" i="4"/>
  <c r="N40" i="4"/>
  <c r="O39" i="4"/>
  <c r="N38" i="4"/>
  <c r="O37" i="4"/>
  <c r="N36" i="4"/>
  <c r="O35" i="4"/>
  <c r="N34" i="4"/>
  <c r="O33" i="4"/>
  <c r="N32" i="4"/>
  <c r="O31" i="4"/>
  <c r="N30" i="4"/>
  <c r="O29" i="4"/>
  <c r="N28" i="4"/>
  <c r="O27" i="4"/>
  <c r="N26" i="4"/>
  <c r="O25" i="4"/>
  <c r="N24" i="4"/>
  <c r="O23" i="4"/>
  <c r="P23" i="4"/>
  <c r="Q23" i="4"/>
  <c r="R23" i="4"/>
  <c r="N22" i="4"/>
  <c r="N21" i="4"/>
  <c r="N20" i="4"/>
  <c r="N19" i="4"/>
  <c r="N18" i="4"/>
  <c r="M45" i="4"/>
  <c r="L45" i="4"/>
  <c r="M43" i="4"/>
  <c r="L43" i="4"/>
  <c r="M41" i="4"/>
  <c r="L41" i="4"/>
  <c r="L17" i="4"/>
  <c r="M17" i="4"/>
  <c r="M44" i="4"/>
  <c r="L44" i="4"/>
  <c r="M42" i="4"/>
  <c r="L42" i="4"/>
  <c r="L40" i="4"/>
  <c r="M40" i="4"/>
  <c r="P40" i="4"/>
  <c r="L39" i="4"/>
  <c r="M39" i="4"/>
  <c r="P39" i="4"/>
  <c r="L37" i="4"/>
  <c r="M37" i="4"/>
  <c r="P37" i="4"/>
  <c r="L35" i="4"/>
  <c r="M35" i="4"/>
  <c r="P35" i="4"/>
  <c r="L33" i="4"/>
  <c r="M33" i="4"/>
  <c r="P33" i="4"/>
  <c r="L31" i="4"/>
  <c r="M31" i="4"/>
  <c r="P31" i="4"/>
  <c r="L29" i="4"/>
  <c r="M29" i="4"/>
  <c r="P29" i="4"/>
  <c r="L27" i="4"/>
  <c r="M27" i="4"/>
  <c r="P27" i="4"/>
  <c r="L25" i="4"/>
  <c r="M25" i="4"/>
  <c r="P25" i="4"/>
  <c r="L38" i="4"/>
  <c r="M38" i="4"/>
  <c r="P38" i="4"/>
  <c r="L36" i="4"/>
  <c r="M36" i="4"/>
  <c r="P36" i="4"/>
  <c r="L34" i="4"/>
  <c r="M34" i="4"/>
  <c r="P34" i="4"/>
  <c r="L32" i="4"/>
  <c r="M32" i="4"/>
  <c r="P32" i="4"/>
  <c r="L30" i="4"/>
  <c r="M30" i="4"/>
  <c r="P30" i="4"/>
  <c r="L28" i="4"/>
  <c r="M28" i="4"/>
  <c r="P28" i="4"/>
  <c r="L26" i="4"/>
  <c r="M26" i="4"/>
  <c r="P26" i="4"/>
  <c r="L24" i="4"/>
  <c r="M24" i="4"/>
  <c r="P24" i="4"/>
  <c r="L21" i="4"/>
  <c r="M21" i="4"/>
  <c r="P21" i="4"/>
  <c r="L20" i="4"/>
  <c r="M20" i="4"/>
  <c r="P20" i="4"/>
  <c r="L19" i="4"/>
  <c r="M19" i="4"/>
  <c r="P19" i="4"/>
  <c r="L18" i="4"/>
  <c r="M18" i="4"/>
  <c r="P18" i="4"/>
  <c r="M16" i="4"/>
  <c r="Q18" i="4"/>
  <c r="R18" i="4"/>
  <c r="Q19" i="4"/>
  <c r="R19" i="4"/>
  <c r="Q20" i="4"/>
  <c r="R20" i="4"/>
  <c r="Q21" i="4"/>
  <c r="R21" i="4"/>
  <c r="Q24" i="4"/>
  <c r="R24" i="4"/>
  <c r="Q26" i="4"/>
  <c r="R26" i="4"/>
  <c r="Q28" i="4"/>
  <c r="R28" i="4"/>
  <c r="Q30" i="4"/>
  <c r="R30" i="4"/>
  <c r="Q32" i="4"/>
  <c r="R32" i="4"/>
  <c r="Q34" i="4"/>
  <c r="R34" i="4"/>
  <c r="Q36" i="4"/>
  <c r="R36" i="4"/>
  <c r="Q38" i="4"/>
  <c r="R38" i="4"/>
  <c r="Q25" i="4"/>
  <c r="R25" i="4"/>
  <c r="Q27" i="4"/>
  <c r="R27" i="4"/>
  <c r="Q29" i="4"/>
  <c r="R29" i="4"/>
  <c r="Q31" i="4"/>
  <c r="R31" i="4"/>
  <c r="Q33" i="4"/>
  <c r="R33" i="4"/>
  <c r="Q35" i="4"/>
  <c r="R35" i="4"/>
  <c r="Q37" i="4"/>
  <c r="R37" i="4"/>
  <c r="Q39" i="4"/>
  <c r="R39" i="4"/>
  <c r="Q40" i="4"/>
  <c r="R40" i="4"/>
  <c r="P42" i="4"/>
  <c r="Q42" i="4"/>
  <c r="R42" i="4"/>
  <c r="P44" i="4"/>
  <c r="Q44" i="4"/>
  <c r="R44" i="4"/>
  <c r="P17" i="4"/>
  <c r="Q17" i="4"/>
  <c r="R17" i="4"/>
  <c r="P41" i="4"/>
  <c r="Q41" i="4"/>
  <c r="R41" i="4"/>
  <c r="P43" i="4"/>
  <c r="Q43" i="4"/>
  <c r="R43" i="4"/>
  <c r="P45" i="4"/>
  <c r="Q45" i="4"/>
  <c r="R45" i="4"/>
  <c r="P16" i="4"/>
  <c r="Q16" i="4"/>
  <c r="R16" i="4"/>
  <c r="G17" i="12"/>
  <c r="H17" i="12"/>
  <c r="G18" i="12"/>
  <c r="H18" i="12"/>
  <c r="J18" i="12"/>
  <c r="J17" i="12"/>
  <c r="M18" i="12"/>
  <c r="M17" i="12"/>
  <c r="A4" i="12"/>
  <c r="AK22" i="8" l="1"/>
  <c r="R20" i="8" s="1"/>
  <c r="Z17" i="7"/>
  <c r="G15" i="7" s="1"/>
  <c r="V17" i="7"/>
  <c r="C15" i="7" s="1"/>
  <c r="AI17" i="7"/>
  <c r="P15" i="7" s="1"/>
  <c r="A4" i="26"/>
  <c r="A4" i="7"/>
  <c r="A4" i="9"/>
  <c r="E113" i="34"/>
  <c r="B59" i="8"/>
  <c r="A5" i="9"/>
  <c r="A4" i="20"/>
  <c r="A4" i="5"/>
  <c r="A4" i="3"/>
  <c r="A4" i="4"/>
  <c r="A4" i="14"/>
  <c r="A4" i="11"/>
  <c r="A4" i="6"/>
  <c r="A4" i="13"/>
  <c r="A4" i="8"/>
  <c r="A4" i="34"/>
  <c r="A4" i="10"/>
  <c r="A5" i="7"/>
  <c r="A5" i="14"/>
  <c r="A5" i="34"/>
  <c r="A5" i="4"/>
  <c r="A5" i="5"/>
  <c r="A6" i="12"/>
  <c r="A6" i="7"/>
  <c r="F19" i="5"/>
  <c r="F20" i="5"/>
  <c r="F17" i="5"/>
  <c r="P122" i="7"/>
  <c r="L122" i="7"/>
  <c r="E44" i="6"/>
  <c r="M122" i="7"/>
  <c r="AD17" i="3"/>
  <c r="B94" i="8"/>
  <c r="B154" i="8"/>
  <c r="S154" i="8" s="1"/>
  <c r="K43" i="6"/>
  <c r="AH91" i="3"/>
  <c r="AO91" i="3"/>
  <c r="AG91" i="3"/>
  <c r="S125" i="8"/>
  <c r="V91" i="3"/>
  <c r="AA91" i="3" s="1"/>
  <c r="A77" i="7"/>
  <c r="B76" i="8"/>
  <c r="B152" i="8"/>
  <c r="S152" i="8" s="1"/>
  <c r="B34" i="7"/>
  <c r="B108" i="7" s="1"/>
  <c r="B138" i="8"/>
  <c r="S138" i="8" s="1"/>
  <c r="B120" i="8"/>
  <c r="A61" i="7"/>
  <c r="J61" i="10"/>
  <c r="E122" i="7"/>
  <c r="F113" i="20"/>
  <c r="B10" i="20" s="1"/>
  <c r="C10" i="20" s="1"/>
  <c r="E92" i="9"/>
  <c r="B12" i="9" s="1"/>
  <c r="C12" i="9" s="1"/>
  <c r="N122" i="7"/>
  <c r="F113" i="34"/>
  <c r="B10" i="34" s="1"/>
  <c r="C10" i="34" s="1"/>
  <c r="D21" i="26"/>
  <c r="B12" i="26" s="1"/>
  <c r="C12" i="26" s="1"/>
  <c r="F267" i="13"/>
  <c r="B12" i="13" s="1"/>
  <c r="C12" i="13" s="1"/>
  <c r="A63" i="7"/>
  <c r="B63" i="8"/>
  <c r="A83" i="7"/>
  <c r="B147" i="8"/>
  <c r="S147" i="8" s="1"/>
  <c r="B139" i="8"/>
  <c r="S139" i="8" s="1"/>
  <c r="L67" i="6"/>
  <c r="D57" i="6"/>
  <c r="H69" i="6"/>
  <c r="B109" i="8"/>
  <c r="B37" i="7"/>
  <c r="B76" i="7" s="1"/>
  <c r="D66" i="6"/>
  <c r="E45" i="6"/>
  <c r="B44" i="7"/>
  <c r="B83" i="7" s="1"/>
  <c r="F43" i="6"/>
  <c r="I55" i="6"/>
  <c r="F45" i="6"/>
  <c r="E63" i="6"/>
  <c r="L57" i="6"/>
  <c r="F57" i="6"/>
  <c r="D58" i="6"/>
  <c r="F72" i="6"/>
  <c r="D54" i="6"/>
  <c r="E52" i="6"/>
  <c r="B39" i="7"/>
  <c r="B113" i="7" s="1"/>
  <c r="A112" i="7"/>
  <c r="S112" i="7" s="1"/>
  <c r="L68" i="6"/>
  <c r="F55" i="6"/>
  <c r="A95" i="8"/>
  <c r="G45" i="6"/>
  <c r="K72" i="6"/>
  <c r="A4" i="16"/>
  <c r="W17" i="7"/>
  <c r="D15" i="7" s="1"/>
  <c r="AE17" i="7"/>
  <c r="L15" i="7" s="1"/>
  <c r="AD17" i="7"/>
  <c r="K15" i="7" s="1"/>
  <c r="Z22" i="8"/>
  <c r="G20" i="8" s="1"/>
  <c r="AJ22" i="8"/>
  <c r="Q20" i="8" s="1"/>
  <c r="E61" i="10"/>
  <c r="H61" i="10"/>
  <c r="R122" i="7"/>
  <c r="J122" i="7"/>
  <c r="K37" i="11"/>
  <c r="B12" i="11" s="1"/>
  <c r="C12" i="11" s="1"/>
  <c r="F18" i="5"/>
  <c r="H55" i="6"/>
  <c r="A6" i="3"/>
  <c r="A6" i="35"/>
  <c r="E113" i="20"/>
  <c r="C61" i="10"/>
  <c r="A5" i="12"/>
  <c r="A5" i="35"/>
  <c r="AG17" i="7"/>
  <c r="N15" i="7" s="1"/>
  <c r="AJ17" i="7"/>
  <c r="Q15" i="7" s="1"/>
  <c r="AH17" i="7"/>
  <c r="O15" i="7" s="1"/>
  <c r="AB22" i="8"/>
  <c r="I20" i="8" s="1"/>
  <c r="AA22" i="8"/>
  <c r="H20" i="8" s="1"/>
  <c r="A113" i="7"/>
  <c r="S113" i="7" s="1"/>
  <c r="A98" i="7"/>
  <c r="S98" i="7" s="1"/>
  <c r="AC22" i="8"/>
  <c r="J20" i="8" s="1"/>
  <c r="AG22" i="8"/>
  <c r="N20" i="8" s="1"/>
  <c r="C122" i="7"/>
  <c r="H113" i="14"/>
  <c r="I50" i="6"/>
  <c r="G65" i="6"/>
  <c r="D65" i="6"/>
  <c r="G71" i="6"/>
  <c r="C72" i="6"/>
  <c r="C48" i="6"/>
  <c r="D71" i="6"/>
  <c r="L54" i="6"/>
  <c r="I69" i="6"/>
  <c r="I65" i="6"/>
  <c r="C71" i="6"/>
  <c r="F47" i="6"/>
  <c r="D47" i="6"/>
  <c r="G69" i="6"/>
  <c r="G55" i="6"/>
  <c r="D63" i="6"/>
  <c r="H62" i="6"/>
  <c r="B86" i="7"/>
  <c r="B121" i="7"/>
  <c r="I54" i="6"/>
  <c r="A112" i="8"/>
  <c r="F54" i="6"/>
  <c r="B65" i="8"/>
  <c r="D69" i="6"/>
  <c r="A91" i="8"/>
  <c r="H57" i="6"/>
  <c r="G58" i="6"/>
  <c r="D55" i="6"/>
  <c r="E54" i="6"/>
  <c r="B105" i="8"/>
  <c r="B113" i="8"/>
  <c r="F58" i="6"/>
  <c r="C58" i="6"/>
  <c r="L63" i="6"/>
  <c r="L58" i="6"/>
  <c r="I72" i="6"/>
  <c r="D67" i="6"/>
  <c r="E67" i="6"/>
  <c r="G54" i="6"/>
  <c r="B127" i="8"/>
  <c r="S127" i="8" s="1"/>
  <c r="B69" i="8"/>
  <c r="B83" i="8"/>
  <c r="E58" i="6"/>
  <c r="B91" i="8"/>
  <c r="L55" i="6"/>
  <c r="F50" i="6"/>
  <c r="B119" i="8"/>
  <c r="E55" i="6"/>
  <c r="G46" i="6"/>
  <c r="G72" i="6"/>
  <c r="O155" i="8"/>
  <c r="K155" i="8"/>
  <c r="C155" i="8"/>
  <c r="F69" i="6"/>
  <c r="H68" i="6"/>
  <c r="A117" i="7"/>
  <c r="S117" i="7" s="1"/>
  <c r="A82" i="7"/>
  <c r="B43" i="7"/>
  <c r="B117" i="7" s="1"/>
  <c r="A67" i="7"/>
  <c r="B28" i="7"/>
  <c r="A82" i="8"/>
  <c r="A150" i="8"/>
  <c r="A116" i="8"/>
  <c r="A148" i="8"/>
  <c r="A114" i="8"/>
  <c r="A80" i="8"/>
  <c r="A144" i="8"/>
  <c r="A110" i="8"/>
  <c r="A74" i="8"/>
  <c r="A142" i="8"/>
  <c r="A140" i="8"/>
  <c r="A106" i="8"/>
  <c r="A72" i="8"/>
  <c r="A104" i="8"/>
  <c r="A70" i="8"/>
  <c r="A68" i="8"/>
  <c r="A136" i="8"/>
  <c r="A134" i="8"/>
  <c r="A100" i="8"/>
  <c r="A132" i="8"/>
  <c r="A98" i="8"/>
  <c r="A130" i="8"/>
  <c r="A96" i="8"/>
  <c r="A128" i="8"/>
  <c r="A94" i="8"/>
  <c r="A76" i="8"/>
  <c r="A102" i="8"/>
  <c r="H60" i="6"/>
  <c r="K60" i="6"/>
  <c r="A78" i="8"/>
  <c r="A62" i="8"/>
  <c r="A138" i="8"/>
  <c r="A152" i="8"/>
  <c r="K70" i="6"/>
  <c r="H70" i="6"/>
  <c r="C68" i="6"/>
  <c r="F68" i="6"/>
  <c r="I68" i="6"/>
  <c r="H65" i="6"/>
  <c r="K65" i="6"/>
  <c r="K63" i="6"/>
  <c r="H63" i="6"/>
  <c r="L61" i="6"/>
  <c r="F61" i="6"/>
  <c r="B119" i="7"/>
  <c r="B84" i="7"/>
  <c r="G68" i="6"/>
  <c r="D68" i="6"/>
  <c r="A84" i="8"/>
  <c r="A64" i="8"/>
  <c r="A108" i="8"/>
  <c r="B42" i="7"/>
  <c r="B116" i="7" s="1"/>
  <c r="A94" i="7"/>
  <c r="S94" i="7" s="1"/>
  <c r="B97" i="8"/>
  <c r="B61" i="8"/>
  <c r="B135" i="8"/>
  <c r="S135" i="8" s="1"/>
  <c r="B141" i="8"/>
  <c r="S141" i="8" s="1"/>
  <c r="B20" i="7"/>
  <c r="B59" i="7" s="1"/>
  <c r="L71" i="6"/>
  <c r="B57" i="8"/>
  <c r="B103" i="8"/>
  <c r="B151" i="8"/>
  <c r="S151" i="8" s="1"/>
  <c r="H56" i="6"/>
  <c r="A116" i="7"/>
  <c r="S116" i="7" s="1"/>
  <c r="B85" i="8"/>
  <c r="B73" i="8"/>
  <c r="F71" i="6"/>
  <c r="B77" i="8"/>
  <c r="A57" i="8"/>
  <c r="I71" i="6"/>
  <c r="B30" i="7"/>
  <c r="B104" i="7" s="1"/>
  <c r="A93" i="7"/>
  <c r="S93" i="7" s="1"/>
  <c r="A58" i="7"/>
  <c r="H71" i="6"/>
  <c r="K71" i="6"/>
  <c r="A97" i="7"/>
  <c r="S97" i="7" s="1"/>
  <c r="A62" i="7"/>
  <c r="A153" i="8"/>
  <c r="A119" i="8"/>
  <c r="A85" i="8"/>
  <c r="A81" i="8"/>
  <c r="A149" i="8"/>
  <c r="A137" i="8"/>
  <c r="A69" i="8"/>
  <c r="A135" i="8"/>
  <c r="A101" i="8"/>
  <c r="A67" i="8"/>
  <c r="A65" i="8"/>
  <c r="A133" i="8"/>
  <c r="A131" i="8"/>
  <c r="A97" i="8"/>
  <c r="A63" i="8"/>
  <c r="A113" i="8"/>
  <c r="P155" i="8"/>
  <c r="E48" i="6"/>
  <c r="D48" i="6"/>
  <c r="I48" i="6"/>
  <c r="G48" i="6"/>
  <c r="F48" i="6"/>
  <c r="A86" i="7"/>
  <c r="A121" i="7"/>
  <c r="S121" i="7" s="1"/>
  <c r="B19" i="7"/>
  <c r="B93" i="7" s="1"/>
  <c r="B126" i="8"/>
  <c r="S126" i="8" s="1"/>
  <c r="B58" i="8"/>
  <c r="H58" i="6"/>
  <c r="K58" i="6"/>
  <c r="L56" i="6"/>
  <c r="I56" i="6"/>
  <c r="F56" i="6"/>
  <c r="E56" i="6"/>
  <c r="H52" i="6"/>
  <c r="K52" i="6"/>
  <c r="A79" i="8"/>
  <c r="A129" i="8"/>
  <c r="A92" i="8"/>
  <c r="A58" i="8"/>
  <c r="A126" i="8"/>
  <c r="I64" i="6"/>
  <c r="E64" i="6"/>
  <c r="F64" i="6"/>
  <c r="L64" i="6"/>
  <c r="D64" i="6"/>
  <c r="G64" i="6"/>
  <c r="H61" i="6"/>
  <c r="K61" i="6"/>
  <c r="G59" i="6"/>
  <c r="I59" i="6"/>
  <c r="D59" i="6"/>
  <c r="K46" i="6"/>
  <c r="B63" i="7"/>
  <c r="L155" i="8"/>
  <c r="H155" i="8"/>
  <c r="B46" i="5"/>
  <c r="A102" i="7"/>
  <c r="S102" i="7" s="1"/>
  <c r="A106" i="7"/>
  <c r="S106" i="7" s="1"/>
  <c r="L69" i="6"/>
  <c r="B82" i="8"/>
  <c r="B64" i="8"/>
  <c r="B106" i="8"/>
  <c r="B150" i="8"/>
  <c r="S150" i="8" s="1"/>
  <c r="B118" i="8"/>
  <c r="L53" i="6"/>
  <c r="L72" i="6"/>
  <c r="I53" i="6"/>
  <c r="E69" i="6"/>
  <c r="B136" i="8"/>
  <c r="S136" i="8" s="1"/>
  <c r="B146" i="8"/>
  <c r="S146" i="8" s="1"/>
  <c r="A93" i="8"/>
  <c r="E49" i="6"/>
  <c r="F44" i="6"/>
  <c r="E72" i="6"/>
  <c r="M155" i="8"/>
  <c r="I155" i="8"/>
  <c r="B96" i="7"/>
  <c r="B61" i="7"/>
  <c r="B97" i="7"/>
  <c r="B62" i="7"/>
  <c r="B46" i="7"/>
  <c r="K66" i="6"/>
  <c r="K67" i="6"/>
  <c r="L50" i="6"/>
  <c r="I49" i="6"/>
  <c r="B78" i="8"/>
  <c r="B130" i="8"/>
  <c r="S130" i="8" s="1"/>
  <c r="B98" i="8"/>
  <c r="B68" i="8"/>
  <c r="B104" i="8"/>
  <c r="B143" i="8"/>
  <c r="S143" i="8" s="1"/>
  <c r="A127" i="8"/>
  <c r="C49" i="6"/>
  <c r="K47" i="6"/>
  <c r="H48" i="6"/>
  <c r="K44" i="6"/>
  <c r="C43" i="6"/>
  <c r="H43" i="6" s="1"/>
  <c r="E43" i="6"/>
  <c r="G43" i="6"/>
  <c r="C67" i="6"/>
  <c r="G67" i="6"/>
  <c r="I67" i="6"/>
  <c r="C63" i="6"/>
  <c r="F63" i="6"/>
  <c r="C57" i="6"/>
  <c r="I57" i="6"/>
  <c r="E57" i="6"/>
  <c r="E47" i="6"/>
  <c r="C47" i="6"/>
  <c r="H47" i="6" s="1"/>
  <c r="C45" i="6"/>
  <c r="D45" i="6"/>
  <c r="A119" i="7"/>
  <c r="S119" i="7" s="1"/>
  <c r="A84" i="7"/>
  <c r="A103" i="7"/>
  <c r="S103" i="7" s="1"/>
  <c r="A68" i="7"/>
  <c r="A95" i="7"/>
  <c r="S95" i="7" s="1"/>
  <c r="A60" i="7"/>
  <c r="A120" i="8"/>
  <c r="A86" i="8"/>
  <c r="B142" i="8"/>
  <c r="S142" i="8" s="1"/>
  <c r="B74" i="8"/>
  <c r="B80" i="8"/>
  <c r="B134" i="8"/>
  <c r="S134" i="8" s="1"/>
  <c r="B110" i="8"/>
  <c r="C51" i="6"/>
  <c r="G51" i="6"/>
  <c r="F51" i="6"/>
  <c r="A114" i="7"/>
  <c r="S114" i="7" s="1"/>
  <c r="B40" i="7"/>
  <c r="B79" i="7" s="1"/>
  <c r="B112" i="7"/>
  <c r="A96" i="7"/>
  <c r="S96" i="7" s="1"/>
  <c r="K59" i="6"/>
  <c r="A85" i="7"/>
  <c r="I51" i="6"/>
  <c r="B128" i="8"/>
  <c r="S128" i="8" s="1"/>
  <c r="B62" i="8"/>
  <c r="D49" i="6"/>
  <c r="E51" i="6"/>
  <c r="B27" i="7"/>
  <c r="B101" i="7" s="1"/>
  <c r="B35" i="7"/>
  <c r="G61" i="6"/>
  <c r="E61" i="6"/>
  <c r="C52" i="6"/>
  <c r="G52" i="6"/>
  <c r="D52" i="6"/>
  <c r="C50" i="6"/>
  <c r="D50" i="6"/>
  <c r="G50" i="6"/>
  <c r="K45" i="6"/>
  <c r="H45" i="6"/>
  <c r="B36" i="7"/>
  <c r="A110" i="7"/>
  <c r="S110" i="7" s="1"/>
  <c r="A75" i="7"/>
  <c r="A70" i="7"/>
  <c r="A105" i="7"/>
  <c r="S105" i="7" s="1"/>
  <c r="B31" i="7"/>
  <c r="B81" i="8"/>
  <c r="B149" i="8"/>
  <c r="S149" i="8" s="1"/>
  <c r="I61" i="6"/>
  <c r="B129" i="8"/>
  <c r="S129" i="8" s="1"/>
  <c r="B133" i="8"/>
  <c r="S133" i="8" s="1"/>
  <c r="B67" i="8"/>
  <c r="D61" i="6"/>
  <c r="L49" i="6"/>
  <c r="I52" i="6"/>
  <c r="D51" i="6"/>
  <c r="B100" i="8"/>
  <c r="B140" i="8"/>
  <c r="S140" i="8" s="1"/>
  <c r="B108" i="8"/>
  <c r="B111" i="8"/>
  <c r="B148" i="8"/>
  <c r="S148" i="8" s="1"/>
  <c r="G49" i="6"/>
  <c r="F52" i="6"/>
  <c r="G63" i="6"/>
  <c r="K51" i="6"/>
  <c r="K64" i="6"/>
  <c r="C56" i="6"/>
  <c r="G56" i="6"/>
  <c r="K54" i="6"/>
  <c r="H54" i="6"/>
  <c r="K50" i="6"/>
  <c r="H50" i="6"/>
  <c r="A109" i="7"/>
  <c r="S109" i="7" s="1"/>
  <c r="B33" i="7"/>
  <c r="B72" i="7" s="1"/>
  <c r="A107" i="7"/>
  <c r="S107" i="7" s="1"/>
  <c r="A104" i="7"/>
  <c r="S104" i="7" s="1"/>
  <c r="A101" i="7"/>
  <c r="S101" i="7" s="1"/>
  <c r="A99" i="7"/>
  <c r="S99" i="7" s="1"/>
  <c r="B25" i="7"/>
  <c r="A64" i="7"/>
  <c r="D155" i="8"/>
  <c r="R155" i="8"/>
  <c r="Q155" i="8"/>
  <c r="N155" i="8"/>
  <c r="T13" i="3"/>
  <c r="J155" i="8"/>
  <c r="R46" i="4"/>
  <c r="B12" i="4" s="1"/>
  <c r="C12" i="4" s="1"/>
  <c r="H122" i="7"/>
  <c r="I122" i="7"/>
  <c r="F155" i="8"/>
  <c r="F61" i="10"/>
  <c r="D122" i="7"/>
  <c r="K122" i="7"/>
  <c r="G122" i="7"/>
  <c r="G155" i="8"/>
  <c r="J517" i="12"/>
  <c r="M517" i="12"/>
  <c r="B12" i="12" s="1"/>
  <c r="C12" i="12" s="1"/>
  <c r="A5" i="10"/>
  <c r="A5" i="8"/>
  <c r="A5" i="3"/>
  <c r="A6" i="4"/>
  <c r="A6" i="13"/>
  <c r="A6" i="11"/>
  <c r="A6" i="34"/>
  <c r="A6" i="26"/>
  <c r="A6" i="8"/>
  <c r="A6" i="10"/>
  <c r="A6" i="16"/>
  <c r="A6" i="5"/>
  <c r="A6" i="14"/>
  <c r="A6" i="9"/>
  <c r="B71" i="7"/>
  <c r="B106" i="7"/>
  <c r="E14" i="12"/>
  <c r="D15" i="9"/>
  <c r="G113" i="14"/>
  <c r="C70" i="6"/>
  <c r="G70" i="6"/>
  <c r="F70" i="6"/>
  <c r="C66" i="6"/>
  <c r="G66" i="6"/>
  <c r="C62" i="6"/>
  <c r="D62" i="6"/>
  <c r="L62" i="6"/>
  <c r="E62" i="6"/>
  <c r="G60" i="6"/>
  <c r="C60" i="6"/>
  <c r="A80" i="7"/>
  <c r="B41" i="7"/>
  <c r="A143" i="8"/>
  <c r="A75" i="8"/>
  <c r="A109" i="8"/>
  <c r="A141" i="8"/>
  <c r="A73" i="8"/>
  <c r="A71" i="8"/>
  <c r="A139" i="8"/>
  <c r="L60" i="6"/>
  <c r="C15" i="11"/>
  <c r="L70" i="6"/>
  <c r="L66" i="6"/>
  <c r="A77" i="8"/>
  <c r="A103" i="8"/>
  <c r="A105" i="8"/>
  <c r="A107" i="8"/>
  <c r="D70" i="6"/>
  <c r="F60" i="6"/>
  <c r="B60" i="7"/>
  <c r="E66" i="6"/>
  <c r="B61" i="10"/>
  <c r="D61" i="10"/>
  <c r="A5" i="6"/>
  <c r="A5" i="16"/>
  <c r="A5" i="20"/>
  <c r="A5" i="13"/>
  <c r="A5" i="26"/>
  <c r="V22" i="8"/>
  <c r="AD22" i="8"/>
  <c r="K20" i="8" s="1"/>
  <c r="K61" i="10"/>
  <c r="B12" i="10" s="1"/>
  <c r="C12" i="10" s="1"/>
  <c r="A92" i="7"/>
  <c r="S92" i="7" s="1"/>
  <c r="B18" i="7"/>
  <c r="B73" i="6"/>
  <c r="B68" i="7"/>
  <c r="A108" i="7"/>
  <c r="S108" i="7" s="1"/>
  <c r="A71" i="7"/>
  <c r="A115" i="7"/>
  <c r="S115" i="7" s="1"/>
  <c r="D60" i="6"/>
  <c r="I60" i="6"/>
  <c r="F62" i="6"/>
  <c r="A111" i="8"/>
  <c r="E70" i="6"/>
  <c r="A6" i="20"/>
  <c r="AA17" i="7"/>
  <c r="H15" i="7" s="1"/>
  <c r="A76" i="7"/>
  <c r="C14" i="13"/>
  <c r="I62" i="6"/>
  <c r="F66" i="6"/>
  <c r="E60" i="6"/>
  <c r="X22" i="8"/>
  <c r="E20" i="8" s="1"/>
  <c r="G61" i="10"/>
  <c r="Q122" i="7"/>
  <c r="C16" i="5"/>
  <c r="F16" i="5" s="1"/>
  <c r="E15" i="10"/>
  <c r="H49" i="6"/>
  <c r="D46" i="6"/>
  <c r="C44" i="6"/>
  <c r="H44" i="6" s="1"/>
  <c r="AF17" i="7"/>
  <c r="M15" i="7" s="1"/>
  <c r="W22" i="8"/>
  <c r="D20" i="8" s="1"/>
  <c r="E21" i="26"/>
  <c r="O122" i="7"/>
  <c r="E155" i="8"/>
  <c r="D44" i="6"/>
  <c r="F65" i="6"/>
  <c r="C65" i="6"/>
  <c r="L65" i="6"/>
  <c r="F53" i="6"/>
  <c r="C53" i="6"/>
  <c r="D53" i="6"/>
  <c r="G53" i="6"/>
  <c r="E46" i="6"/>
  <c r="C46" i="6"/>
  <c r="H46" i="6" s="1"/>
  <c r="A100" i="7"/>
  <c r="S100" i="7" s="1"/>
  <c r="B26" i="7"/>
  <c r="C59" i="6"/>
  <c r="E59" i="6"/>
  <c r="L59" i="6"/>
  <c r="F122" i="7"/>
  <c r="A151" i="8"/>
  <c r="A83" i="8"/>
  <c r="B10" i="14" l="1"/>
  <c r="C10" i="14" s="1"/>
  <c r="B118" i="7"/>
  <c r="L46" i="6"/>
  <c r="I47" i="6"/>
  <c r="L47" i="6" s="1"/>
  <c r="I46" i="6"/>
  <c r="I44" i="6"/>
  <c r="L44" i="6" s="1"/>
  <c r="I45" i="6"/>
  <c r="L45" i="6" s="1"/>
  <c r="AC91" i="3"/>
  <c r="AD91" i="3" s="1"/>
  <c r="AD117" i="3" s="1"/>
  <c r="B111" i="7"/>
  <c r="B58" i="7"/>
  <c r="B73" i="7"/>
  <c r="B82" i="7"/>
  <c r="I43" i="6"/>
  <c r="L43" i="6" s="1"/>
  <c r="F46" i="5"/>
  <c r="B12" i="5" s="1"/>
  <c r="C12" i="5" s="1"/>
  <c r="B81" i="7"/>
  <c r="B66" i="7"/>
  <c r="B78" i="7"/>
  <c r="K73" i="6"/>
  <c r="B16" i="6" s="1"/>
  <c r="C16" i="6" s="1"/>
  <c r="B94" i="7"/>
  <c r="B69" i="7"/>
  <c r="B102" i="7"/>
  <c r="B67" i="7"/>
  <c r="S155" i="8"/>
  <c r="B12" i="8" s="1"/>
  <c r="C12" i="8" s="1"/>
  <c r="G73" i="6"/>
  <c r="B14" i="6" s="1"/>
  <c r="C14" i="6" s="1"/>
  <c r="B114" i="7"/>
  <c r="B85" i="7"/>
  <c r="B120" i="7"/>
  <c r="B107" i="7"/>
  <c r="B70" i="7"/>
  <c r="B105" i="7"/>
  <c r="B74" i="7"/>
  <c r="B109" i="7"/>
  <c r="F73" i="6"/>
  <c r="B15" i="6" s="1"/>
  <c r="C15" i="6" s="1"/>
  <c r="H73" i="6"/>
  <c r="B17" i="6" s="1"/>
  <c r="C17" i="6" s="1"/>
  <c r="B64" i="7"/>
  <c r="B99" i="7"/>
  <c r="B75" i="7"/>
  <c r="B110" i="7"/>
  <c r="B46" i="4"/>
  <c r="D14" i="4" s="1"/>
  <c r="D11" i="4" s="1"/>
  <c r="D73" i="6"/>
  <c r="B12" i="6" s="1"/>
  <c r="C12" i="6" s="1"/>
  <c r="E73" i="6"/>
  <c r="B13" i="6" s="1"/>
  <c r="C13" i="6" s="1"/>
  <c r="B57" i="7"/>
  <c r="B92" i="7"/>
  <c r="C20" i="8"/>
  <c r="C19" i="8"/>
  <c r="S122" i="7"/>
  <c r="B12" i="7" s="1"/>
  <c r="C12" i="7" s="1"/>
  <c r="C14" i="7"/>
  <c r="B65" i="7"/>
  <c r="B100" i="7"/>
  <c r="B115" i="7"/>
  <c r="B80" i="7"/>
  <c r="L73" i="6" l="1"/>
  <c r="I73" i="6"/>
  <c r="B18" i="6" s="1"/>
  <c r="C18" i="6" s="1"/>
  <c r="C19" i="6" s="1"/>
  <c r="C18" i="16" l="1"/>
  <c r="C19" i="16"/>
  <c r="C16" i="16"/>
  <c r="C15" i="16"/>
  <c r="C17" i="16"/>
  <c r="C25" i="16"/>
  <c r="C24" i="16"/>
  <c r="C27" i="16"/>
  <c r="C26" i="16"/>
  <c r="B10" i="3"/>
  <c r="C10" i="3" s="1"/>
  <c r="B19" i="6"/>
  <c r="B28" i="16"/>
  <c r="B45" i="16"/>
  <c r="C32" i="16" l="1"/>
  <c r="C40" i="16" s="1"/>
  <c r="B49" i="16" s="1"/>
  <c r="C28" i="16"/>
  <c r="C20" i="16"/>
  <c r="B46" i="16"/>
  <c r="B47" i="16" l="1"/>
  <c r="B48" i="16" s="1"/>
  <c r="B51" i="16" s="1"/>
</calcChain>
</file>

<file path=xl/sharedStrings.xml><?xml version="1.0" encoding="utf-8"?>
<sst xmlns="http://schemas.openxmlformats.org/spreadsheetml/2006/main" count="670" uniqueCount="466">
  <si>
    <t>DESCRIÇÃO</t>
  </si>
  <si>
    <t>PESSOAL</t>
  </si>
  <si>
    <t>PRAZO DO CONTRATO (DIAS CORRIDOS):</t>
  </si>
  <si>
    <t>% PERICULOSIDADE</t>
  </si>
  <si>
    <t>TOTAL GERAL</t>
  </si>
  <si>
    <t>TOTAL GERAL MENSAL</t>
  </si>
  <si>
    <t>R$/MÊS</t>
  </si>
  <si>
    <t>R$/CONTRATO</t>
  </si>
  <si>
    <t>RESUMO PESSOAL</t>
  </si>
  <si>
    <t>%</t>
  </si>
  <si>
    <t>RESUMO CURSOS</t>
  </si>
  <si>
    <t>TOTAL CURSOS</t>
  </si>
  <si>
    <t>DIAS / ANO</t>
  </si>
  <si>
    <t>MESES / ANO</t>
  </si>
  <si>
    <t>NOME CURSO</t>
  </si>
  <si>
    <t>TOTAL GERAL CONTRATO</t>
  </si>
  <si>
    <t>TOTAL MENSAL POR ATIVIDADE</t>
  </si>
  <si>
    <t>DESCRIÇÃO EPI/EPC</t>
  </si>
  <si>
    <t>PERÍODO DE TROCA (EM MESES)</t>
  </si>
  <si>
    <t>QUANTIDADE DE ITENS PARA CADA ATIVIDADE POR PERÍODO DE TROCA</t>
  </si>
  <si>
    <t>RESUMO EPI/EPC E UNIFORMES</t>
  </si>
  <si>
    <t>CUSTO POR EPI/EPC E UNIFORMES</t>
  </si>
  <si>
    <t>TOTAL VEÍCULOS</t>
  </si>
  <si>
    <t>RESUMO BENEFÍCIOS</t>
  </si>
  <si>
    <t>BENEFÍCIOS</t>
  </si>
  <si>
    <t>SEGURO DE VIDA</t>
  </si>
  <si>
    <t>TOTAL GERAL BENEFÍCIOS</t>
  </si>
  <si>
    <t>MÉDIA DE DEPENDENTES</t>
  </si>
  <si>
    <t>VALE TRANSPORTE</t>
  </si>
  <si>
    <t>NÚMERO DE VEÍCULOS</t>
  </si>
  <si>
    <t>TOTAL GERAL ANO</t>
  </si>
  <si>
    <t>DADOS VEÍCULOS</t>
  </si>
  <si>
    <t>LUCRO</t>
  </si>
  <si>
    <t>SUB TOTAL</t>
  </si>
  <si>
    <t>MARGEM DE LUCRO</t>
  </si>
  <si>
    <t>ENCARGOS SOCIAIS</t>
  </si>
  <si>
    <t>RESUMO ALIMENTAÇÃO</t>
  </si>
  <si>
    <t>FUNÇÃO</t>
  </si>
  <si>
    <t>NÚMERO DE COLABORADORES POR FUNÇÃO</t>
  </si>
  <si>
    <r>
      <t>INFORMAR: "</t>
    </r>
    <r>
      <rPr>
        <b/>
        <sz val="10"/>
        <color indexed="12"/>
        <rFont val="Arial"/>
        <family val="2"/>
      </rPr>
      <t>S</t>
    </r>
    <r>
      <rPr>
        <b/>
        <sz val="10"/>
        <rFont val="Arial"/>
        <family val="2"/>
      </rPr>
      <t>"  PARA SIM OU "</t>
    </r>
    <r>
      <rPr>
        <b/>
        <sz val="10"/>
        <color indexed="12"/>
        <rFont val="Arial"/>
        <family val="2"/>
      </rPr>
      <t>N</t>
    </r>
    <r>
      <rPr>
        <b/>
        <sz val="10"/>
        <rFont val="Arial"/>
        <family val="2"/>
      </rPr>
      <t>"  PARA NÃO</t>
    </r>
  </si>
  <si>
    <t>Nº COLABORADORES POR CURSO</t>
  </si>
  <si>
    <t>VALOR PLANO (R$ / MÊS)</t>
  </si>
  <si>
    <t>DEPRECIAÇÃO (MESES)</t>
  </si>
  <si>
    <t>DEPRECIAÇÃO (NÚMERO DE MESES)</t>
  </si>
  <si>
    <t>DIÁRIAS/MÊS</t>
  </si>
  <si>
    <t>TOTAL MÊS</t>
  </si>
  <si>
    <t>TOTAL GERAL MÊS</t>
  </si>
  <si>
    <t>VALOR LOCAÇÃO (MÊS)</t>
  </si>
  <si>
    <t>% SOBREAVISO</t>
  </si>
  <si>
    <t>ADICIONAL INSALUBRIDADE</t>
  </si>
  <si>
    <t>ADICIONAL SOBREAVISO</t>
  </si>
  <si>
    <t>ADICIONAL INSALUBRIDADE (%)</t>
  </si>
  <si>
    <t>ADICIONAL SOBREAVISO
(S/N)</t>
  </si>
  <si>
    <t>Nº HORAS TRABALHADAS MÊS
(REGIME DE TRABALHO)</t>
  </si>
  <si>
    <t>ADICIONAL PERICULOSIDADE</t>
  </si>
  <si>
    <t>ENCARGOS SOCIAS HORAS ADICIONAIS
(%)</t>
  </si>
  <si>
    <t>SALÁRIO HORA MÉDIO ADICIONAL REMUNERADO</t>
  </si>
  <si>
    <t>CUSTO UNITÁRIO VT (R$/UN)</t>
  </si>
  <si>
    <t>% DESCONTADO DO FUNCIONÁRIO</t>
  </si>
  <si>
    <t>ADICIONAL PERICULOSIDADE
(S/N)</t>
  </si>
  <si>
    <t>RESUMO COMUNICAÇÃO MÓVEL</t>
  </si>
  <si>
    <t>TOTAL COMUNICAÇÃO MÓVEL</t>
  </si>
  <si>
    <t>COMUNICAÇÃO MÓVEL</t>
  </si>
  <si>
    <t>DESCRIÇÃO PLANO</t>
  </si>
  <si>
    <t>TOTAL MENSAL POR TIPO DE PLANO</t>
  </si>
  <si>
    <t>NÚMERO DE PLANOS CONTRATADO</t>
  </si>
  <si>
    <t>TOTAL (R$ / MÊS)</t>
  </si>
  <si>
    <t>EXAMES MÉDICOS</t>
  </si>
  <si>
    <t>ADMISSIONAL (R$/UN)</t>
  </si>
  <si>
    <t>DEMISSIONAL (R$/UN)</t>
  </si>
  <si>
    <t>PERIÓDICO (R$/UN)</t>
  </si>
  <si>
    <r>
      <t>INFORMAR: "</t>
    </r>
    <r>
      <rPr>
        <b/>
        <sz val="10"/>
        <color indexed="12"/>
        <rFont val="Arial"/>
        <family val="2"/>
      </rPr>
      <t>S</t>
    </r>
    <r>
      <rPr>
        <b/>
        <sz val="10"/>
        <rFont val="Arial"/>
        <family val="2"/>
      </rPr>
      <t>"  PARA SIM OU "</t>
    </r>
    <r>
      <rPr>
        <b/>
        <sz val="10"/>
        <color indexed="12"/>
        <rFont val="Arial"/>
        <family val="2"/>
      </rPr>
      <t>N</t>
    </r>
    <r>
      <rPr>
        <b/>
        <sz val="10"/>
        <rFont val="Arial"/>
        <family val="2"/>
      </rPr>
      <t>" PARA NÃO</t>
    </r>
  </si>
  <si>
    <t>IPVA (% AO ANO)</t>
  </si>
  <si>
    <t>ANO VEÍCULO</t>
  </si>
  <si>
    <t>TOTAL LOCAÇÃO (R$/MÊS)</t>
  </si>
  <si>
    <t>LOCAÇÃO INCLUI COMBUSTÍVEL?</t>
  </si>
  <si>
    <t>TÉRMINO ESTIMADO DO SERVIÇO:</t>
  </si>
  <si>
    <t>RESUMO HORA ADICIONAL + ENCARGOS SOCIAIS</t>
  </si>
  <si>
    <t>INÍCIO ESTIMADO DO SERVIÇO:</t>
  </si>
  <si>
    <t>DATA ESTIMADA DO RECEBIMENTO DA PROPOSTA COMERCIAL:</t>
  </si>
  <si>
    <t>MÉDIA DE DIAS POR MÊS (POR COLABORADOR)</t>
  </si>
  <si>
    <t>TOTAL ALIMENTAÇÃO</t>
  </si>
  <si>
    <t>BENEFÍCIOS (R$ / MÊS)</t>
  </si>
  <si>
    <t>CUSTO MENSAL TOTAL</t>
  </si>
  <si>
    <t>OUTROS GASTOS DE MANUTENÇÃO POR VEÍCULO (R$/MÊS)</t>
  </si>
  <si>
    <t>CUSTO TOTAL MENSAL</t>
  </si>
  <si>
    <t>IPVA (R$ / MÊS)</t>
  </si>
  <si>
    <t>DEPRECIAÇÃO (R$/MÊS)</t>
  </si>
  <si>
    <t>SEGURO OBRIGATÓRIO DVPAT (R$ / MÊS)</t>
  </si>
  <si>
    <t>OUTROS GASTOS DE MANUTENÇÃO (R$/MÊS)</t>
  </si>
  <si>
    <t>ANO INÍCIO DO CONTRATO</t>
  </si>
  <si>
    <t>DEPRECIAÇÃO POR VEÍCULO (R$/MÊS)</t>
  </si>
  <si>
    <t>QUANTIDADE VALES TRANSPORTES MÊS POR COLABORADOR</t>
  </si>
  <si>
    <t>VIAGENS E ESTADIAS</t>
  </si>
  <si>
    <t>RESUMO VIAGENS E ESTADIAS</t>
  </si>
  <si>
    <t>TOTAL VIAGENS E ESTADIAS</t>
  </si>
  <si>
    <t>PRAZO DO CONTRATO (EM ANOS):</t>
  </si>
  <si>
    <t>PRAZO DO CONTRATO (EM MESES):</t>
  </si>
  <si>
    <t>CUSTO TOTAL MENSAL EPI/EPC E UNIFORME POR ATIVIDADE</t>
  </si>
  <si>
    <t>VALOR (R$/UNIDADE)</t>
  </si>
  <si>
    <t>COMBUSTÍVEL POR VEÍCULO (R$/MÊS)</t>
  </si>
  <si>
    <t>VALOR DIÁRIA POR VEÍCULO (R$/DIA)</t>
  </si>
  <si>
    <t>MESES A SEREM DEPRECIADOS</t>
  </si>
  <si>
    <t>ANO TÉRMINO DO CONTRATO</t>
  </si>
  <si>
    <t>DEPRECIAÇÃO NO CONTRATO (R$/MÊS)</t>
  </si>
  <si>
    <t>R$ / UN</t>
  </si>
  <si>
    <t>DETALHAMENTO DA PROPOSTA DE SERVIÇO</t>
  </si>
  <si>
    <t>TRIBUTOS SOBRE FATURAMENTO DE SERVIÇO</t>
  </si>
  <si>
    <t>NÚMERO DE COLABORADORES POR FUNÇÃO / CARGO</t>
  </si>
  <si>
    <t>FUNÇÃO / CARGO</t>
  </si>
  <si>
    <t>TOTAL FUNÇÃO / CARGO</t>
  </si>
  <si>
    <t>QUANTIDADE
(TOTAL CONTRATO)</t>
  </si>
  <si>
    <t>DEPRECIAÇÃO POR BEM (R$/MÊS)</t>
  </si>
  <si>
    <t>1.2) CADA VEZ QUE APARECER EM UMA CÉLULA O FUNDO EM VERMELHO, OCORREU UM ERRO DE PREENCHIMENTO DOS DADOS E O USUÁRIO DEVERÁ CORRIGIR O PROBLEMA. PARA EVITAR QUE ISTO OCORRA, EXISTEM ORIENTAÇÕES DE AJUDA EM TODAS AS CÉLULAS POSSÍVEIS DE PREENCHIMENTO.</t>
  </si>
  <si>
    <t>NÚMERO DE COLABORADORES COM HORAS ADICIONAIS</t>
  </si>
  <si>
    <t>CUSTO UNITÁRIO 
R$ / MÊS</t>
  </si>
  <si>
    <t>OBSERVAÇÕES</t>
  </si>
  <si>
    <t>ADMINISTRAÇÃO CENTRAL</t>
  </si>
  <si>
    <t>TOTAL BENS (R$/MÊS)</t>
  </si>
  <si>
    <t>R$ MÊS</t>
  </si>
  <si>
    <t>% EM RELAÇÃO AOS CUSTOS</t>
  </si>
  <si>
    <t>COMBUSTÍVEL - LOCAÇÃO</t>
  </si>
  <si>
    <t>TOTAL EPI/EPC E UNIFORMES</t>
  </si>
  <si>
    <t>PASSAGEM (R$ / IDA E VOLTA)</t>
  </si>
  <si>
    <t>HOSPEDAGEM (R$ / DIA)</t>
  </si>
  <si>
    <t>NÚMERO DE MESES DO COLABORADOR DEDICADO AO CONTRATO</t>
  </si>
  <si>
    <t>PRAZO CONTRATUAL EM MESES</t>
  </si>
  <si>
    <t>DADOS BENS</t>
  </si>
  <si>
    <t>PLANO ODONTOLÓGICO</t>
  </si>
  <si>
    <t>PLANO DE SAÚDE</t>
  </si>
  <si>
    <t>PCMSO / PPRA / PPP</t>
  </si>
  <si>
    <t>PROGRAMAS SMS</t>
  </si>
  <si>
    <t>PCMSO</t>
  </si>
  <si>
    <t>PPRA</t>
  </si>
  <si>
    <t>PPP</t>
  </si>
  <si>
    <t>PROGRAMAS SMS (R$ / ANO)</t>
  </si>
  <si>
    <t>TOTAL BENEFÍCIOS MÊS</t>
  </si>
  <si>
    <t>TOTAL GERAL (MÊS)</t>
  </si>
  <si>
    <t>OUTROS (DESCREVER)</t>
  </si>
  <si>
    <t>VALOR HORA MÉDIA</t>
  </si>
  <si>
    <t>VALOR DE AQUISIÇÃO (R$/UN)</t>
  </si>
  <si>
    <t>CUSTO UNITÁRIO ALIMENTAÇÃO (R$/DIA)</t>
  </si>
  <si>
    <t>SALÁRIO MÍNIMO</t>
  </si>
  <si>
    <t>CESTA BÁSICA</t>
  </si>
  <si>
    <t>HORA ADICIONAL (H.A.)</t>
  </si>
  <si>
    <t>OUTROS 2 (DESCREVER)</t>
  </si>
  <si>
    <t>SEGURO POR VEÍCULO (R$/ANO)</t>
  </si>
  <si>
    <t>TOTAL BENS</t>
  </si>
  <si>
    <t>VALOR DE AQUISIÇÃO DO BEM (R$/UN)</t>
  </si>
  <si>
    <t>ANO DO BEM</t>
  </si>
  <si>
    <t>NÚMERO DE BENS</t>
  </si>
  <si>
    <t>SEGURO OBRIGATÓRIO POR VEÍCULO (R$/ANO)</t>
  </si>
  <si>
    <t>CUSTO DO CURSO</t>
  </si>
  <si>
    <t>CUSTO DO CURSO (R$)</t>
  </si>
  <si>
    <t>SEGURO POR BEM (R$/ANO)</t>
  </si>
  <si>
    <t>MANUTENÇÃO POR BEM (R$/MÊS)</t>
  </si>
  <si>
    <t>NÚMERO DE MESES DEDICADO AO CONTRATO</t>
  </si>
  <si>
    <t>MESES A SEREM DEPRECIADOS (I)</t>
  </si>
  <si>
    <t>SUBCONTRATAÇÃO</t>
  </si>
  <si>
    <t>RESUMO SUBCONTRATAÇÃO</t>
  </si>
  <si>
    <t>TOTAL SUBCONTRATAÇÃO</t>
  </si>
  <si>
    <t>% AHRA</t>
  </si>
  <si>
    <t>ADICIONAL TRABALHO NOTURNO
(S/N)</t>
  </si>
  <si>
    <t>ADICIONAL DE HORA DE REPOUSO E ALIMENTAÇÃO (AHRA)</t>
  </si>
  <si>
    <t>ADICIONAL TRABALHO
NOTURNO (ATN)</t>
  </si>
  <si>
    <t>ADICIONAL DE HORA DE REPOUSO E ALIMENTAÇÃO - AHRA (S/N)</t>
  </si>
  <si>
    <t>OUTROS 3 (DESCREVER)</t>
  </si>
  <si>
    <t>DATA DO ORÇAMENTO</t>
  </si>
  <si>
    <t>% REMUNERAÇÃO HORA ADICIONAL</t>
  </si>
  <si>
    <t>SALÁRIO BÁSICO MÉDIO (R$/COLABORADOR)</t>
  </si>
  <si>
    <t>RAZÃO SOCIAL</t>
  </si>
  <si>
    <t>CNPJ</t>
  </si>
  <si>
    <t>SEGURO VEÍCULO (R$/MÊS)</t>
  </si>
  <si>
    <t>ADICIONAL PERICULOSIDADE (R$/h)</t>
  </si>
  <si>
    <t>OUTROS ESPECIFICAR</t>
  </si>
  <si>
    <t>DIÁRIA (R$ / DIA)</t>
  </si>
  <si>
    <t xml:space="preserve">É CADASTRADA NO INSS COMO ENTIDADE ISENTA DA CONTRIBUIÇÃO PREVIDENCIÁRIA? </t>
  </si>
  <si>
    <t>POSSUI BENEFÍCIO FISCAL NO ESTADO? *</t>
  </si>
  <si>
    <t>POSSUI BENEFÍCIO FISCAL NO MUNICÍPIO? *</t>
  </si>
  <si>
    <t>* CASO AFIRMATIVO, SERÁ SOLICITADA NO DEVIDO MOMENTO DOCUMENTO COMPROBATÓRIO FORNECIDO PELO FISCO ESTADUAL E/OU MUNICIPAL.</t>
  </si>
  <si>
    <t>DESCRIÇÃO RESUMIDA DO OBJETO (Máximo 150 caracteres)</t>
  </si>
  <si>
    <t>MATERIAL</t>
  </si>
  <si>
    <t>RESUMO MATERIAL</t>
  </si>
  <si>
    <t>TOTAL MATERIAL</t>
  </si>
  <si>
    <t>COM PERICULOSIDADE E INSALUBRIDADE</t>
  </si>
  <si>
    <t>SEM PERICULOSIDADE E INSALUBRIDADE</t>
  </si>
  <si>
    <t>ADICIONAL INSALUBRIDADE (R$/h)</t>
  </si>
  <si>
    <t>HORA ADICIONAL + ENCARGOS SOCIAIS (VERSÃO 21 - LICITANTE)</t>
  </si>
  <si>
    <t>ALIMENTAÇÃO (VERSÃO 21 - LICITANTE)</t>
  </si>
  <si>
    <t>BENEFÍCIOS (VERSÃO 21 - LICITANTE)</t>
  </si>
  <si>
    <t>MÃO DE OBRA EM CURSO POR FUNÇÃO</t>
  </si>
  <si>
    <t>CURSOS (VERSÃO 21 - LICITANTE)</t>
  </si>
  <si>
    <t>EPI/EPC E UNIFORMES (VERSÃO 21 - LICITANTE)</t>
  </si>
  <si>
    <t>EPI/EPC E UNIFORME POR ATIVIDADE</t>
  </si>
  <si>
    <t xml:space="preserve">COMUNICAÇÃO MÓVEL (VERSÃO 21 - LICITANTE) </t>
  </si>
  <si>
    <t>COMBUSTÍVEL</t>
  </si>
  <si>
    <t>PNEUS</t>
  </si>
  <si>
    <t>ÓLEO DO MOTOR</t>
  </si>
  <si>
    <t>UTILIZAÇÃO DO VEÍCULO (DIAS/MÊS)</t>
  </si>
  <si>
    <t>KM A RODAR - MÉDIA DIA POR VEÍCULO</t>
  </si>
  <si>
    <t>CONSUMO COMBUSTÍVEL (KM/UN)</t>
  </si>
  <si>
    <t>VALOR COMBUSTÍVEL (R$/UN)</t>
  </si>
  <si>
    <t>VALOR PNEU NOVO (R$/UNIDADE)</t>
  </si>
  <si>
    <t>QUANTIDADE DE PNEUS</t>
  </si>
  <si>
    <t>VIDA ÚTIL DO PNEU (KM/PNEU)</t>
  </si>
  <si>
    <t>VALOR LITRO ÓLEO MOTOR   (R$ / LITRO)</t>
  </si>
  <si>
    <t>QUANTIDADE DE LITROS</t>
  </si>
  <si>
    <t>PERÍODO DE TROCA DO ÓLEO (KM)</t>
  </si>
  <si>
    <t>COMBUSTÍVEL (R$/MÊS)</t>
  </si>
  <si>
    <t>CUSTO TOTAL COM PNEUS (R$/MÊS)</t>
  </si>
  <si>
    <t>ÓLEO DO MOTOR (R$/MÊS)</t>
  </si>
  <si>
    <t>COMBUSTÍVEL (R$/KM)</t>
  </si>
  <si>
    <t>CUSTO TOTAL COM PNEUS (R$/KM)</t>
  </si>
  <si>
    <t>ÓLEO DO MOTOR (R$/KM)</t>
  </si>
  <si>
    <t>OUTROS GASTOS DE MANUTENÇÃO (R$/KM)</t>
  </si>
  <si>
    <t>TOTAL 
(R$/KM)</t>
  </si>
  <si>
    <t>VIAGENS E ESTADIAS (VERSÃO 21 - LICITANTE)</t>
  </si>
  <si>
    <t xml:space="preserve">1) ORIENTAÇÕES GERAIS: </t>
  </si>
  <si>
    <t>TOTAL DA PROPOSTA</t>
  </si>
  <si>
    <t xml:space="preserve">1.3) AS PLANILHAS DESTE ARQUIVO JÁ ESTÃO PREVIAMENTE CONFIGURADAS PARA A IMPRESSÃO, PODENDO AS MESMAS SEREM ALTERADAS CONFORME NECESSIDADE DO USUÁRIO. </t>
  </si>
  <si>
    <t>IMPOSTOS SOBRE FATURAMENTO</t>
  </si>
  <si>
    <t>PERCURSO (R$ / DIA)</t>
  </si>
  <si>
    <t>RESUMO VEÍCULOS PRÓPRIOS</t>
  </si>
  <si>
    <t>VEÍCULOS PRÓPRIOS</t>
  </si>
  <si>
    <t>VEÍCULOS PRÓPRIOS (VERSÃO 21 - LICITANTE)</t>
  </si>
  <si>
    <t>VEÍCULOS LOCADOS (VERSÃO 21 - LICITANTE)</t>
  </si>
  <si>
    <t>RESUMO VEÍCULOS LOCADOS</t>
  </si>
  <si>
    <t>TOTAL VEÍCULOS LOCADOS</t>
  </si>
  <si>
    <t>VEÍCULOS LOCADOS</t>
  </si>
  <si>
    <t>BENS PRÓPRIOS (VERSÃO 21 - LICITANTE)</t>
  </si>
  <si>
    <t>RESUMO BENS PRÓPRIOS - DEPRECIAÇÃO</t>
  </si>
  <si>
    <t>BENS PRÓPRIOS - DEPRECIAÇÃO</t>
  </si>
  <si>
    <t>RESUMO BENS LOCADOS</t>
  </si>
  <si>
    <t>TOTAL BENS LOCADOS</t>
  </si>
  <si>
    <t>BENS LOCADOS</t>
  </si>
  <si>
    <t>VALOR LOCAÇÃO POR BEM (R$/DIÁRIA)</t>
  </si>
  <si>
    <t>BENS LOCADOS (VERSÃO 21 - LICITANTE)</t>
  </si>
  <si>
    <t>OPÇÃO TRIBUTAÇÃO DIFERENTE DE CONSTRUÇÃO CIVIL. FAVOR EXCLUIR % ACIMA</t>
  </si>
  <si>
    <t>OPÇÃO TRIBUTAÇÃO DIFERENTE DO SIMPLES. FAVOR EXCLUIR ALÍQUOTA DO SIMPLES.</t>
  </si>
  <si>
    <t>NCM (SE APLICÁVEL)</t>
  </si>
  <si>
    <t>ADMINISTRAÇÃO INDIRETA</t>
  </si>
  <si>
    <t>AFRETAMENTO DE AERONAVES</t>
  </si>
  <si>
    <t>AFRETAMENTO DE EMBARCAÇÕES</t>
  </si>
  <si>
    <t>ASSOCIAÇÃO</t>
  </si>
  <si>
    <t>AUTÔNOMO - DEMAIS SERVIÇOS</t>
  </si>
  <si>
    <t>AUTÔNOMO - LOCAÇÃO DE MÓVEIS E IMÓVEIS</t>
  </si>
  <si>
    <t>AUTÔNOMO - TRANSPORTE DE CARGA E PESSOAL</t>
  </si>
  <si>
    <t>AUTÔNOMO - TRANSPORTE DE PESSOAL</t>
  </si>
  <si>
    <t>CONVÊNIO</t>
  </si>
  <si>
    <t>COOPERATIVA - TRANSPORTE DE PESSOAL</t>
  </si>
  <si>
    <t>COOPERATIVA - TRANSPORTE DE CARGA</t>
  </si>
  <si>
    <t>COOPERATIVA - TRANSPORTE DE CARGA E DE PESSOAL</t>
  </si>
  <si>
    <t>COOPERATIVA DE PRODUÇÃO</t>
  </si>
  <si>
    <t>COOPERATIVA DE SERVIÇOS</t>
  </si>
  <si>
    <t>COOPERATIVA E ASSOCIAÇÃO DE PROFISSIONAL E ASSEMELHADOS</t>
  </si>
  <si>
    <t>EMPRESA COMERCIAL</t>
  </si>
  <si>
    <t>EMPRESA OPTANTE DO SIMPLES PARA EMPRESAS DE SERVIÇOS</t>
  </si>
  <si>
    <t>EMPRESA DE LOCAÇÃO PURA DE BENS MÓVEIS</t>
  </si>
  <si>
    <t>EMPRESA DE LOCAÇÃO DE IMÓVEIS</t>
  </si>
  <si>
    <t>EMPRESA DE SERVIÇOS DE CONSULTORIA</t>
  </si>
  <si>
    <t>EMPRESAS PÚBLICAS</t>
  </si>
  <si>
    <t>EMPRESAS DE SERVIÇOS</t>
  </si>
  <si>
    <t>EMPRESAS DE SERVIÇOS ESTABELECIDAS NO EXTERIOR</t>
  </si>
  <si>
    <t>ENGENHARIA - CONSTRUÇÃO CIVIL EMPREITADA TOTAL</t>
  </si>
  <si>
    <t>ENGENHARIA - OBRAS CIVIS</t>
  </si>
  <si>
    <t>ENGENHARIA CONSULTIVA</t>
  </si>
  <si>
    <t>FUNDAÇÃO/ASSOCIAÇÃO SEM FINS LUCRATIVOS</t>
  </si>
  <si>
    <t>INDÚSTRIA E COMÉRCIO</t>
  </si>
  <si>
    <t>OUTRAS INSTITUIÇÕES SEM FINS LUCRATIVOS</t>
  </si>
  <si>
    <t>PATROCÍNIO</t>
  </si>
  <si>
    <t>SERVIÇOS SOCIAIS AUTÔNOMOS</t>
  </si>
  <si>
    <t>SOCIEDADE DE ECONOMIA MISTA</t>
  </si>
  <si>
    <t>TRANSPORTE DE CARGA E DE PESSOAL</t>
  </si>
  <si>
    <t>TRANSPORTE DE CARGAS</t>
  </si>
  <si>
    <t>TRANSPORTE DE PESSOAL</t>
  </si>
  <si>
    <t>ÓRGÃO PÚBLICO - ADMINISTRAÇÃO DIRETA</t>
  </si>
  <si>
    <t>POSSUI BENEFÍCIO DA CONTRIBUIÇÃO PREVIDENCIÁRIA PATRONAL SOBRE A RECEITA BRUTA (SEGUNDO A LEI 12.546/2011)?</t>
  </si>
  <si>
    <t>rubrica beneficios passa para "Custos Indiretos"</t>
  </si>
  <si>
    <t>criar campo com valor total de outros custos indiretos (com exemplos)</t>
  </si>
  <si>
    <t xml:space="preserve">excluir cursos / epis </t>
  </si>
  <si>
    <t>excluir e transferir para antigo canteiro</t>
  </si>
  <si>
    <t>incluir alimentação, cursos, viagens/estadias, transportes</t>
  </si>
  <si>
    <t xml:space="preserve">trazer lógica do DFP REFAP - </t>
  </si>
  <si>
    <t>excluir rubrica</t>
  </si>
  <si>
    <t>EQUIPAMENTOS, VEICULOS E FERRAMENTAS</t>
  </si>
  <si>
    <t>TOTAL EQUIP., VEICULOS E FERRAMENTAS</t>
  </si>
  <si>
    <t>FORMA DE CÁLCULO</t>
  </si>
  <si>
    <t>TOTAL HORAS/DIAS EQUIPAMENTO</t>
  </si>
  <si>
    <t>DADOS EQUIPAMENTOS, VEICULOS E FERRAMENTAS</t>
  </si>
  <si>
    <t>INSTALAÇÕES E ESTRUTURAS</t>
  </si>
  <si>
    <t>Lucro Real</t>
  </si>
  <si>
    <t>Lucro Presumido</t>
  </si>
  <si>
    <t>Simples</t>
  </si>
  <si>
    <t>REGIME TRIBUTÁRIO</t>
  </si>
  <si>
    <t>OPTANTE PELA CPPRB</t>
  </si>
  <si>
    <t>Sim</t>
  </si>
  <si>
    <t>Não</t>
  </si>
  <si>
    <t>ENCARGOS SOCIAIS E TRABALHISTAS
(%)</t>
  </si>
  <si>
    <t>SINDICATO CONSIDERADO NA PROPOSTA</t>
  </si>
  <si>
    <t>DATA BASE DO REAJUSTE SALARIAL</t>
  </si>
  <si>
    <t>TOTAL DOS CUSTOS COM INSTALAÇÕES E ESTRUTURAS</t>
  </si>
  <si>
    <t>RESUMO DOS CUSTOS INSTALAÇÕES E ESTRUTURAS</t>
  </si>
  <si>
    <t>limite mínimo</t>
  </si>
  <si>
    <t>limite máximo</t>
  </si>
  <si>
    <t>Simples e CPRB</t>
  </si>
  <si>
    <t>Real e CPRB</t>
  </si>
  <si>
    <t>Real</t>
  </si>
  <si>
    <t>Presumido e CPRB</t>
  </si>
  <si>
    <t>Presumido</t>
  </si>
  <si>
    <t>Horista</t>
  </si>
  <si>
    <t>Mensalista</t>
  </si>
  <si>
    <t>FORMA DE CÁLCULO DE MÃO-DE-OBRA</t>
  </si>
  <si>
    <t>RESUMO DOS CUSTOS</t>
  </si>
  <si>
    <t>TOTAL DOS CUSTOS</t>
  </si>
  <si>
    <t>DESPESAS INDIRETAS</t>
  </si>
  <si>
    <t>SEGUROS E GARANTIAS</t>
  </si>
  <si>
    <t>RISCOS E IMPREVISTOS</t>
  </si>
  <si>
    <t>DESPESAS FINANCEIRAS</t>
  </si>
  <si>
    <t>TOTAL DESPESAS INDIRETAS (CONTRATO)</t>
  </si>
  <si>
    <r>
      <rPr>
        <b/>
        <sz val="10"/>
        <color rgb="FFFFFF00"/>
        <rFont val="Arial"/>
        <family val="2"/>
      </rPr>
      <t>CUIDADO:</t>
    </r>
    <r>
      <rPr>
        <sz val="10"/>
        <color rgb="FFFFFF00"/>
        <rFont val="Arial"/>
        <family val="2"/>
      </rPr>
      <t xml:space="preserve"> evitar de movimentar esta tabela, apenas alterar os valores das áreas amarelas</t>
    </r>
  </si>
  <si>
    <t>CUSTOS</t>
  </si>
  <si>
    <t>RESUMO</t>
  </si>
  <si>
    <t>VALOR TOTAL DA PROPOSTA (valor digitado)</t>
  </si>
  <si>
    <t>1.1) OS ÚNICOS CAMPOS DO ARQUIVO POSSÍVEIS DE PREENCHIMENTO ESTÃO COM FUNDO EM AMARELO. AS DEMAIS CÉLULAS ESTÃO TRAVADAS E POSSUEM FÓRMULAS PARA CÁLCULO AUTOMÁTICO.</t>
  </si>
  <si>
    <t>1.4) QUALQUER DÚVIDA OU NECESSIDADE DE ESCLARECIMENTO ADICIONAL QUANTO AO PREENCHIMENTO DAS PLANILHAS DESTE ARQUIVO, DEVERÁ SER QUESTIONADO FORMALMENTE À COMISSÃO DA LICITAÇÃO, ATRAVÉS DO PRESIDENTE DA MESMA.</t>
  </si>
  <si>
    <t>1.5) AO PREENCHER O ARQUIVO, ATENTE PARA AS UNIDADES DE MEDIDA SOLICITADAS EM CADA PLANILHA.</t>
  </si>
  <si>
    <t>1.6) O VALOR TOTAL DESTE ARQUIVO DEVERÁ SER IGUAL AO DA PROPOSTA COMERCIAL (PLANILHA DE PREÇOS UNITÁRIOS - PPU).</t>
  </si>
  <si>
    <t>1.7) O ARQUIVO ORIGINAL RECEBIDO PELA LICITANTE CONTÉM, OBRIGATORIAMENTE, AS SEGUINTES PLANILHAS:</t>
  </si>
  <si>
    <t>1.8) AS PLANILHAS RESUMO E DADOS GERAIS SÃO DE PREENCHIMENTO OBRIGATÓRIO.</t>
  </si>
  <si>
    <t>1.9) ALÉM DE ATENTAR PARA AS INSTRUÇÕES DE PREENCHIMENTO DISPONÍVEIS EM CADA CÉLULA EDITÁVEL DESTE ARQUIVO, FAVOR OBSERVAR AS ORIENTAÇÕES ABAIXO RELATIVAS À PLANILHA "RESUMO". ATENTAR, AINDA, ÀS INFORMAÇÕES CONSTANTES DO ITEM 1.10 DESTE GUIA DE USO.</t>
  </si>
  <si>
    <t>1.11) ABAIXO, INFORMAÇÕES GERAIS DE PREENCHIMENTO DAS PLANILHAS DE DETALHAMENTO.</t>
  </si>
  <si>
    <t>DADOS GERAIS</t>
  </si>
  <si>
    <t>CREDITOS TRIBUTÁRIOS (PIS/COFINS)</t>
  </si>
  <si>
    <t>VALOR DOS CRÉDITOS TRIBUTÁRIOS DE PIS/COFINS (quando for o caso)</t>
  </si>
  <si>
    <t>% ADICIONAL 
TRABALHO NOTURNO</t>
  </si>
  <si>
    <t>QTDE. DE HORAS NO MÊS SUJEITAS AO ADICIONAL NOTURNO</t>
  </si>
  <si>
    <t>QTDE. TOTAL DE HORAS TRABALHADAS POR MÊS</t>
  </si>
  <si>
    <t>TIPO DE SERVIÇO</t>
  </si>
  <si>
    <t>ICMS</t>
  </si>
  <si>
    <t>PIS/COFINS</t>
  </si>
  <si>
    <t>CPRB</t>
  </si>
  <si>
    <t>ISS</t>
  </si>
  <si>
    <t>Alimentação (mínimo)</t>
  </si>
  <si>
    <t>Alimentação (máximo)</t>
  </si>
  <si>
    <t>Transporte e demais serviços (mínimo)</t>
  </si>
  <si>
    <t>Transporte e demais serviços (máximo)</t>
  </si>
  <si>
    <t xml:space="preserve">Serviços (mínimo) </t>
  </si>
  <si>
    <t xml:space="preserve">Serviços (máximo) </t>
  </si>
  <si>
    <t>Alterações do contrib</t>
  </si>
  <si>
    <t xml:space="preserve"> </t>
  </si>
  <si>
    <t>Legenda:</t>
  </si>
  <si>
    <t>informar qual fundamentação para confirmar</t>
  </si>
  <si>
    <t>Azul</t>
  </si>
  <si>
    <t>Verde</t>
  </si>
  <si>
    <t>Alterado Contrib</t>
  </si>
  <si>
    <t>Presumido/Cumulativo e CPRB</t>
  </si>
  <si>
    <t>Presumido/Cumulativo</t>
  </si>
  <si>
    <t xml:space="preserve">Locação (mínimo) </t>
  </si>
  <si>
    <t xml:space="preserve">Locação (máximo) </t>
  </si>
  <si>
    <t>Bens - anexo I e II</t>
  </si>
  <si>
    <t>Optante pelo SIMPLES NACIONAL</t>
  </si>
  <si>
    <t>Optante pelo SIMPLES NACIONAL e pela CPRB</t>
  </si>
  <si>
    <t>Serviços em geral - anexo III</t>
  </si>
  <si>
    <t>Construção Civil, Vigilância, Limpeza, Advocacial - anexo IV</t>
  </si>
  <si>
    <t>Atividades Intelectuais, Engenharia - anexo V</t>
  </si>
  <si>
    <t>Locação - anexo III</t>
  </si>
  <si>
    <t>Serviços com ICMS - anexo III</t>
  </si>
  <si>
    <t>Total</t>
  </si>
  <si>
    <t>Simples CPRB</t>
  </si>
  <si>
    <t>Anexo I e II da Lei 1232006 (BENS)</t>
  </si>
  <si>
    <t>o máximo está travado em 8,14%</t>
  </si>
  <si>
    <t>o máximo está travado em 33,74%</t>
  </si>
  <si>
    <t>ok</t>
  </si>
  <si>
    <t>NÚMERO DE EQUIPAMENTOS</t>
  </si>
  <si>
    <t>Mês</t>
  </si>
  <si>
    <t>Hora</t>
  </si>
  <si>
    <t>Dia</t>
  </si>
  <si>
    <t>HORAS OU DIÁRIAS 
EQUIPAMENTO (POR MÊS)</t>
  </si>
  <si>
    <t>QUANTIDADE</t>
  </si>
  <si>
    <t>UNIDADE DE MEDIDA</t>
  </si>
  <si>
    <t>Rubrica</t>
  </si>
  <si>
    <t>Check-List para elaboração da proposta</t>
  </si>
  <si>
    <t>Avaliação</t>
  </si>
  <si>
    <t>Pessoal</t>
  </si>
  <si>
    <t>Equipamentos, veículos e ferramentas</t>
  </si>
  <si>
    <t>Material de Consumo</t>
  </si>
  <si>
    <t>Subcontratação</t>
  </si>
  <si>
    <t>BDI</t>
  </si>
  <si>
    <t>REGIME</t>
  </si>
  <si>
    <t>OUTROS 
(DESCREVER)</t>
  </si>
  <si>
    <t>É BASE PARA ENCARGO SOCIAL?</t>
  </si>
  <si>
    <t>MOEDA</t>
  </si>
  <si>
    <t>€</t>
  </si>
  <si>
    <t>TOTAL DE ENCARGOS COMPLEMENTARES</t>
  </si>
  <si>
    <t>RESUMO EQUIP., VEICULOS E FERRAMENTAS</t>
  </si>
  <si>
    <t>£</t>
  </si>
  <si>
    <t>¥</t>
  </si>
  <si>
    <t>R$</t>
  </si>
  <si>
    <t>US$</t>
  </si>
  <si>
    <t>Dólar Americano</t>
  </si>
  <si>
    <t>Euro</t>
  </si>
  <si>
    <t>Libra Esterlina</t>
  </si>
  <si>
    <t>Renminbi</t>
  </si>
  <si>
    <r>
      <t>CARIMBO DA EMPRESA E ASSINATURA DO REPRESENTANTE LEGAL DA MESMA</t>
    </r>
    <r>
      <rPr>
        <b/>
        <sz val="8"/>
        <color theme="1" tint="0.249977111117893"/>
        <rFont val="Trebuchet MS"/>
        <family val="2"/>
      </rPr>
      <t xml:space="preserve">
</t>
    </r>
    <r>
      <rPr>
        <b/>
        <sz val="6"/>
        <color theme="1" tint="0.249977111117893"/>
        <rFont val="Trebuchet MS"/>
        <family val="2"/>
      </rPr>
      <t xml:space="preserve">PARA OS CASOS DE PROCESSOS LICITADOS ATRAVÉS DA PETRONECT, CONFORME ITEM 1.6 DAS INSTRUÇÕES, NÃO HÁ NECESSIDADE DE CARIMBO E ETIQUETA NA PLANILHA </t>
    </r>
  </si>
  <si>
    <t>Digite abaixo o valor total da Proposta</t>
  </si>
  <si>
    <t>SERVIÇO COM ICMS</t>
  </si>
  <si>
    <t>DADOS DO LICITANTE</t>
  </si>
  <si>
    <t>DADOS DO LICITANTE - TRIBUTAÇÃO</t>
  </si>
  <si>
    <t>% EM RELAÇÃO AO CUSTO TOTAL</t>
  </si>
  <si>
    <t>- INSTRUÇÕES</t>
  </si>
  <si>
    <t>- DADOS GERAIS</t>
  </si>
  <si>
    <t>- RESUMO</t>
  </si>
  <si>
    <t>v) TRIBUTOS SOBRE FATURAMENTO DE SERVIÇO: EM TRIBUTOS SOBRE FATURAMENTO DE SERVIÇO, INFORMAR, INICIALMENTE, O REGIME TRIBUTÁRIO E A OPÇÃO OU NÃO PELA CPRB (CONTRIBUIÇÃO PREVIDENCIÁRIA SOBRE A RECEITA BRUTA).  EM SEGUIDA, INFORMAR O PERCENTUAL TOTAL RELATIVO AOS TRIBUTOS E OUTROS EVENTUAIS BENEFÍCIOS FISCAIS.
INFORMAR NO CAMPO ESPECÍFICO EVENTUAIS CRÉDITOS TRIBUTÁRIOS DE PIS/COFINS (CÉLULA B41 DA ABA RESUMO).</t>
  </si>
  <si>
    <t>- PESSOAL</t>
  </si>
  <si>
    <t>- EQUIPAMENTOS, VEÍCULOS E FERRAMENTAS</t>
  </si>
  <si>
    <t>- MATERIAL DE CONSUMO</t>
  </si>
  <si>
    <t>- SUBCONTRATAÇÃO</t>
  </si>
  <si>
    <t>- INSTALAÇÕES E ESTRUTURAS</t>
  </si>
  <si>
    <t>2) PESSOAL</t>
  </si>
  <si>
    <t xml:space="preserve">Nota 1: a coluna H (Total de Encargos Complementares) deve ser preenchida com o valor nominal mensal por colaborador referente a todos os eventuais custos com horas extras, alimentação, benefícios (seguros, plano de saúde, vale transportes, etc), cursos,  EPI/Uniformes e viagens e estadias. </t>
  </si>
  <si>
    <t>Nota 3: Com relação ao adicional noturno, caso aplicável, a licitante deverá indicar, para cada empregado, a quantidade total de horas no mês trabalhadas efetivamente em horário noturno. Em casos normais, o adicional noturno se aplica às 7 horas de trabalho compreendidas entre 22:00 e 5:00, exceto para casos previsto em CCT, que pode prever remuneração de todas as horas como se noturna fossem, neste caso, 24H. Ressalta-se ainda que os cálculos realizados pela planilha DFP já estão contemplando a redução do tempo da hora noturna, CLT (art. 73, § 1º).</t>
  </si>
  <si>
    <t>3) EQUIP, VEÍCULOS E FERRAMENTAS</t>
  </si>
  <si>
    <t xml:space="preserve">2.1) Caso a planilha de detalhamento dos custos de pessoal seja habilitada após o preenchimento da planilha resumo, o licitante deverá seguir as instruções dos campos editáveis de modo que o valor total da célula totalizadora C12 da planilha detalhamento seja igual ao valor da célula totalizadora B18 da planilha resumo. </t>
  </si>
  <si>
    <t>2.2) Para todas as funções indicadas na coluna A, o licitante deverá escolher a forma de cálculo de mão-de-obra, podendo ser horista ou mensalista. Importante considerar esta escolha no preenchimento das colunas E a P da planilha.</t>
  </si>
  <si>
    <t>Nota 3: o custo operativo refere-se ao custo em si de operação do equipamento / máquina / veículos / ferramenta, na base de cálculo definido pela licitante, quais sejam: por dia, por hora ou por mês.</t>
  </si>
  <si>
    <t xml:space="preserve">3.1) Caso a planilha de detalhamento dos custos de equipamentos, veículos e ferramentas seja habilitada após o preenchimento da planilha resumo, o licitante deverá seguir as instruções dos campos editáveis de modo que o valor total da célula totalizadora C12 da planilha detalhamento seja igual ao valor da célula totalizadora B19 da planilha resumo. </t>
  </si>
  <si>
    <t xml:space="preserve">3.2) Para todas os equipamentos, veículos e ferramentas indicados na coluna A, o licitante deverá escolher a forma de cálculo, podendo ser mês, hora ou dia. Importante considerar esta escolha no preenchimento das colunas D a G da planilha. </t>
  </si>
  <si>
    <t>4) MATERIAL DE CONSUMO</t>
  </si>
  <si>
    <t>5) SUBCONTRATAÇÃO</t>
  </si>
  <si>
    <t>6) INSTALAÇÕES E ESTRUTURAS</t>
  </si>
  <si>
    <t>Nota 4: Os materiais lançados nesta guia fazem parte da prestação de serviços e, desta forma, integram a base de cálculo do ISS. O licitante deverá consultar sempre a legislação vigente.</t>
  </si>
  <si>
    <t>4.1) Caso a planilha de detalhamento dos custos com material de consumo seja habilitada após o preenchimento da planilha resumo, o licitante deverá seguir as instruções dos campos editáveis de modo que o valor total da célula totalizadora C12 da planilha detalhamento seja igual ao valor da célula totalizadora B20 da planilha resumo.</t>
  </si>
  <si>
    <t>4.2) Os materiais de consumo deverão ser identificados pelo NCM, se aplicável, conforme indicação na coluna A.</t>
  </si>
  <si>
    <t>5.1) Caso a planilha de detalhamento dos custos com subcontratação seja habilitada após o preenchimento da planilha resumo, o licitante deverá seguir as instruções dos campos editáveis de modo que o valor total da célula totalizadora C12 da planilha detalhamento seja igual ao valor da célula totalizadora B21 da planilha resumo.</t>
  </si>
  <si>
    <t>5.2) Para as licitações realizadas sob a égide da lei 13.303/16, atentar para os limites de subcontratação indicados no Edital e seus anexos.</t>
  </si>
  <si>
    <t xml:space="preserve">6.1) Caso a planilha de detalhamento dos custos com instalações e estruturas seja habilitada após o preenchimento da planilha resumo, o licitante deverá seguir as instruções dos campos editáveis de modo que o valor total da célula totalizadora C12 da planilha detalhamento seja igual ao valor da célula totalizadora B22 da planilha resumo. </t>
  </si>
  <si>
    <t>6.2) A licitante deve detalhar nesta planilha eventuais custos com  base de apoio e canteiro de obras, nos seus pormenores, a exemplo de valor de aluguel, custo energia elétrica e água, materiais de escritórios, dentre outros.</t>
  </si>
  <si>
    <t>i) TOTAL DA PROPOSTA COMERCIAL: PREENCHER, INICIALMENTE, A CÉLULA B10 QUE DEVERÁ CONTER O VALOR TOTAL DA PROPOSTA COMERCIAL. PARA OBTENÇÃO DESTE VALOR, A LICITANTE PODERÁ USAR O MATERIAL DE APOIO QUE JULGAR CONVENIENTE PARA SUA ORÇAMENTAÇÃO.
ATENÇÃO: A PLANILHA APRESENTARÁ ERRO CASO O LICITANTE NÃO DIGITE INICIALMENTE O VALOR TOTAL DA SUA PROPOSTA NESTE CAMPO.</t>
  </si>
  <si>
    <t>ii) RESUMO DOS CUSTOS: EM RESUMO DOS CUSTOS, INFORMAR O VALOR NOMINAL PREVISTO EM SEU ORÇAMENTO PARA AS RUBRICAS PESSOAL, EQUIPAMENTOS/VEÍCULOS/FERRAMENTAS, MATERIAL DE CONSUMO, SUBCONTRATAÇÃO E INSTALAÇÕES E ESTRUTURAS.</t>
  </si>
  <si>
    <t>iii) DESPESAS INDIRETAS: EM DESPESAS INDIRETAS, INFORMAR O VALOR NOMINAL PREVISTO EM SEU ORÇAMENTO PARA AS RUBRICAS ADMINISTRAÇÃO CENTRAL, SEGUROS E GARANTIAS, RISCOS E IMPREVISTOS E DESPESAS FINANCEIRAS. IMPORTANTE: A FÓRMULA PARA CÁLCULO DO PERCENTUAL RELATIVO ÀS DESPESAS INDIRETAS ESTÁ ALINHADA ÀS BOAS PRÁTICAS APONTADAS PELO TRIBUNAL DE CONTAS DA UNIÃO (TCU), QUE ESTABELECE BASE DE CÁLCULO DIFERENTE PARA O CÁLCULO DE DESPESAS FINANCEIRAS. DESTA FORMA, DIFERENÇAS NO PERCENTUAL CORRESPONDENTE AO VALOR NOMINAL PODEM SER OBSERVADAS, O QUE NÃO CONFIGURA ERRO DA PLANILHA.</t>
  </si>
  <si>
    <t>iv) MARGEM DE LUCRO: EM MARGEM DE LUCRO, INFORMAR O PERCENTUAL REFERENTE À MARGEM DE LUCRO.</t>
  </si>
  <si>
    <r>
      <t xml:space="preserve">vi) </t>
    </r>
    <r>
      <rPr>
        <b/>
        <sz val="10"/>
        <color theme="1" tint="0.249977111117893"/>
        <rFont val="Arial"/>
        <family val="2"/>
      </rPr>
      <t>DETALHAMENTO DA PROPOSTA DE SERVIÇO: QUADRO TOTALIZADOR, SEM CÉLULAS PARA PREENCHIMENTO.</t>
    </r>
  </si>
  <si>
    <t>Importante: obrigatório habilitar as macros para o correto funcionamento desta planilha</t>
  </si>
  <si>
    <t>Nota 2: a coluna E (Qtde. Total de horas trabalhadas por mês) deve ser preenchida com a quantidade total de horas trabalhadas por mês para cada empregado, independentemente do regime de trabalho escolhido (horista ou mensalista).</t>
  </si>
  <si>
    <t>INSTRUÇÕES</t>
  </si>
  <si>
    <t>Valor da aba: 0,00</t>
  </si>
  <si>
    <t>Valor da aba:  0,00</t>
  </si>
  <si>
    <t>Obs.</t>
  </si>
  <si>
    <t xml:space="preserve">1.10) ATENÇÃO! AS PLANILHAS DE DETALHAMENTO ABAIXO LISTADAS ENCONTRAM-SE OCULTAS NO ARQUIVO ORIGINAL E SÓ SERÃO ABERTAS PARA PREENCHIMENTO CASO O CUSTO TOTAL DA RUBRICA INFORMADO NA PLANILHA RESUMO SEJA SUPERIOR A 10% DO CUSTO TOTAL ESTIMADO DA PROPOSTA (CÉLULA B20). </t>
  </si>
  <si>
    <t>Foram considerados os custos com mobilização, viagens, conteúdo local e demais custos inerentes a prestação de serviços?</t>
  </si>
  <si>
    <t>A empresa afirma ter considerado nos custos os requisitos de SMS necessários, incluindo os custos com o plano de assistência à saúde, e garante que entende a importância dos cumprimento destes requisitos conforme minuta contratual e seus anexos?</t>
  </si>
  <si>
    <t>A empresa afirma que todas as remunerações e benefícios considerados na formação de preços da empresa atendem a legislação vigente e acordos ou convenções coletivas, sempre que  aplicáveis?</t>
  </si>
  <si>
    <t>A empresa considerou os custos referentes a transportes diários de pessoal da residência até as bases, bem como transporte até os locais de embarque/desembarque?</t>
  </si>
  <si>
    <t>A empresa considerou todas as qualificações profissionais e cursos exigidas/necessárias para a execução do objeto ao elaborar sua proposta?</t>
  </si>
  <si>
    <t>A empresa confirma que o preço apresentado contempla o quantitativo de equipamentos, veículos e ferramentas necessários a execução dos serviços?</t>
  </si>
  <si>
    <t>A empresa afirma ter feito a diferenciação entre equipamentos e veículos próprios ou alugados e seus respectivos reflexos nos custos apresentados?</t>
  </si>
  <si>
    <t>A empresa confirma que todos os quantitativos e custos de materiais apresentados são necessários e suficientes para execução dos serviços?</t>
  </si>
  <si>
    <t>A empresa confirma que a proposta contempla os custos de instalações e infraestrutura relativos a prestação dos serviços?</t>
  </si>
  <si>
    <t>A empresa afirma que os serviços subcontratados respeitam os limites estabelecidos na documentação editalícia?</t>
  </si>
  <si>
    <t>Os serviços subcontratados estão destacados, preferencialmente, indicando as unidades para cada serviço, evitando o uso de verbas genéricas?</t>
  </si>
  <si>
    <t>A empresa confirma que o preenchimento do DFP considerou alíquotas adequadas da margem bruta de venda (Administração Central, Lucro e Despesas Financeiras, Seguros e Garantias, Riscos e Imprevistos) e tributos para a prestação dos serviços?</t>
  </si>
  <si>
    <t>Instalações e estrutura</t>
  </si>
  <si>
    <t>MODALIDADE DE CONTRATAÇÃO</t>
  </si>
  <si>
    <t>DESCRIÇÃO MATERIAL</t>
  </si>
  <si>
    <t>CLASSIFICAÇÃO</t>
  </si>
  <si>
    <t>MATERIAIS DE CONSUMO E DE APLICAÇÃO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</si>
</sst>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quot;R$ &quot;#,##0.00_);[Red]\(&quot;R$ &quot;#,##0.00\)"/>
    <numFmt numFmtId="165" formatCode="_(&quot;R$ &quot;* #,##0.00_);_(&quot;R$ &quot;* \(#,##0.00\);_(&quot;R$ &quot;* &quot;-&quot;??_);_(@_)"/>
    <numFmt numFmtId="166" formatCode="&quot;R$ &quot;#,##0.00"/>
    <numFmt numFmtId="167" formatCode="dd/mm/yy"/>
    <numFmt numFmtId="168" formatCode="_([$€-2]* #,##0.00_);_([$€-2]* \(#,##0.00\);_([$€-2]* &quot;-&quot;??_)"/>
    <numFmt numFmtId="169" formatCode="0&quot; MESES&quot;"/>
    <numFmt numFmtId="170" formatCode="0&quot; DIAS&quot;"/>
    <numFmt numFmtId="171" formatCode="0_);[Red]\(0\)"/>
    <numFmt numFmtId="172" formatCode="0&quot; VALES POR MÊS&quot;"/>
    <numFmt numFmtId="173" formatCode="0.00&quot; DEPENDENTES&quot;"/>
    <numFmt numFmtId="174" formatCode="0.00&quot; MESES&quot;"/>
    <numFmt numFmtId="175" formatCode="0.00&quot; ANOS&quot;"/>
    <numFmt numFmtId="176" formatCode="00000"/>
    <numFmt numFmtId="177" formatCode="00&quot;.&quot;000&quot;.&quot;000&quot;/&quot;0000&quot;-&quot;00"/>
    <numFmt numFmtId="178" formatCode="#,##0.00;[Red]#,##0.00"/>
    <numFmt numFmtId="179" formatCode="#,##0.00_ ;[Red]\-#,##0.00\ "/>
    <numFmt numFmtId="180" formatCode="[$-416]mmmm\-yy;@"/>
    <numFmt numFmtId="181" formatCode="0&quot; h&quot;"/>
    <numFmt numFmtId="182" formatCode="#,##0.00_ ;\-#,##0.00\ "/>
  </numFmts>
  <fonts count="89" x14ac:knownFonts="1">
    <font>
      <sz val="10"/>
      <name val="Arial"/>
    </font>
    <font>
      <sz val="10"/>
      <name val="Arial"/>
      <family val="2"/>
    </font>
    <font>
      <sz val="7"/>
      <name val="Arial"/>
      <family val="2"/>
    </font>
    <font>
      <u/>
      <sz val="10"/>
      <color indexed="12"/>
      <name val="Arial"/>
      <family val="2"/>
    </font>
    <font>
      <sz val="5"/>
      <name val="Arial"/>
      <family val="2"/>
    </font>
    <font>
      <b/>
      <sz val="10"/>
      <name val="Arial"/>
      <family val="2"/>
    </font>
    <font>
      <sz val="10"/>
      <name val="Arial"/>
      <family val="2"/>
    </font>
    <font>
      <b/>
      <sz val="12"/>
      <name val="Arial"/>
      <family val="2"/>
    </font>
    <font>
      <b/>
      <sz val="10"/>
      <color indexed="10"/>
      <name val="Arial"/>
      <family val="2"/>
    </font>
    <font>
      <b/>
      <sz val="10"/>
      <color indexed="12"/>
      <name val="Arial"/>
      <family val="2"/>
    </font>
    <font>
      <b/>
      <sz val="12"/>
      <color indexed="10"/>
      <name val="Arial"/>
      <family val="2"/>
    </font>
    <font>
      <b/>
      <sz val="8"/>
      <color indexed="9"/>
      <name val="Arial"/>
      <family val="2"/>
    </font>
    <font>
      <b/>
      <sz val="10"/>
      <color indexed="9"/>
      <name val="Arial"/>
      <family val="2"/>
    </font>
    <font>
      <b/>
      <sz val="10"/>
      <color indexed="17"/>
      <name val="Arial"/>
      <family val="2"/>
    </font>
    <font>
      <b/>
      <sz val="12"/>
      <color indexed="12"/>
      <name val="Arial"/>
      <family val="2"/>
    </font>
    <font>
      <b/>
      <sz val="9"/>
      <color indexed="9"/>
      <name val="Arial"/>
      <family val="2"/>
    </font>
    <font>
      <b/>
      <sz val="6"/>
      <color indexed="9"/>
      <name val="Arial"/>
      <family val="2"/>
    </font>
    <font>
      <b/>
      <sz val="6"/>
      <name val="Arial"/>
      <family val="2"/>
    </font>
    <font>
      <sz val="10"/>
      <color indexed="9"/>
      <name val="Arial"/>
      <family val="2"/>
    </font>
    <font>
      <sz val="8"/>
      <name val="Arial"/>
      <family val="2"/>
    </font>
    <font>
      <b/>
      <sz val="11"/>
      <name val="Arial"/>
      <family val="2"/>
    </font>
    <font>
      <sz val="10"/>
      <color rgb="FFFF0000"/>
      <name val="Arial"/>
      <family val="2"/>
    </font>
    <font>
      <b/>
      <sz val="10"/>
      <color rgb="FFFFFF00"/>
      <name val="Arial"/>
      <family val="2"/>
    </font>
    <font>
      <sz val="10"/>
      <color rgb="FFFFFF00"/>
      <name val="Arial"/>
      <family val="2"/>
    </font>
    <font>
      <b/>
      <sz val="18"/>
      <color indexed="10"/>
      <name val="Arial"/>
      <family val="2"/>
    </font>
    <font>
      <b/>
      <sz val="11"/>
      <color theme="1"/>
      <name val="Calibri"/>
      <family val="2"/>
      <scheme val="minor"/>
    </font>
    <font>
      <b/>
      <sz val="9"/>
      <color theme="1"/>
      <name val="Calibri"/>
      <family val="2"/>
      <scheme val="minor"/>
    </font>
    <font>
      <i/>
      <sz val="9"/>
      <color theme="1"/>
      <name val="Calibri"/>
      <family val="2"/>
      <scheme val="minor"/>
    </font>
    <font>
      <sz val="9"/>
      <color theme="1"/>
      <name val="Calibri"/>
      <family val="2"/>
      <scheme val="minor"/>
    </font>
    <font>
      <sz val="10"/>
      <color rgb="FF92D050"/>
      <name val="Arial"/>
      <family val="2"/>
    </font>
    <font>
      <sz val="10"/>
      <color rgb="FF00B0F0"/>
      <name val="Arial"/>
      <family val="2"/>
    </font>
    <font>
      <b/>
      <sz val="10"/>
      <color rgb="FF00B0F0"/>
      <name val="Arial"/>
      <family val="2"/>
    </font>
    <font>
      <b/>
      <sz val="10"/>
      <color rgb="FF92D050"/>
      <name val="Arial"/>
      <family val="2"/>
    </font>
    <font>
      <u/>
      <sz val="10"/>
      <name val="Arial"/>
      <family val="2"/>
    </font>
    <font>
      <b/>
      <sz val="14"/>
      <color theme="0"/>
      <name val="Trebuchet MS"/>
      <family val="2"/>
    </font>
    <font>
      <sz val="5"/>
      <color theme="0"/>
      <name val="Arial"/>
      <family val="2"/>
    </font>
    <font>
      <sz val="10"/>
      <name val="Trebuchet MS"/>
      <family val="2"/>
    </font>
    <font>
      <b/>
      <sz val="12"/>
      <color theme="0"/>
      <name val="Trebuchet MS"/>
      <family val="2"/>
    </font>
    <font>
      <sz val="11"/>
      <color theme="1" tint="0.249977111117893"/>
      <name val="Trebuchet MS"/>
      <family val="2"/>
    </font>
    <font>
      <sz val="11"/>
      <color theme="1" tint="0.249977111117893"/>
      <name val="Calibri"/>
      <family val="2"/>
    </font>
    <font>
      <sz val="5"/>
      <name val="Trebuchet MS"/>
      <family val="2"/>
    </font>
    <font>
      <sz val="8"/>
      <name val="Trebuchet MS"/>
      <family val="2"/>
    </font>
    <font>
      <sz val="20"/>
      <name val="Trebuchet MS"/>
      <family val="2"/>
    </font>
    <font>
      <b/>
      <sz val="10.5"/>
      <color theme="1" tint="0.249977111117893"/>
      <name val="Trebuchet MS"/>
      <family val="2"/>
    </font>
    <font>
      <sz val="7"/>
      <name val="Trebuchet MS"/>
      <family val="2"/>
    </font>
    <font>
      <b/>
      <sz val="10"/>
      <color indexed="17"/>
      <name val="Trebuchet MS"/>
      <family val="2"/>
    </font>
    <font>
      <sz val="10"/>
      <color rgb="FFFF0000"/>
      <name val="Trebuchet MS"/>
      <family val="2"/>
    </font>
    <font>
      <b/>
      <sz val="12"/>
      <name val="Trebuchet MS"/>
      <family val="2"/>
    </font>
    <font>
      <b/>
      <sz val="10"/>
      <name val="Trebuchet MS"/>
      <family val="2"/>
    </font>
    <font>
      <b/>
      <sz val="12"/>
      <color indexed="10"/>
      <name val="Trebuchet MS"/>
      <family val="2"/>
    </font>
    <font>
      <b/>
      <sz val="10"/>
      <color theme="0"/>
      <name val="Trebuchet MS"/>
      <family val="2"/>
    </font>
    <font>
      <b/>
      <sz val="9"/>
      <name val="Trebuchet MS"/>
      <family val="2"/>
    </font>
    <font>
      <b/>
      <sz val="10"/>
      <color indexed="9"/>
      <name val="Trebuchet MS"/>
      <family val="2"/>
    </font>
    <font>
      <b/>
      <sz val="8"/>
      <color indexed="9"/>
      <name val="Trebuchet MS"/>
      <family val="2"/>
    </font>
    <font>
      <sz val="10"/>
      <color indexed="9"/>
      <name val="Trebuchet MS"/>
      <family val="2"/>
    </font>
    <font>
      <sz val="8"/>
      <color indexed="9"/>
      <name val="Trebuchet MS"/>
      <family val="2"/>
    </font>
    <font>
      <b/>
      <sz val="10"/>
      <color theme="1"/>
      <name val="Trebuchet MS"/>
      <family val="2"/>
    </font>
    <font>
      <b/>
      <sz val="12"/>
      <color theme="1" tint="0.249977111117893"/>
      <name val="Trebuchet MS"/>
      <family val="2"/>
    </font>
    <font>
      <b/>
      <sz val="10"/>
      <color theme="1" tint="0.249977111117893"/>
      <name val="Trebuchet MS"/>
      <family val="2"/>
    </font>
    <font>
      <b/>
      <sz val="12"/>
      <color indexed="12"/>
      <name val="Trebuchet MS"/>
      <family val="2"/>
    </font>
    <font>
      <b/>
      <sz val="10"/>
      <color rgb="FFFF0000"/>
      <name val="Trebuchet MS"/>
      <family val="2"/>
    </font>
    <font>
      <b/>
      <sz val="10"/>
      <color indexed="10"/>
      <name val="Trebuchet MS"/>
      <family val="2"/>
    </font>
    <font>
      <b/>
      <sz val="9"/>
      <color indexed="9"/>
      <name val="Trebuchet MS"/>
      <family val="2"/>
    </font>
    <font>
      <sz val="10"/>
      <color theme="1"/>
      <name val="Trebuchet MS"/>
      <family val="2"/>
    </font>
    <font>
      <sz val="10"/>
      <color theme="1" tint="0.249977111117893"/>
      <name val="Trebuchet MS"/>
      <family val="2"/>
    </font>
    <font>
      <sz val="10"/>
      <color theme="0"/>
      <name val="Trebuchet MS"/>
      <family val="2"/>
    </font>
    <font>
      <sz val="8"/>
      <color theme="1" tint="0.249977111117893"/>
      <name val="Trebuchet MS"/>
      <family val="2"/>
    </font>
    <font>
      <b/>
      <sz val="8"/>
      <color theme="1" tint="0.249977111117893"/>
      <name val="Trebuchet MS"/>
      <family val="2"/>
    </font>
    <font>
      <b/>
      <sz val="10"/>
      <color rgb="FF0000FF"/>
      <name val="Trebuchet MS"/>
      <family val="2"/>
    </font>
    <font>
      <sz val="9"/>
      <color rgb="FFFF0000"/>
      <name val="Trebuchet MS"/>
      <family val="2"/>
    </font>
    <font>
      <b/>
      <sz val="12"/>
      <color rgb="FF0000FF"/>
      <name val="Trebuchet MS"/>
      <family val="2"/>
    </font>
    <font>
      <sz val="9"/>
      <color indexed="9"/>
      <name val="Trebuchet MS"/>
      <family val="2"/>
    </font>
    <font>
      <sz val="9"/>
      <color theme="0"/>
      <name val="Trebuchet MS"/>
      <family val="2"/>
    </font>
    <font>
      <b/>
      <sz val="7"/>
      <color indexed="9"/>
      <name val="Trebuchet MS"/>
      <family val="2"/>
    </font>
    <font>
      <b/>
      <sz val="9"/>
      <color theme="1" tint="0.249977111117893"/>
      <name val="Trebuchet MS"/>
      <family val="2"/>
    </font>
    <font>
      <b/>
      <sz val="6"/>
      <color theme="1" tint="0.249977111117893"/>
      <name val="Trebuchet MS"/>
      <family val="2"/>
    </font>
    <font>
      <sz val="12"/>
      <color theme="1" tint="0.249977111117893"/>
      <name val="Trebuchet MS"/>
      <family val="2"/>
    </font>
    <font>
      <sz val="12"/>
      <name val="Trebuchet MS"/>
      <family val="2"/>
    </font>
    <font>
      <b/>
      <sz val="8"/>
      <color theme="0"/>
      <name val="Trebuchet MS"/>
      <family val="2"/>
    </font>
    <font>
      <sz val="9"/>
      <color theme="1" tint="0.249977111117893"/>
      <name val="Trebuchet MS"/>
      <family val="2"/>
    </font>
    <font>
      <b/>
      <sz val="14"/>
      <color indexed="17"/>
      <name val="Trebuchet MS"/>
      <family val="2"/>
    </font>
    <font>
      <sz val="14"/>
      <name val="Trebuchet MS"/>
      <family val="2"/>
    </font>
    <font>
      <b/>
      <sz val="10"/>
      <color indexed="8"/>
      <name val="Trebuchet MS"/>
      <family val="2"/>
    </font>
    <font>
      <sz val="10"/>
      <color indexed="8"/>
      <name val="Trebuchet MS"/>
      <family val="2"/>
    </font>
    <font>
      <b/>
      <u/>
      <sz val="10"/>
      <color indexed="12"/>
      <name val="Trebuchet MS"/>
      <family val="2"/>
    </font>
    <font>
      <b/>
      <sz val="12"/>
      <color indexed="17"/>
      <name val="Trebuchet MS"/>
      <family val="2"/>
    </font>
    <font>
      <b/>
      <sz val="10"/>
      <color theme="1" tint="0.249977111117893"/>
      <name val="Arial"/>
      <family val="2"/>
    </font>
    <font>
      <b/>
      <sz val="14"/>
      <color theme="1" tint="0.249977111117893"/>
      <name val="Trebuchet MS"/>
      <family val="2"/>
    </font>
    <font>
      <b/>
      <sz val="10"/>
      <color theme="0"/>
      <name val="Calibri"/>
      <family val="2"/>
    </font>
  </fonts>
  <fills count="1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bgColor indexed="64"/>
      </patternFill>
    </fill>
    <fill>
      <patternFill patternType="solid">
        <fgColor theme="1" tint="0.249977111117893"/>
        <bgColor indexed="64"/>
      </patternFill>
    </fill>
    <fill>
      <patternFill patternType="solid">
        <fgColor rgb="FFFFFFB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499984740745262"/>
        <bgColor indexed="64"/>
      </patternFill>
    </fill>
  </fills>
  <borders count="10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s>
  <cellStyleXfs count="8">
    <xf numFmtId="0" fontId="0" fillId="0" borderId="0"/>
    <xf numFmtId="168" fontId="1"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759">
    <xf numFmtId="0" fontId="0" fillId="0" borderId="0" xfId="0"/>
    <xf numFmtId="164" fontId="5" fillId="2" borderId="1" xfId="3" applyNumberFormat="1" applyFont="1" applyFill="1" applyBorder="1" applyAlignment="1" applyProtection="1">
      <alignment horizontal="center" vertical="center"/>
      <protection locked="0"/>
    </xf>
    <xf numFmtId="164" fontId="5" fillId="2" borderId="2" xfId="3" applyNumberFormat="1" applyFont="1" applyFill="1" applyBorder="1" applyAlignment="1" applyProtection="1">
      <alignment horizontal="center" vertical="center"/>
      <protection locked="0"/>
    </xf>
    <xf numFmtId="1" fontId="5" fillId="2" borderId="2" xfId="3" applyNumberFormat="1" applyFont="1" applyFill="1" applyBorder="1" applyAlignment="1" applyProtection="1">
      <alignment horizontal="center" vertical="center"/>
      <protection locked="0"/>
    </xf>
    <xf numFmtId="10" fontId="5" fillId="2" borderId="1" xfId="4" applyNumberFormat="1" applyFont="1" applyFill="1" applyBorder="1" applyAlignment="1" applyProtection="1">
      <alignment horizontal="center" vertical="center"/>
      <protection locked="0"/>
    </xf>
    <xf numFmtId="164" fontId="5" fillId="2" borderId="5" xfId="3" applyNumberFormat="1" applyFont="1" applyFill="1" applyBorder="1" applyAlignment="1" applyProtection="1">
      <alignment horizontal="center" vertical="center"/>
      <protection locked="0"/>
    </xf>
    <xf numFmtId="170" fontId="5" fillId="2" borderId="6" xfId="3" applyNumberFormat="1" applyFont="1" applyFill="1" applyBorder="1" applyAlignment="1" applyProtection="1">
      <alignment horizontal="center" vertical="center"/>
      <protection locked="0"/>
    </xf>
    <xf numFmtId="164" fontId="5" fillId="2" borderId="7" xfId="3" applyNumberFormat="1" applyFont="1" applyFill="1" applyBorder="1" applyAlignment="1" applyProtection="1">
      <alignment horizontal="center" vertical="center"/>
      <protection locked="0"/>
    </xf>
    <xf numFmtId="1" fontId="5" fillId="2" borderId="8" xfId="3" applyNumberFormat="1" applyFont="1" applyFill="1" applyBorder="1" applyAlignment="1" applyProtection="1">
      <alignment horizontal="center" vertical="center"/>
      <protection locked="0"/>
    </xf>
    <xf numFmtId="164" fontId="5" fillId="2" borderId="9" xfId="3" applyNumberFormat="1" applyFont="1" applyFill="1" applyBorder="1" applyAlignment="1" applyProtection="1">
      <alignment horizontal="center" vertical="center"/>
      <protection locked="0"/>
    </xf>
    <xf numFmtId="164" fontId="5" fillId="2" borderId="10" xfId="3" applyNumberFormat="1" applyFont="1" applyFill="1" applyBorder="1" applyAlignment="1" applyProtection="1">
      <alignment horizontal="center" vertical="center"/>
      <protection locked="0"/>
    </xf>
    <xf numFmtId="164" fontId="5" fillId="2" borderId="11" xfId="3" applyNumberFormat="1" applyFont="1" applyFill="1" applyBorder="1" applyAlignment="1" applyProtection="1">
      <alignment horizontal="center" vertical="center"/>
      <protection locked="0"/>
    </xf>
    <xf numFmtId="172" fontId="5" fillId="2" borderId="12" xfId="3" applyNumberFormat="1" applyFont="1" applyFill="1" applyBorder="1" applyAlignment="1" applyProtection="1">
      <alignment horizontal="center" vertical="center"/>
      <protection locked="0"/>
    </xf>
    <xf numFmtId="164" fontId="5" fillId="2" borderId="13" xfId="0" applyNumberFormat="1" applyFont="1" applyFill="1" applyBorder="1" applyAlignment="1" applyProtection="1">
      <alignment horizontal="center" vertical="center"/>
      <protection locked="0"/>
    </xf>
    <xf numFmtId="164" fontId="5" fillId="2" borderId="14"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wrapText="1"/>
      <protection locked="0"/>
    </xf>
    <xf numFmtId="164" fontId="5" fillId="2" borderId="12" xfId="3" applyNumberFormat="1" applyFont="1" applyFill="1" applyBorder="1" applyAlignment="1" applyProtection="1">
      <alignment horizontal="center" vertical="center"/>
      <protection locked="0"/>
    </xf>
    <xf numFmtId="1" fontId="5" fillId="2" borderId="16" xfId="3" applyNumberFormat="1" applyFont="1" applyFill="1" applyBorder="1" applyAlignment="1" applyProtection="1">
      <alignment horizontal="center" vertical="center"/>
      <protection locked="0"/>
    </xf>
    <xf numFmtId="10" fontId="5" fillId="2" borderId="17" xfId="4" applyNumberFormat="1" applyFont="1" applyFill="1" applyBorder="1" applyAlignment="1" applyProtection="1">
      <alignment horizontal="center" vertical="center"/>
      <protection locked="0"/>
    </xf>
    <xf numFmtId="164" fontId="5" fillId="2" borderId="16" xfId="3" applyNumberFormat="1" applyFont="1" applyFill="1" applyBorder="1" applyAlignment="1" applyProtection="1">
      <alignment horizontal="center" vertical="center"/>
      <protection locked="0"/>
    </xf>
    <xf numFmtId="164" fontId="5" fillId="2" borderId="18" xfId="3" applyNumberFormat="1" applyFont="1" applyFill="1" applyBorder="1" applyAlignment="1" applyProtection="1">
      <alignment horizontal="center" vertical="center"/>
      <protection locked="0"/>
    </xf>
    <xf numFmtId="1" fontId="5" fillId="2" borderId="7" xfId="3" applyNumberFormat="1" applyFont="1" applyFill="1" applyBorder="1" applyAlignment="1" applyProtection="1">
      <alignment horizontal="center" vertical="center"/>
      <protection locked="0"/>
    </xf>
    <xf numFmtId="164" fontId="5" fillId="2" borderId="19" xfId="3" applyNumberFormat="1" applyFont="1" applyFill="1" applyBorder="1" applyAlignment="1" applyProtection="1">
      <alignment horizontal="center" vertical="center"/>
      <protection locked="0"/>
    </xf>
    <xf numFmtId="170" fontId="5" fillId="2" borderId="1" xfId="3" applyNumberFormat="1" applyFont="1" applyFill="1" applyBorder="1" applyAlignment="1" applyProtection="1">
      <alignment horizontal="center" vertical="center"/>
      <protection locked="0"/>
    </xf>
    <xf numFmtId="170" fontId="5" fillId="2" borderId="2" xfId="3" applyNumberFormat="1" applyFont="1" applyFill="1" applyBorder="1" applyAlignment="1" applyProtection="1">
      <alignment horizontal="center" vertical="center"/>
      <protection locked="0"/>
    </xf>
    <xf numFmtId="170" fontId="5" fillId="2" borderId="7" xfId="3" applyNumberFormat="1" applyFont="1" applyFill="1" applyBorder="1" applyAlignment="1" applyProtection="1">
      <alignment horizontal="center" vertical="center"/>
      <protection locked="0"/>
    </xf>
    <xf numFmtId="164" fontId="5" fillId="2" borderId="20" xfId="3" applyNumberFormat="1" applyFont="1" applyFill="1" applyBorder="1" applyAlignment="1" applyProtection="1">
      <alignment horizontal="center" vertical="center"/>
      <protection locked="0"/>
    </xf>
    <xf numFmtId="164" fontId="5" fillId="2" borderId="21" xfId="3" applyNumberFormat="1" applyFont="1" applyFill="1" applyBorder="1" applyAlignment="1" applyProtection="1">
      <alignment horizontal="center" vertical="center"/>
      <protection locked="0"/>
    </xf>
    <xf numFmtId="170" fontId="5" fillId="2" borderId="22" xfId="3" applyNumberFormat="1" applyFont="1" applyFill="1" applyBorder="1" applyAlignment="1" applyProtection="1">
      <alignment horizontal="center" vertical="center"/>
      <protection locked="0"/>
    </xf>
    <xf numFmtId="164" fontId="5" fillId="2" borderId="14" xfId="3" applyNumberFormat="1" applyFont="1" applyFill="1" applyBorder="1" applyAlignment="1" applyProtection="1">
      <alignment horizontal="center" vertical="center"/>
      <protection locked="0"/>
    </xf>
    <xf numFmtId="171" fontId="5" fillId="2" borderId="16" xfId="3" applyNumberFormat="1" applyFont="1" applyFill="1" applyBorder="1" applyAlignment="1" applyProtection="1">
      <alignment horizontal="center" vertical="center"/>
      <protection locked="0"/>
    </xf>
    <xf numFmtId="171" fontId="5" fillId="2" borderId="18" xfId="3" applyNumberFormat="1" applyFont="1" applyFill="1" applyBorder="1" applyAlignment="1" applyProtection="1">
      <alignment horizontal="center" vertical="center"/>
      <protection locked="0"/>
    </xf>
    <xf numFmtId="2" fontId="5" fillId="2" borderId="2" xfId="3" applyNumberFormat="1" applyFont="1" applyFill="1" applyBorder="1" applyAlignment="1" applyProtection="1">
      <alignment horizontal="center" vertical="center"/>
      <protection locked="0"/>
    </xf>
    <xf numFmtId="1" fontId="5" fillId="2" borderId="18" xfId="3" applyNumberFormat="1" applyFont="1" applyFill="1" applyBorder="1" applyAlignment="1" applyProtection="1">
      <alignment horizontal="center" vertical="center"/>
      <protection locked="0"/>
    </xf>
    <xf numFmtId="1" fontId="5" fillId="2" borderId="12" xfId="3" applyNumberFormat="1" applyFont="1" applyFill="1" applyBorder="1" applyAlignment="1" applyProtection="1">
      <alignment horizontal="center" vertical="center"/>
      <protection locked="0"/>
    </xf>
    <xf numFmtId="164" fontId="5" fillId="2" borderId="28" xfId="0" applyNumberFormat="1" applyFont="1" applyFill="1" applyBorder="1" applyAlignment="1" applyProtection="1">
      <alignment horizontal="center" vertical="center" wrapText="1"/>
      <protection locked="0"/>
    </xf>
    <xf numFmtId="169" fontId="5" fillId="2" borderId="5" xfId="3" applyNumberFormat="1" applyFont="1" applyFill="1" applyBorder="1" applyAlignment="1" applyProtection="1">
      <alignment horizontal="center" vertical="center"/>
      <protection locked="0"/>
    </xf>
    <xf numFmtId="169" fontId="5" fillId="2" borderId="1" xfId="3" applyNumberFormat="1" applyFont="1" applyFill="1" applyBorder="1" applyAlignment="1" applyProtection="1">
      <alignment horizontal="center" vertical="center"/>
      <protection locked="0"/>
    </xf>
    <xf numFmtId="169" fontId="5" fillId="2" borderId="29" xfId="3" applyNumberFormat="1" applyFont="1" applyFill="1" applyBorder="1" applyAlignment="1" applyProtection="1">
      <alignment horizontal="center" vertical="center"/>
      <protection locked="0"/>
    </xf>
    <xf numFmtId="1" fontId="5" fillId="2" borderId="11" xfId="3" applyNumberFormat="1" applyFont="1" applyFill="1" applyBorder="1" applyAlignment="1" applyProtection="1">
      <alignment horizontal="center" vertical="center"/>
      <protection locked="0"/>
    </xf>
    <xf numFmtId="164" fontId="5" fillId="2" borderId="30" xfId="3" applyNumberFormat="1" applyFont="1" applyFill="1" applyBorder="1" applyAlignment="1" applyProtection="1">
      <alignment horizontal="center" vertical="center"/>
      <protection locked="0"/>
    </xf>
    <xf numFmtId="1" fontId="5" fillId="2" borderId="31" xfId="3" applyNumberFormat="1" applyFont="1" applyFill="1" applyBorder="1" applyAlignment="1" applyProtection="1">
      <alignment horizontal="center" vertical="center"/>
      <protection locked="0"/>
    </xf>
    <xf numFmtId="164" fontId="5" fillId="2" borderId="32" xfId="3" applyNumberFormat="1" applyFont="1" applyFill="1" applyBorder="1" applyAlignment="1" applyProtection="1">
      <alignment horizontal="center" vertical="center"/>
      <protection locked="0"/>
    </xf>
    <xf numFmtId="170" fontId="5" fillId="2" borderId="16" xfId="3" applyNumberFormat="1" applyFont="1" applyFill="1" applyBorder="1" applyAlignment="1" applyProtection="1">
      <alignment horizontal="center" vertical="center"/>
      <protection locked="0"/>
    </xf>
    <xf numFmtId="170" fontId="5" fillId="2" borderId="18" xfId="3" applyNumberFormat="1" applyFont="1" applyFill="1" applyBorder="1" applyAlignment="1" applyProtection="1">
      <alignment horizontal="center" vertical="center"/>
      <protection locked="0"/>
    </xf>
    <xf numFmtId="170" fontId="5" fillId="2" borderId="33" xfId="3" applyNumberFormat="1" applyFont="1" applyFill="1" applyBorder="1" applyAlignment="1" applyProtection="1">
      <alignment horizontal="center" vertical="center"/>
      <protection locked="0"/>
    </xf>
    <xf numFmtId="170" fontId="5" fillId="2" borderId="19" xfId="3" applyNumberFormat="1" applyFont="1" applyFill="1" applyBorder="1" applyAlignment="1" applyProtection="1">
      <alignment horizontal="center" vertical="center"/>
      <protection locked="0"/>
    </xf>
    <xf numFmtId="169" fontId="5" fillId="0" borderId="31" xfId="3" applyNumberFormat="1" applyFont="1" applyFill="1" applyBorder="1" applyAlignment="1" applyProtection="1">
      <alignment horizontal="center" vertical="center"/>
      <protection locked="0"/>
    </xf>
    <xf numFmtId="169" fontId="5" fillId="0" borderId="34" xfId="3" applyNumberFormat="1" applyFont="1" applyFill="1" applyBorder="1" applyAlignment="1" applyProtection="1">
      <alignment horizontal="center" vertical="center"/>
      <protection locked="0"/>
    </xf>
    <xf numFmtId="169" fontId="5" fillId="0" borderId="35" xfId="3" applyNumberFormat="1" applyFont="1" applyFill="1" applyBorder="1" applyAlignment="1" applyProtection="1">
      <alignment horizontal="center" vertical="center"/>
      <protection locked="0"/>
    </xf>
    <xf numFmtId="169" fontId="5" fillId="0" borderId="36" xfId="3" applyNumberFormat="1" applyFont="1" applyFill="1" applyBorder="1" applyAlignment="1" applyProtection="1">
      <alignment horizontal="center" vertical="center"/>
      <protection locked="0"/>
    </xf>
    <xf numFmtId="169" fontId="5" fillId="0" borderId="20" xfId="3" applyNumberFormat="1" applyFont="1" applyFill="1" applyBorder="1" applyAlignment="1" applyProtection="1">
      <alignment horizontal="center" vertical="center"/>
      <protection locked="0"/>
    </xf>
    <xf numFmtId="169" fontId="5" fillId="0" borderId="37" xfId="3" applyNumberFormat="1" applyFont="1" applyFill="1" applyBorder="1" applyAlignment="1" applyProtection="1">
      <alignment horizontal="center" vertical="center"/>
      <protection locked="0"/>
    </xf>
    <xf numFmtId="38" fontId="5" fillId="0" borderId="34" xfId="3" applyNumberFormat="1" applyFont="1" applyFill="1" applyBorder="1" applyAlignment="1" applyProtection="1">
      <alignment horizontal="center" vertical="center"/>
      <protection locked="0"/>
    </xf>
    <xf numFmtId="38" fontId="5" fillId="0" borderId="20" xfId="3" applyNumberFormat="1" applyFont="1" applyFill="1" applyBorder="1" applyAlignment="1" applyProtection="1">
      <alignment horizontal="center" vertical="center"/>
      <protection locked="0"/>
    </xf>
    <xf numFmtId="38" fontId="5" fillId="0" borderId="37" xfId="3" applyNumberFormat="1" applyFont="1" applyFill="1" applyBorder="1" applyAlignment="1" applyProtection="1">
      <alignment horizontal="center" vertical="center"/>
      <protection locked="0"/>
    </xf>
    <xf numFmtId="38" fontId="5" fillId="2" borderId="12" xfId="0" applyNumberFormat="1" applyFont="1" applyFill="1" applyBorder="1" applyAlignment="1" applyProtection="1">
      <alignment horizontal="center" vertical="center" wrapText="1"/>
      <protection locked="0"/>
    </xf>
    <xf numFmtId="1" fontId="5" fillId="2" borderId="3" xfId="3" applyNumberFormat="1" applyFont="1" applyFill="1" applyBorder="1" applyAlignment="1" applyProtection="1">
      <alignment horizontal="center" vertical="center"/>
      <protection locked="0"/>
    </xf>
    <xf numFmtId="1" fontId="5" fillId="2" borderId="28" xfId="3" applyNumberFormat="1"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protection locked="0"/>
    </xf>
    <xf numFmtId="10" fontId="5" fillId="2" borderId="25" xfId="4" applyNumberFormat="1" applyFont="1" applyFill="1" applyBorder="1" applyAlignment="1" applyProtection="1">
      <alignment horizontal="center" vertical="center"/>
      <protection locked="0"/>
    </xf>
    <xf numFmtId="174" fontId="5" fillId="2" borderId="1" xfId="3" applyNumberFormat="1" applyFont="1" applyFill="1" applyBorder="1" applyAlignment="1" applyProtection="1">
      <alignment horizontal="center" vertical="center"/>
      <protection locked="0"/>
    </xf>
    <xf numFmtId="174" fontId="5" fillId="2" borderId="7" xfId="3" applyNumberFormat="1" applyFont="1" applyFill="1" applyBorder="1" applyAlignment="1" applyProtection="1">
      <alignment horizontal="center" vertical="center"/>
      <protection locked="0"/>
    </xf>
    <xf numFmtId="174" fontId="5" fillId="2" borderId="5" xfId="3" applyNumberFormat="1" applyFont="1" applyFill="1" applyBorder="1" applyAlignment="1" applyProtection="1">
      <alignment horizontal="center" vertical="center"/>
      <protection locked="0"/>
    </xf>
    <xf numFmtId="169" fontId="5" fillId="2" borderId="40" xfId="3" applyNumberFormat="1" applyFont="1" applyFill="1" applyBorder="1" applyAlignment="1" applyProtection="1">
      <alignment horizontal="center" vertical="center"/>
      <protection locked="0"/>
    </xf>
    <xf numFmtId="169" fontId="5" fillId="2" borderId="6" xfId="3" applyNumberFormat="1" applyFont="1" applyFill="1" applyBorder="1" applyAlignment="1" applyProtection="1">
      <alignment horizontal="center" vertical="center"/>
      <protection locked="0"/>
    </xf>
    <xf numFmtId="174" fontId="5" fillId="2" borderId="2" xfId="3" applyNumberFormat="1" applyFont="1" applyFill="1" applyBorder="1" applyAlignment="1" applyProtection="1">
      <alignment horizontal="center" vertical="center"/>
      <protection locked="0"/>
    </xf>
    <xf numFmtId="164" fontId="5" fillId="2" borderId="3" xfId="3" applyNumberFormat="1" applyFont="1" applyFill="1" applyBorder="1" applyAlignment="1" applyProtection="1">
      <alignment horizontal="center" vertical="center"/>
      <protection locked="0"/>
    </xf>
    <xf numFmtId="164" fontId="5" fillId="2" borderId="41" xfId="3" applyNumberFormat="1" applyFont="1" applyFill="1" applyBorder="1" applyAlignment="1" applyProtection="1">
      <alignment horizontal="center" vertical="center"/>
      <protection locked="0"/>
    </xf>
    <xf numFmtId="164" fontId="5" fillId="2" borderId="42" xfId="3" applyNumberFormat="1" applyFont="1" applyFill="1" applyBorder="1" applyAlignment="1" applyProtection="1">
      <alignment horizontal="center" vertical="center"/>
      <protection locked="0"/>
    </xf>
    <xf numFmtId="164" fontId="5" fillId="2" borderId="13" xfId="3" applyNumberFormat="1" applyFont="1" applyFill="1" applyBorder="1" applyAlignment="1" applyProtection="1">
      <alignment horizontal="center" vertical="center"/>
      <protection locked="0"/>
    </xf>
    <xf numFmtId="38" fontId="5" fillId="2" borderId="21" xfId="0" applyNumberFormat="1" applyFont="1" applyFill="1" applyBorder="1" applyAlignment="1" applyProtection="1">
      <alignment horizontal="center" vertical="center" wrapText="1"/>
      <protection locked="0"/>
    </xf>
    <xf numFmtId="164" fontId="5" fillId="2" borderId="43" xfId="0" applyNumberFormat="1" applyFont="1" applyFill="1" applyBorder="1" applyAlignment="1" applyProtection="1">
      <alignment horizontal="center" vertical="center" wrapText="1"/>
      <protection locked="0"/>
    </xf>
    <xf numFmtId="164" fontId="5" fillId="2" borderId="33" xfId="3" applyNumberFormat="1" applyFont="1" applyFill="1" applyBorder="1" applyAlignment="1" applyProtection="1">
      <alignment horizontal="center" vertical="center"/>
      <protection locked="0"/>
    </xf>
    <xf numFmtId="9" fontId="5" fillId="2" borderId="26" xfId="4" applyFont="1" applyFill="1" applyBorder="1" applyAlignment="1" applyProtection="1">
      <alignment horizontal="center" vertical="center"/>
      <protection locked="0"/>
    </xf>
    <xf numFmtId="0" fontId="7" fillId="0" borderId="0" xfId="0" applyFont="1" applyAlignment="1" applyProtection="1">
      <alignment horizontal="left" vertical="center"/>
      <protection hidden="1"/>
    </xf>
    <xf numFmtId="0" fontId="10" fillId="0" borderId="17"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5" fillId="0" borderId="44"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6" fillId="0" borderId="0" xfId="0" applyFont="1" applyAlignment="1" applyProtection="1">
      <alignment vertical="center"/>
      <protection hidden="1"/>
    </xf>
    <xf numFmtId="164" fontId="5" fillId="0" borderId="26" xfId="0" applyNumberFormat="1" applyFont="1" applyBorder="1" applyAlignment="1" applyProtection="1">
      <alignment horizontal="center" vertical="center"/>
      <protection hidden="1"/>
    </xf>
    <xf numFmtId="0" fontId="5" fillId="0" borderId="39" xfId="0" applyFont="1" applyBorder="1" applyAlignment="1" applyProtection="1">
      <alignment horizontal="center" vertical="center" wrapText="1"/>
      <protection hidden="1"/>
    </xf>
    <xf numFmtId="164" fontId="5" fillId="0" borderId="39" xfId="3" applyNumberFormat="1" applyFont="1" applyFill="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164" fontId="5" fillId="0" borderId="6" xfId="3" applyNumberFormat="1" applyFont="1" applyFill="1" applyBorder="1" applyAlignment="1" applyProtection="1">
      <alignment horizontal="center" vertical="center"/>
      <protection hidden="1"/>
    </xf>
    <xf numFmtId="164" fontId="5" fillId="0" borderId="28" xfId="3"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49" fontId="7" fillId="0" borderId="0" xfId="0" applyNumberFormat="1" applyFont="1" applyAlignment="1" applyProtection="1">
      <alignment horizontal="left"/>
      <protection hidden="1"/>
    </xf>
    <xf numFmtId="14" fontId="5" fillId="0" borderId="0" xfId="0" applyNumberFormat="1" applyFont="1" applyAlignment="1" applyProtection="1">
      <alignment horizontal="center" vertical="center"/>
      <protection hidden="1"/>
    </xf>
    <xf numFmtId="1" fontId="5" fillId="0" borderId="0" xfId="0" applyNumberFormat="1" applyFont="1" applyAlignment="1" applyProtection="1">
      <alignment horizontal="left" vertical="center"/>
      <protection hidden="1"/>
    </xf>
    <xf numFmtId="0" fontId="5" fillId="0" borderId="17" xfId="0" applyFont="1" applyBorder="1" applyAlignment="1" applyProtection="1">
      <alignment horizontal="center" vertical="center"/>
      <protection hidden="1"/>
    </xf>
    <xf numFmtId="14" fontId="5" fillId="0" borderId="17" xfId="0" applyNumberFormat="1" applyFont="1" applyBorder="1" applyAlignment="1" applyProtection="1">
      <alignment horizontal="center" vertical="center"/>
      <protection hidden="1"/>
    </xf>
    <xf numFmtId="1" fontId="5" fillId="0" borderId="17" xfId="0" applyNumberFormat="1" applyFont="1" applyBorder="1" applyAlignment="1" applyProtection="1">
      <alignment horizontal="left" vertical="center"/>
      <protection hidden="1"/>
    </xf>
    <xf numFmtId="0" fontId="7" fillId="0" borderId="0" xfId="0" applyFont="1" applyAlignment="1" applyProtection="1">
      <alignment vertical="center"/>
      <protection hidden="1"/>
    </xf>
    <xf numFmtId="0" fontId="10" fillId="3" borderId="26" xfId="0" applyFont="1" applyFill="1" applyBorder="1" applyAlignment="1" applyProtection="1">
      <alignment vertical="center"/>
      <protection hidden="1"/>
    </xf>
    <xf numFmtId="0" fontId="5" fillId="3" borderId="48" xfId="0" applyFont="1" applyFill="1" applyBorder="1" applyAlignment="1" applyProtection="1">
      <alignment horizontal="center" vertical="center"/>
      <protection hidden="1"/>
    </xf>
    <xf numFmtId="0" fontId="5" fillId="3" borderId="39" xfId="0" applyFont="1" applyFill="1" applyBorder="1" applyAlignment="1" applyProtection="1">
      <alignment horizontal="center" vertical="center"/>
      <protection hidden="1"/>
    </xf>
    <xf numFmtId="164" fontId="5" fillId="3" borderId="51" xfId="0"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5" fillId="0" borderId="0" xfId="0" applyFont="1" applyAlignment="1" applyProtection="1">
      <alignment horizontal="left" vertical="center"/>
      <protection hidden="1"/>
    </xf>
    <xf numFmtId="0" fontId="5" fillId="0" borderId="26"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3" borderId="39" xfId="0" applyFont="1" applyFill="1" applyBorder="1" applyAlignment="1" applyProtection="1">
      <alignment horizontal="center" vertical="center" wrapText="1"/>
      <protection hidden="1"/>
    </xf>
    <xf numFmtId="164" fontId="5" fillId="0" borderId="12" xfId="3" applyNumberFormat="1" applyFont="1" applyFill="1" applyBorder="1" applyAlignment="1" applyProtection="1">
      <alignment horizontal="center" vertical="center"/>
      <protection hidden="1"/>
    </xf>
    <xf numFmtId="164" fontId="5" fillId="0" borderId="1" xfId="3" applyNumberFormat="1" applyFont="1" applyFill="1" applyBorder="1" applyAlignment="1" applyProtection="1">
      <alignment horizontal="center" vertical="center"/>
      <protection hidden="1"/>
    </xf>
    <xf numFmtId="164" fontId="5" fillId="3" borderId="28" xfId="3" applyNumberFormat="1" applyFont="1" applyFill="1" applyBorder="1" applyAlignment="1" applyProtection="1">
      <alignment horizontal="center" vertical="center"/>
      <protection hidden="1"/>
    </xf>
    <xf numFmtId="164" fontId="5" fillId="0" borderId="2" xfId="3" applyNumberFormat="1" applyFont="1" applyFill="1" applyBorder="1" applyAlignment="1" applyProtection="1">
      <alignment horizontal="center" vertical="center"/>
      <protection hidden="1"/>
    </xf>
    <xf numFmtId="164" fontId="5" fillId="0" borderId="21" xfId="3" applyNumberFormat="1" applyFont="1" applyFill="1" applyBorder="1" applyAlignment="1" applyProtection="1">
      <alignment horizontal="center" vertical="center"/>
      <protection hidden="1"/>
    </xf>
    <xf numFmtId="164" fontId="5" fillId="0" borderId="22" xfId="3" applyNumberFormat="1" applyFont="1" applyFill="1" applyBorder="1" applyAlignment="1" applyProtection="1">
      <alignment horizontal="center" vertical="center"/>
      <protection hidden="1"/>
    </xf>
    <xf numFmtId="1" fontId="5" fillId="0" borderId="49" xfId="0" applyNumberFormat="1" applyFont="1" applyBorder="1" applyAlignment="1" applyProtection="1">
      <alignment horizontal="center" vertical="center"/>
      <protection hidden="1"/>
    </xf>
    <xf numFmtId="164" fontId="5" fillId="0" borderId="49" xfId="3" applyNumberFormat="1" applyFont="1" applyFill="1" applyBorder="1" applyAlignment="1" applyProtection="1">
      <alignment horizontal="center" vertical="center"/>
      <protection hidden="1"/>
    </xf>
    <xf numFmtId="164" fontId="5" fillId="3" borderId="39" xfId="3" applyNumberFormat="1" applyFont="1" applyFill="1" applyBorder="1" applyAlignment="1" applyProtection="1">
      <alignment horizontal="center" vertical="center"/>
      <protection hidden="1"/>
    </xf>
    <xf numFmtId="1" fontId="5" fillId="0" borderId="0" xfId="0" applyNumberFormat="1" applyFont="1" applyAlignment="1" applyProtection="1">
      <alignment vertical="center"/>
      <protection hidden="1"/>
    </xf>
    <xf numFmtId="0" fontId="5" fillId="3" borderId="27" xfId="0" applyFont="1" applyFill="1" applyBorder="1" applyAlignment="1" applyProtection="1">
      <alignment horizontal="center" vertical="center"/>
      <protection hidden="1"/>
    </xf>
    <xf numFmtId="0" fontId="5" fillId="3" borderId="26"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164" fontId="7" fillId="3" borderId="53" xfId="0" applyNumberFormat="1" applyFont="1" applyFill="1" applyBorder="1" applyAlignment="1" applyProtection="1">
      <alignment horizontal="center" vertical="center"/>
      <protection hidden="1"/>
    </xf>
    <xf numFmtId="164" fontId="7" fillId="3" borderId="26" xfId="0" applyNumberFormat="1" applyFont="1" applyFill="1" applyBorder="1" applyAlignment="1" applyProtection="1">
      <alignment horizontal="center" vertical="center"/>
      <protection hidden="1"/>
    </xf>
    <xf numFmtId="164" fontId="7" fillId="0" borderId="0" xfId="0" applyNumberFormat="1" applyFont="1" applyAlignment="1" applyProtection="1">
      <alignment horizontal="center" vertical="center"/>
      <protection hidden="1"/>
    </xf>
    <xf numFmtId="0" fontId="5" fillId="0" borderId="44" xfId="0" applyFont="1" applyBorder="1" applyAlignment="1" applyProtection="1">
      <alignment horizontal="center" vertical="center" wrapText="1"/>
      <protection hidden="1"/>
    </xf>
    <xf numFmtId="0" fontId="5" fillId="0" borderId="54" xfId="0" applyFont="1" applyBorder="1" applyAlignment="1" applyProtection="1">
      <alignment horizontal="center" vertical="center" wrapText="1"/>
      <protection hidden="1"/>
    </xf>
    <xf numFmtId="0" fontId="5" fillId="3" borderId="26" xfId="0" applyFont="1" applyFill="1" applyBorder="1" applyAlignment="1" applyProtection="1">
      <alignment horizontal="center" vertical="center" wrapText="1"/>
      <protection hidden="1"/>
    </xf>
    <xf numFmtId="0" fontId="5" fillId="0" borderId="55" xfId="0" applyFont="1" applyBorder="1" applyAlignment="1" applyProtection="1">
      <alignment horizontal="left" vertical="center" wrapText="1"/>
      <protection hidden="1"/>
    </xf>
    <xf numFmtId="2" fontId="5" fillId="0" borderId="6" xfId="0" applyNumberFormat="1" applyFont="1" applyBorder="1" applyAlignment="1" applyProtection="1">
      <alignment horizontal="center" vertical="center" wrapText="1"/>
      <protection hidden="1"/>
    </xf>
    <xf numFmtId="164" fontId="5" fillId="0" borderId="18" xfId="3" applyNumberFormat="1" applyFont="1" applyFill="1" applyBorder="1" applyAlignment="1" applyProtection="1">
      <alignment horizontal="center" vertical="center" wrapText="1"/>
      <protection hidden="1"/>
    </xf>
    <xf numFmtId="164" fontId="5" fillId="0" borderId="5" xfId="3" applyNumberFormat="1" applyFont="1" applyFill="1" applyBorder="1" applyAlignment="1" applyProtection="1">
      <alignment horizontal="center" vertical="center"/>
      <protection hidden="1"/>
    </xf>
    <xf numFmtId="164" fontId="5" fillId="0" borderId="7" xfId="3" applyNumberFormat="1" applyFont="1" applyFill="1" applyBorder="1" applyAlignment="1" applyProtection="1">
      <alignment horizontal="center" vertical="center"/>
      <protection hidden="1"/>
    </xf>
    <xf numFmtId="2" fontId="5" fillId="0" borderId="39" xfId="0" applyNumberFormat="1" applyFont="1" applyBorder="1" applyAlignment="1" applyProtection="1">
      <alignment horizontal="center" vertical="center"/>
      <protection hidden="1"/>
    </xf>
    <xf numFmtId="1" fontId="5" fillId="0" borderId="39" xfId="0" applyNumberFormat="1" applyFont="1" applyBorder="1" applyAlignment="1" applyProtection="1">
      <alignment horizontal="center" vertical="center"/>
      <protection hidden="1"/>
    </xf>
    <xf numFmtId="1" fontId="5" fillId="0" borderId="26" xfId="0" applyNumberFormat="1" applyFont="1" applyBorder="1" applyAlignment="1" applyProtection="1">
      <alignment horizontal="center" vertical="center"/>
      <protection hidden="1"/>
    </xf>
    <xf numFmtId="1" fontId="5" fillId="0" borderId="50" xfId="0" applyNumberFormat="1" applyFont="1" applyBorder="1" applyAlignment="1" applyProtection="1">
      <alignment horizontal="center" vertical="center"/>
      <protection hidden="1"/>
    </xf>
    <xf numFmtId="0" fontId="10" fillId="3" borderId="8" xfId="0" applyFont="1" applyFill="1" applyBorder="1" applyAlignment="1" applyProtection="1">
      <alignment vertical="center"/>
      <protection hidden="1"/>
    </xf>
    <xf numFmtId="0" fontId="5" fillId="3" borderId="52" xfId="0" applyFont="1" applyFill="1" applyBorder="1" applyAlignment="1" applyProtection="1">
      <alignment horizontal="center" vertical="center"/>
      <protection hidden="1"/>
    </xf>
    <xf numFmtId="0" fontId="5" fillId="3" borderId="49" xfId="0" applyFont="1" applyFill="1" applyBorder="1" applyAlignment="1" applyProtection="1">
      <alignment horizontal="center" vertical="center"/>
      <protection hidden="1"/>
    </xf>
    <xf numFmtId="0" fontId="7" fillId="3" borderId="11" xfId="0" applyFont="1" applyFill="1" applyBorder="1" applyAlignment="1" applyProtection="1">
      <alignment vertical="center"/>
      <protection hidden="1"/>
    </xf>
    <xf numFmtId="164" fontId="5" fillId="3" borderId="52"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5" xfId="0" applyFont="1" applyBorder="1" applyAlignment="1" applyProtection="1">
      <alignment horizontal="left" vertical="center" wrapText="1"/>
      <protection hidden="1"/>
    </xf>
    <xf numFmtId="2" fontId="5" fillId="0" borderId="16" xfId="3" applyNumberFormat="1" applyFont="1" applyFill="1" applyBorder="1" applyAlignment="1" applyProtection="1">
      <alignment horizontal="center" vertical="center"/>
      <protection hidden="1"/>
    </xf>
    <xf numFmtId="1" fontId="11"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164" fontId="6" fillId="0" borderId="0" xfId="0" applyNumberFormat="1" applyFont="1" applyAlignment="1" applyProtection="1">
      <alignment vertical="center"/>
      <protection hidden="1"/>
    </xf>
    <xf numFmtId="164" fontId="5" fillId="0" borderId="0" xfId="0" applyNumberFormat="1" applyFont="1" applyAlignment="1" applyProtection="1">
      <alignment vertical="center"/>
      <protection hidden="1"/>
    </xf>
    <xf numFmtId="0" fontId="7" fillId="3" borderId="2" xfId="0" applyFont="1" applyFill="1" applyBorder="1" applyAlignment="1" applyProtection="1">
      <alignment vertical="center"/>
      <protection hidden="1"/>
    </xf>
    <xf numFmtId="164" fontId="5" fillId="3" borderId="41" xfId="0" applyNumberFormat="1" applyFont="1" applyFill="1" applyBorder="1" applyAlignment="1" applyProtection="1">
      <alignment horizontal="center" vertical="center"/>
      <protection hidden="1"/>
    </xf>
    <xf numFmtId="164" fontId="5" fillId="3" borderId="37" xfId="0" applyNumberFormat="1" applyFont="1" applyFill="1" applyBorder="1" applyAlignment="1" applyProtection="1">
      <alignment horizontal="center" vertical="center"/>
      <protection hidden="1"/>
    </xf>
    <xf numFmtId="0" fontId="7" fillId="3" borderId="56" xfId="0" applyFont="1" applyFill="1" applyBorder="1" applyAlignment="1" applyProtection="1">
      <alignment vertical="center"/>
      <protection hidden="1"/>
    </xf>
    <xf numFmtId="164" fontId="5" fillId="3" borderId="57" xfId="0" applyNumberFormat="1" applyFont="1" applyFill="1" applyBorder="1" applyAlignment="1" applyProtection="1">
      <alignment horizontal="center" vertical="center"/>
      <protection hidden="1"/>
    </xf>
    <xf numFmtId="0" fontId="7" fillId="3" borderId="26" xfId="0" applyFont="1" applyFill="1" applyBorder="1" applyAlignment="1" applyProtection="1">
      <alignment vertical="center"/>
      <protection hidden="1"/>
    </xf>
    <xf numFmtId="164" fontId="5" fillId="3" borderId="48" xfId="0" applyNumberFormat="1" applyFont="1" applyFill="1" applyBorder="1" applyAlignment="1" applyProtection="1">
      <alignment horizontal="center" vertical="center"/>
      <protection hidden="1"/>
    </xf>
    <xf numFmtId="164" fontId="5" fillId="3" borderId="49" xfId="0" applyNumberFormat="1" applyFont="1" applyFill="1" applyBorder="1" applyAlignment="1" applyProtection="1">
      <alignment horizontal="center" vertical="center"/>
      <protection hidden="1"/>
    </xf>
    <xf numFmtId="164" fontId="5" fillId="0" borderId="0" xfId="0" applyNumberFormat="1"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0" borderId="49" xfId="0" applyFont="1" applyBorder="1" applyAlignment="1" applyProtection="1">
      <alignment horizontal="center" vertical="center" wrapText="1"/>
      <protection hidden="1"/>
    </xf>
    <xf numFmtId="0" fontId="5" fillId="0" borderId="39" xfId="0" applyFont="1" applyBorder="1" applyAlignment="1" applyProtection="1">
      <alignment horizontal="center" vertical="center"/>
      <protection hidden="1"/>
    </xf>
    <xf numFmtId="0" fontId="5" fillId="0" borderId="1" xfId="0" applyFont="1" applyBorder="1" applyAlignment="1" applyProtection="1">
      <alignment horizontal="left" vertical="center" wrapText="1"/>
      <protection hidden="1"/>
    </xf>
    <xf numFmtId="2" fontId="5" fillId="0" borderId="2" xfId="3" applyNumberFormat="1" applyFont="1" applyFill="1" applyBorder="1" applyAlignment="1" applyProtection="1">
      <alignment horizontal="center" vertical="center"/>
      <protection hidden="1"/>
    </xf>
    <xf numFmtId="174" fontId="5" fillId="4" borderId="1" xfId="3" applyNumberFormat="1" applyFont="1" applyFill="1" applyBorder="1" applyAlignment="1" applyProtection="1">
      <alignment horizontal="center" vertical="center"/>
      <protection hidden="1"/>
    </xf>
    <xf numFmtId="164" fontId="5" fillId="0" borderId="17" xfId="3" applyNumberFormat="1" applyFont="1" applyFill="1" applyBorder="1" applyAlignment="1" applyProtection="1">
      <alignment horizontal="center" vertical="center"/>
      <protection hidden="1"/>
    </xf>
    <xf numFmtId="164" fontId="5" fillId="0" borderId="37" xfId="3" applyNumberFormat="1" applyFont="1" applyFill="1" applyBorder="1" applyAlignment="1" applyProtection="1">
      <alignment horizontal="center" vertical="center"/>
      <protection hidden="1"/>
    </xf>
    <xf numFmtId="164" fontId="5" fillId="3" borderId="1" xfId="3" applyNumberFormat="1" applyFont="1" applyFill="1" applyBorder="1" applyAlignment="1" applyProtection="1">
      <alignment horizontal="center" vertical="center"/>
      <protection hidden="1"/>
    </xf>
    <xf numFmtId="164" fontId="5" fillId="0" borderId="16" xfId="3" applyNumberFormat="1" applyFont="1" applyFill="1" applyBorder="1" applyAlignment="1" applyProtection="1">
      <alignment horizontal="center" vertical="center"/>
      <protection hidden="1"/>
    </xf>
    <xf numFmtId="2" fontId="5" fillId="0" borderId="26" xfId="0" applyNumberFormat="1" applyFont="1" applyBorder="1" applyAlignment="1" applyProtection="1">
      <alignment horizontal="center" vertical="center"/>
      <protection hidden="1"/>
    </xf>
    <xf numFmtId="164" fontId="5" fillId="0" borderId="26" xfId="3" applyNumberFormat="1" applyFont="1" applyFill="1" applyBorder="1" applyAlignment="1" applyProtection="1">
      <alignment horizontal="center" vertical="center"/>
      <protection hidden="1"/>
    </xf>
    <xf numFmtId="164" fontId="5" fillId="0" borderId="27" xfId="3" applyNumberFormat="1" applyFont="1" applyFill="1" applyBorder="1" applyAlignment="1" applyProtection="1">
      <alignment horizontal="center" vertical="center"/>
      <protection hidden="1"/>
    </xf>
    <xf numFmtId="164" fontId="5" fillId="0" borderId="8" xfId="3" applyNumberFormat="1" applyFont="1" applyFill="1" applyBorder="1" applyAlignment="1" applyProtection="1">
      <alignment horizontal="center" vertical="center"/>
      <protection hidden="1"/>
    </xf>
    <xf numFmtId="164" fontId="5" fillId="3" borderId="26" xfId="3" applyNumberFormat="1" applyFont="1" applyFill="1" applyBorder="1" applyAlignment="1" applyProtection="1">
      <alignment horizontal="center" vertical="center"/>
      <protection hidden="1"/>
    </xf>
    <xf numFmtId="9" fontId="5" fillId="2" borderId="50" xfId="0" applyNumberFormat="1" applyFont="1" applyFill="1" applyBorder="1" applyAlignment="1" applyProtection="1">
      <alignment horizontal="center" vertical="center"/>
      <protection locked="0"/>
    </xf>
    <xf numFmtId="164" fontId="5" fillId="3" borderId="8" xfId="0" applyNumberFormat="1" applyFont="1" applyFill="1" applyBorder="1" applyAlignment="1" applyProtection="1">
      <alignment horizontal="center" vertical="center"/>
      <protection hidden="1"/>
    </xf>
    <xf numFmtId="164" fontId="5" fillId="3" borderId="39" xfId="0" applyNumberFormat="1" applyFont="1" applyFill="1" applyBorder="1" applyAlignment="1" applyProtection="1">
      <alignment horizontal="center" vertical="center"/>
      <protection hidden="1"/>
    </xf>
    <xf numFmtId="1" fontId="5" fillId="0" borderId="28" xfId="3" applyNumberFormat="1" applyFont="1" applyFill="1" applyBorder="1" applyAlignment="1" applyProtection="1">
      <alignment horizontal="center" vertical="center"/>
      <protection hidden="1"/>
    </xf>
    <xf numFmtId="0" fontId="5" fillId="0" borderId="58" xfId="0" applyFont="1" applyBorder="1" applyAlignment="1" applyProtection="1">
      <alignment horizontal="left" vertical="center"/>
      <protection hidden="1"/>
    </xf>
    <xf numFmtId="14" fontId="5" fillId="0" borderId="40" xfId="0" applyNumberFormat="1" applyFont="1" applyBorder="1" applyAlignment="1" applyProtection="1">
      <alignment horizontal="center" vertical="center"/>
      <protection hidden="1"/>
    </xf>
    <xf numFmtId="0" fontId="5" fillId="0" borderId="59" xfId="0" applyFont="1" applyBorder="1" applyAlignment="1" applyProtection="1">
      <alignment horizontal="left" vertical="center"/>
      <protection hidden="1"/>
    </xf>
    <xf numFmtId="14" fontId="5" fillId="0" borderId="50"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vertical="center" wrapText="1"/>
      <protection hidden="1"/>
    </xf>
    <xf numFmtId="164" fontId="5" fillId="0" borderId="3" xfId="3" applyNumberFormat="1" applyFont="1" applyFill="1" applyBorder="1" applyAlignment="1" applyProtection="1">
      <alignment horizontal="center" vertical="center"/>
      <protection hidden="1"/>
    </xf>
    <xf numFmtId="164" fontId="5" fillId="0" borderId="48" xfId="0" applyNumberFormat="1" applyFont="1" applyBorder="1" applyAlignment="1" applyProtection="1">
      <alignment horizontal="center" vertical="center"/>
      <protection hidden="1"/>
    </xf>
    <xf numFmtId="164" fontId="5" fillId="0" borderId="52" xfId="0" applyNumberFormat="1" applyFont="1" applyBorder="1" applyAlignment="1" applyProtection="1">
      <alignment horizontal="center" vertical="center"/>
      <protection hidden="1"/>
    </xf>
    <xf numFmtId="164" fontId="5" fillId="0" borderId="49" xfId="0" applyNumberFormat="1" applyFont="1" applyBorder="1" applyAlignment="1" applyProtection="1">
      <alignment horizontal="center" vertical="center"/>
      <protection hidden="1"/>
    </xf>
    <xf numFmtId="1" fontId="5" fillId="0" borderId="16" xfId="0" applyNumberFormat="1"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49" fontId="7" fillId="0" borderId="0" xfId="0" applyNumberFormat="1" applyFont="1" applyProtection="1">
      <protection hidden="1"/>
    </xf>
    <xf numFmtId="174" fontId="15" fillId="0" borderId="0" xfId="3" applyNumberFormat="1" applyFont="1" applyFill="1" applyBorder="1" applyAlignment="1" applyProtection="1">
      <alignment horizontal="center" vertical="center"/>
      <protection hidden="1"/>
    </xf>
    <xf numFmtId="1" fontId="12" fillId="0" borderId="0" xfId="0" applyNumberFormat="1" applyFont="1" applyAlignment="1" applyProtection="1">
      <alignment horizontal="center" vertical="center"/>
      <protection hidden="1"/>
    </xf>
    <xf numFmtId="0" fontId="8" fillId="0" borderId="0" xfId="0" applyFont="1" applyAlignment="1" applyProtection="1">
      <alignment vertical="center"/>
      <protection hidden="1"/>
    </xf>
    <xf numFmtId="39" fontId="5" fillId="0" borderId="0" xfId="5" applyNumberFormat="1" applyFont="1" applyBorder="1" applyAlignment="1" applyProtection="1">
      <alignment horizontal="center" vertical="center"/>
      <protection hidden="1"/>
    </xf>
    <xf numFmtId="0" fontId="7" fillId="3" borderId="29" xfId="0" applyFont="1" applyFill="1" applyBorder="1" applyAlignment="1" applyProtection="1">
      <alignment vertical="center"/>
      <protection hidden="1"/>
    </xf>
    <xf numFmtId="4" fontId="5" fillId="0" borderId="0" xfId="0" applyNumberFormat="1" applyFont="1" applyAlignment="1" applyProtection="1">
      <alignment horizontal="center" vertical="center"/>
      <protection hidden="1"/>
    </xf>
    <xf numFmtId="14" fontId="8" fillId="0" borderId="0" xfId="0" applyNumberFormat="1" applyFont="1" applyAlignment="1" applyProtection="1">
      <alignment horizontal="center" vertical="center"/>
      <protection hidden="1"/>
    </xf>
    <xf numFmtId="169" fontId="5" fillId="4" borderId="5" xfId="3" applyNumberFormat="1" applyFont="1" applyFill="1" applyBorder="1" applyAlignment="1" applyProtection="1">
      <alignment horizontal="center" vertical="center"/>
      <protection hidden="1"/>
    </xf>
    <xf numFmtId="174" fontId="5" fillId="4" borderId="40" xfId="3" applyNumberFormat="1" applyFont="1" applyFill="1" applyBorder="1" applyAlignment="1" applyProtection="1">
      <alignment horizontal="center" vertical="center"/>
      <protection hidden="1"/>
    </xf>
    <xf numFmtId="169" fontId="5" fillId="4" borderId="2" xfId="3" applyNumberFormat="1" applyFont="1" applyFill="1" applyBorder="1" applyAlignment="1" applyProtection="1">
      <alignment horizontal="center" vertical="center"/>
      <protection hidden="1"/>
    </xf>
    <xf numFmtId="174" fontId="5" fillId="4" borderId="6" xfId="3" applyNumberFormat="1" applyFont="1" applyFill="1" applyBorder="1" applyAlignment="1" applyProtection="1">
      <alignment horizontal="center" vertical="center"/>
      <protection hidden="1"/>
    </xf>
    <xf numFmtId="164" fontId="5" fillId="0" borderId="18" xfId="3" applyNumberFormat="1" applyFont="1" applyFill="1" applyBorder="1" applyAlignment="1" applyProtection="1">
      <alignment horizontal="center" vertical="center"/>
      <protection hidden="1"/>
    </xf>
    <xf numFmtId="169" fontId="5" fillId="4" borderId="7" xfId="3" applyNumberFormat="1" applyFont="1" applyFill="1" applyBorder="1" applyAlignment="1" applyProtection="1">
      <alignment horizontal="center" vertical="center"/>
      <protection hidden="1"/>
    </xf>
    <xf numFmtId="174" fontId="5" fillId="4" borderId="60" xfId="3" applyNumberFormat="1" applyFont="1" applyFill="1" applyBorder="1" applyAlignment="1" applyProtection="1">
      <alignment horizontal="center" vertical="center"/>
      <protection hidden="1"/>
    </xf>
    <xf numFmtId="164" fontId="5" fillId="0" borderId="19" xfId="3" applyNumberFormat="1" applyFont="1" applyFill="1" applyBorder="1" applyAlignment="1" applyProtection="1">
      <alignment horizontal="center" vertical="center"/>
      <protection hidden="1"/>
    </xf>
    <xf numFmtId="0" fontId="5" fillId="0" borderId="61" xfId="0" applyFont="1" applyBorder="1" applyAlignment="1" applyProtection="1">
      <alignment horizontal="center" vertical="center" wrapText="1"/>
      <protection hidden="1"/>
    </xf>
    <xf numFmtId="0" fontId="5" fillId="0" borderId="2"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164" fontId="5" fillId="0" borderId="29" xfId="3" applyNumberFormat="1" applyFont="1" applyFill="1" applyBorder="1" applyAlignment="1" applyProtection="1">
      <alignment horizontal="center" vertical="center"/>
      <protection hidden="1"/>
    </xf>
    <xf numFmtId="1" fontId="5" fillId="0" borderId="26" xfId="0" applyNumberFormat="1" applyFont="1" applyBorder="1" applyAlignment="1" applyProtection="1">
      <alignment vertical="center"/>
      <protection hidden="1"/>
    </xf>
    <xf numFmtId="1" fontId="5" fillId="0" borderId="44" xfId="0" applyNumberFormat="1" applyFont="1" applyBorder="1" applyAlignment="1" applyProtection="1">
      <alignment vertical="center"/>
      <protection hidden="1"/>
    </xf>
    <xf numFmtId="1" fontId="5" fillId="0" borderId="8" xfId="0" applyNumberFormat="1" applyFont="1" applyBorder="1" applyAlignment="1" applyProtection="1">
      <alignment vertical="center"/>
      <protection hidden="1"/>
    </xf>
    <xf numFmtId="1" fontId="5" fillId="0" borderId="39" xfId="0" applyNumberFormat="1" applyFont="1" applyBorder="1" applyAlignment="1" applyProtection="1">
      <alignment vertical="center"/>
      <protection hidden="1"/>
    </xf>
    <xf numFmtId="14" fontId="5" fillId="0" borderId="0" xfId="0" applyNumberFormat="1" applyFont="1" applyAlignment="1" applyProtection="1">
      <alignment horizontal="centerContinuous" vertical="center"/>
      <protection hidden="1"/>
    </xf>
    <xf numFmtId="14" fontId="5" fillId="0" borderId="39" xfId="0" applyNumberFormat="1" applyFont="1" applyBorder="1" applyAlignment="1" applyProtection="1">
      <alignment horizontal="center" vertical="center"/>
      <protection hidden="1"/>
    </xf>
    <xf numFmtId="164" fontId="5" fillId="3" borderId="6" xfId="3" applyNumberFormat="1" applyFont="1" applyFill="1" applyBorder="1" applyAlignment="1" applyProtection="1">
      <alignment horizontal="center" vertical="center"/>
      <protection hidden="1"/>
    </xf>
    <xf numFmtId="164" fontId="5" fillId="3" borderId="53" xfId="0" applyNumberFormat="1" applyFont="1" applyFill="1" applyBorder="1" applyAlignment="1" applyProtection="1">
      <alignment horizontal="center" vertical="center"/>
      <protection hidden="1"/>
    </xf>
    <xf numFmtId="169" fontId="12" fillId="0" borderId="0" xfId="3" applyNumberFormat="1" applyFont="1" applyFill="1" applyBorder="1" applyAlignment="1" applyProtection="1">
      <alignment horizontal="center" vertical="center"/>
      <protection hidden="1"/>
    </xf>
    <xf numFmtId="174" fontId="5" fillId="4" borderId="23" xfId="3" applyNumberFormat="1" applyFont="1" applyFill="1" applyBorder="1" applyAlignment="1" applyProtection="1">
      <alignment horizontal="center" vertical="center"/>
      <protection hidden="1"/>
    </xf>
    <xf numFmtId="166" fontId="5" fillId="0" borderId="5" xfId="3" applyNumberFormat="1" applyFont="1" applyFill="1" applyBorder="1" applyAlignment="1" applyProtection="1">
      <alignment horizontal="center" vertical="center"/>
      <protection hidden="1"/>
    </xf>
    <xf numFmtId="166" fontId="5" fillId="0" borderId="1" xfId="3" applyNumberFormat="1" applyFont="1" applyFill="1" applyBorder="1" applyAlignment="1" applyProtection="1">
      <alignment horizontal="center" vertical="center"/>
      <protection hidden="1"/>
    </xf>
    <xf numFmtId="166" fontId="5" fillId="0" borderId="2" xfId="3" applyNumberFormat="1" applyFont="1" applyFill="1" applyBorder="1" applyAlignment="1" applyProtection="1">
      <alignment horizontal="center" vertical="center"/>
      <protection hidden="1"/>
    </xf>
    <xf numFmtId="166" fontId="5" fillId="0" borderId="44" xfId="0" applyNumberFormat="1" applyFont="1" applyBorder="1" applyAlignment="1" applyProtection="1">
      <alignment horizontal="center" vertical="center"/>
      <protection hidden="1"/>
    </xf>
    <xf numFmtId="166" fontId="5" fillId="0" borderId="26" xfId="0" applyNumberFormat="1" applyFont="1" applyBorder="1" applyAlignment="1" applyProtection="1">
      <alignment horizontal="center" vertical="center"/>
      <protection hidden="1"/>
    </xf>
    <xf numFmtId="1" fontId="5" fillId="0" borderId="29" xfId="0" applyNumberFormat="1" applyFont="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0" fontId="6" fillId="0" borderId="8" xfId="0" applyFont="1" applyBorder="1" applyAlignment="1" applyProtection="1">
      <alignment vertical="center"/>
      <protection hidden="1"/>
    </xf>
    <xf numFmtId="164" fontId="16" fillId="0" borderId="0" xfId="0" applyNumberFormat="1" applyFont="1" applyAlignment="1" applyProtection="1">
      <alignment horizontal="center" vertical="center"/>
      <protection hidden="1"/>
    </xf>
    <xf numFmtId="166" fontId="5" fillId="3" borderId="5" xfId="3" applyNumberFormat="1" applyFont="1" applyFill="1" applyBorder="1" applyAlignment="1" applyProtection="1">
      <alignment horizontal="center" vertical="center"/>
      <protection hidden="1"/>
    </xf>
    <xf numFmtId="166" fontId="5" fillId="3" borderId="2" xfId="3" applyNumberFormat="1" applyFont="1" applyFill="1" applyBorder="1" applyAlignment="1" applyProtection="1">
      <alignment horizontal="center" vertical="center"/>
      <protection hidden="1"/>
    </xf>
    <xf numFmtId="0" fontId="5" fillId="3" borderId="54" xfId="0" applyFont="1" applyFill="1" applyBorder="1" applyAlignment="1" applyProtection="1">
      <alignment horizontal="center" vertical="center" wrapText="1"/>
      <protection hidden="1"/>
    </xf>
    <xf numFmtId="166" fontId="5" fillId="0" borderId="29" xfId="0" applyNumberFormat="1" applyFont="1" applyBorder="1" applyAlignment="1" applyProtection="1">
      <alignment horizontal="center" vertical="center"/>
      <protection hidden="1"/>
    </xf>
    <xf numFmtId="166" fontId="5" fillId="3" borderId="7" xfId="3" applyNumberFormat="1" applyFont="1" applyFill="1" applyBorder="1" applyAlignment="1" applyProtection="1">
      <alignment horizontal="center" vertical="center"/>
      <protection hidden="1"/>
    </xf>
    <xf numFmtId="1" fontId="5" fillId="0" borderId="11" xfId="0" applyNumberFormat="1" applyFont="1" applyBorder="1" applyAlignment="1" applyProtection="1">
      <alignment horizontal="center" vertical="center"/>
      <protection hidden="1"/>
    </xf>
    <xf numFmtId="9" fontId="5" fillId="0" borderId="20" xfId="4" applyFont="1" applyFill="1" applyBorder="1" applyAlignment="1" applyProtection="1">
      <alignment horizontal="center" vertical="center"/>
      <protection hidden="1"/>
    </xf>
    <xf numFmtId="9" fontId="5" fillId="0" borderId="26" xfId="4" applyFont="1" applyFill="1" applyBorder="1" applyAlignment="1" applyProtection="1">
      <alignment horizontal="center" vertical="center" wrapText="1"/>
      <protection hidden="1"/>
    </xf>
    <xf numFmtId="10" fontId="5" fillId="0" borderId="0" xfId="0" applyNumberFormat="1" applyFont="1" applyAlignment="1" applyProtection="1">
      <alignment horizontal="center" vertical="center"/>
      <protection hidden="1"/>
    </xf>
    <xf numFmtId="38" fontId="5" fillId="2" borderId="46" xfId="0" applyNumberFormat="1" applyFont="1" applyFill="1" applyBorder="1" applyAlignment="1" applyProtection="1">
      <alignment horizontal="center" vertical="center" wrapText="1"/>
      <protection locked="0"/>
    </xf>
    <xf numFmtId="164" fontId="5" fillId="2" borderId="62" xfId="0" applyNumberFormat="1" applyFont="1" applyFill="1" applyBorder="1" applyAlignment="1" applyProtection="1">
      <alignment horizontal="center" vertical="center" wrapText="1"/>
      <protection locked="0"/>
    </xf>
    <xf numFmtId="164" fontId="5" fillId="0" borderId="5" xfId="3" applyNumberFormat="1" applyFont="1" applyFill="1" applyBorder="1" applyAlignment="1" applyProtection="1">
      <alignment horizontal="center" vertical="center"/>
    </xf>
    <xf numFmtId="164" fontId="5" fillId="0" borderId="40" xfId="3" applyNumberFormat="1" applyFont="1" applyFill="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66" xfId="0" applyFont="1" applyBorder="1" applyAlignment="1" applyProtection="1">
      <alignment horizontal="center" vertical="center"/>
      <protection hidden="1"/>
    </xf>
    <xf numFmtId="0" fontId="12" fillId="0" borderId="67" xfId="0" applyFont="1" applyBorder="1" applyAlignment="1" applyProtection="1">
      <alignment horizontal="center" vertical="center"/>
      <protection hidden="1"/>
    </xf>
    <xf numFmtId="0" fontId="18" fillId="0" borderId="63"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64" xfId="0" applyFont="1" applyBorder="1" applyAlignment="1" applyProtection="1">
      <alignment horizontal="center" vertical="center"/>
      <protection hidden="1"/>
    </xf>
    <xf numFmtId="14" fontId="5" fillId="0" borderId="0" xfId="0" applyNumberFormat="1" applyFont="1" applyAlignment="1">
      <alignment horizontal="center" vertical="center"/>
    </xf>
    <xf numFmtId="14" fontId="5" fillId="0" borderId="44" xfId="0" applyNumberFormat="1" applyFont="1" applyBorder="1" applyAlignment="1">
      <alignment horizontal="centerContinuous" vertical="center"/>
    </xf>
    <xf numFmtId="14" fontId="5" fillId="0" borderId="39" xfId="0" applyNumberFormat="1" applyFont="1" applyBorder="1" applyAlignment="1">
      <alignment horizontal="centerContinuous" vertical="center"/>
    </xf>
    <xf numFmtId="14" fontId="5" fillId="0" borderId="27" xfId="0" applyNumberFormat="1" applyFont="1" applyBorder="1" applyAlignment="1">
      <alignment horizontal="centerContinuous" vertical="center"/>
    </xf>
    <xf numFmtId="0" fontId="5" fillId="0" borderId="2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wrapText="1"/>
    </xf>
    <xf numFmtId="38" fontId="5" fillId="2" borderId="3" xfId="3" applyNumberFormat="1" applyFont="1" applyFill="1" applyBorder="1" applyAlignment="1" applyProtection="1">
      <alignment horizontal="center" vertical="center"/>
      <protection locked="0"/>
    </xf>
    <xf numFmtId="38" fontId="5" fillId="2" borderId="12" xfId="3" applyNumberFormat="1" applyFont="1" applyFill="1" applyBorder="1" applyAlignment="1" applyProtection="1">
      <alignment horizontal="center" vertical="center"/>
      <protection locked="0"/>
    </xf>
    <xf numFmtId="164" fontId="5" fillId="2" borderId="28" xfId="3" applyNumberFormat="1" applyFont="1" applyFill="1" applyBorder="1" applyAlignment="1" applyProtection="1">
      <alignment horizontal="center" vertical="center"/>
      <protection locked="0"/>
    </xf>
    <xf numFmtId="38" fontId="5" fillId="2" borderId="28" xfId="3" applyNumberFormat="1" applyFont="1" applyFill="1" applyBorder="1" applyAlignment="1" applyProtection="1">
      <alignment horizontal="center" vertical="center"/>
      <protection locked="0"/>
    </xf>
    <xf numFmtId="38" fontId="5" fillId="2" borderId="34" xfId="3" applyNumberFormat="1" applyFont="1" applyFill="1" applyBorder="1" applyAlignment="1" applyProtection="1">
      <alignment horizontal="center" vertical="center"/>
      <protection locked="0"/>
    </xf>
    <xf numFmtId="38" fontId="5" fillId="2" borderId="4" xfId="3" applyNumberFormat="1" applyFont="1" applyFill="1" applyBorder="1" applyAlignment="1" applyProtection="1">
      <alignment horizontal="center" vertical="center"/>
      <protection locked="0"/>
    </xf>
    <xf numFmtId="164" fontId="5" fillId="2" borderId="59" xfId="3" applyNumberFormat="1" applyFont="1" applyFill="1" applyBorder="1" applyAlignment="1" applyProtection="1">
      <alignment horizontal="center" vertical="center"/>
      <protection locked="0"/>
    </xf>
    <xf numFmtId="38" fontId="5" fillId="2" borderId="38" xfId="3" applyNumberFormat="1" applyFont="1" applyFill="1" applyBorder="1" applyAlignment="1" applyProtection="1">
      <alignment horizontal="center" vertical="center"/>
      <protection locked="0"/>
    </xf>
    <xf numFmtId="38" fontId="5" fillId="2" borderId="50" xfId="3" applyNumberFormat="1" applyFont="1" applyFill="1" applyBorder="1" applyAlignment="1" applyProtection="1">
      <alignment horizontal="center" vertical="center"/>
      <protection locked="0"/>
    </xf>
    <xf numFmtId="38" fontId="5" fillId="2" borderId="13" xfId="3" applyNumberFormat="1" applyFont="1" applyFill="1" applyBorder="1" applyAlignment="1" applyProtection="1">
      <alignment horizontal="center" vertical="center"/>
      <protection locked="0"/>
    </xf>
    <xf numFmtId="38" fontId="5" fillId="2" borderId="14" xfId="3" applyNumberFormat="1" applyFont="1" applyFill="1" applyBorder="1" applyAlignment="1" applyProtection="1">
      <alignment horizontal="center" vertical="center"/>
      <protection locked="0"/>
    </xf>
    <xf numFmtId="164" fontId="5" fillId="2" borderId="60" xfId="3" applyNumberFormat="1" applyFont="1" applyFill="1" applyBorder="1" applyAlignment="1" applyProtection="1">
      <alignment horizontal="center" vertical="center"/>
      <protection locked="0"/>
    </xf>
    <xf numFmtId="164" fontId="5" fillId="0" borderId="1" xfId="3" applyNumberFormat="1" applyFont="1" applyFill="1" applyBorder="1" applyAlignment="1" applyProtection="1">
      <alignment horizontal="center" vertical="center"/>
    </xf>
    <xf numFmtId="164" fontId="5" fillId="0" borderId="12" xfId="3" applyNumberFormat="1" applyFont="1" applyFill="1" applyBorder="1" applyAlignment="1" applyProtection="1">
      <alignment horizontal="center" vertical="center"/>
    </xf>
    <xf numFmtId="164" fontId="5" fillId="0" borderId="16" xfId="3" applyNumberFormat="1" applyFont="1" applyFill="1" applyBorder="1" applyAlignment="1" applyProtection="1">
      <alignment horizontal="center" vertical="center"/>
    </xf>
    <xf numFmtId="0" fontId="5" fillId="3" borderId="26" xfId="0" applyFont="1" applyFill="1" applyBorder="1" applyAlignment="1">
      <alignment horizontal="center" vertical="center" wrapText="1"/>
    </xf>
    <xf numFmtId="164" fontId="5" fillId="0" borderId="31" xfId="3" applyNumberFormat="1" applyFont="1" applyFill="1" applyBorder="1" applyAlignment="1" applyProtection="1">
      <alignment horizontal="center" vertical="center"/>
    </xf>
    <xf numFmtId="164" fontId="5" fillId="3" borderId="5" xfId="3" applyNumberFormat="1" applyFont="1" applyFill="1" applyBorder="1" applyAlignment="1" applyProtection="1">
      <alignment horizontal="center" vertical="center"/>
    </xf>
    <xf numFmtId="164" fontId="5" fillId="3" borderId="1" xfId="3" applyNumberFormat="1" applyFont="1" applyFill="1" applyBorder="1" applyAlignment="1" applyProtection="1">
      <alignment horizontal="center" vertical="center"/>
    </xf>
    <xf numFmtId="164" fontId="5" fillId="0" borderId="29" xfId="3" applyNumberFormat="1" applyFont="1" applyFill="1" applyBorder="1" applyAlignment="1" applyProtection="1">
      <alignment horizontal="center" vertical="center"/>
    </xf>
    <xf numFmtId="164" fontId="5" fillId="0" borderId="11" xfId="3" applyNumberFormat="1" applyFont="1" applyFill="1" applyBorder="1" applyAlignment="1" applyProtection="1">
      <alignment horizontal="center" vertical="center"/>
    </xf>
    <xf numFmtId="164" fontId="5" fillId="3" borderId="29" xfId="3" applyNumberFormat="1" applyFont="1" applyFill="1" applyBorder="1" applyAlignment="1" applyProtection="1">
      <alignment horizontal="center" vertical="center"/>
    </xf>
    <xf numFmtId="1" fontId="5" fillId="0" borderId="27" xfId="0" applyNumberFormat="1" applyFont="1" applyBorder="1" applyAlignment="1" applyProtection="1">
      <alignment vertical="center"/>
      <protection hidden="1"/>
    </xf>
    <xf numFmtId="0" fontId="5" fillId="0" borderId="49" xfId="0" applyFont="1" applyBorder="1" applyAlignment="1">
      <alignment horizontal="center" vertical="center" wrapText="1"/>
    </xf>
    <xf numFmtId="1" fontId="5" fillId="4" borderId="4" xfId="3" applyNumberFormat="1" applyFont="1" applyFill="1" applyBorder="1" applyAlignment="1" applyProtection="1">
      <alignment horizontal="center" vertical="center"/>
      <protection locked="0"/>
    </xf>
    <xf numFmtId="1" fontId="5" fillId="4" borderId="17" xfId="3" applyNumberFormat="1" applyFont="1" applyFill="1" applyBorder="1" applyAlignment="1" applyProtection="1">
      <alignment horizontal="center" vertical="center"/>
      <protection locked="0"/>
    </xf>
    <xf numFmtId="2" fontId="5" fillId="4" borderId="4" xfId="3" applyNumberFormat="1" applyFont="1" applyFill="1" applyBorder="1" applyAlignment="1" applyProtection="1">
      <alignment horizontal="center" vertical="center"/>
      <protection locked="0"/>
    </xf>
    <xf numFmtId="164" fontId="5" fillId="4" borderId="28" xfId="3" applyNumberFormat="1" applyFont="1" applyFill="1" applyBorder="1" applyAlignment="1" applyProtection="1">
      <alignment horizontal="center" vertical="center"/>
    </xf>
    <xf numFmtId="1" fontId="5" fillId="4" borderId="34" xfId="3" applyNumberFormat="1"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hidden="1"/>
    </xf>
    <xf numFmtId="0" fontId="5" fillId="0" borderId="22" xfId="0" applyFont="1" applyBorder="1" applyAlignment="1">
      <alignment horizontal="left" vertical="center" wrapText="1"/>
    </xf>
    <xf numFmtId="0" fontId="5" fillId="0" borderId="47" xfId="0" applyFont="1" applyBorder="1" applyAlignment="1" applyProtection="1">
      <alignment horizontal="center" vertical="center" wrapText="1"/>
      <protection hidden="1"/>
    </xf>
    <xf numFmtId="0" fontId="5" fillId="0" borderId="68" xfId="0" applyFont="1" applyBorder="1" applyAlignment="1" applyProtection="1">
      <alignment horizontal="center" vertical="center" wrapText="1"/>
      <protection hidden="1"/>
    </xf>
    <xf numFmtId="0" fontId="5" fillId="0" borderId="69" xfId="0" applyFont="1" applyBorder="1" applyAlignment="1" applyProtection="1">
      <alignment horizontal="center" vertical="center" wrapText="1"/>
      <protection hidden="1"/>
    </xf>
    <xf numFmtId="38" fontId="5" fillId="0" borderId="11" xfId="3" applyNumberFormat="1" applyFont="1" applyFill="1" applyBorder="1" applyAlignment="1" applyProtection="1">
      <alignment horizontal="center" vertical="center"/>
      <protection hidden="1"/>
    </xf>
    <xf numFmtId="38" fontId="5" fillId="0" borderId="51" xfId="3" applyNumberFormat="1" applyFont="1" applyFill="1" applyBorder="1" applyAlignment="1" applyProtection="1">
      <alignment horizontal="center" vertical="center"/>
      <protection hidden="1"/>
    </xf>
    <xf numFmtId="38" fontId="5" fillId="0" borderId="50" xfId="3" applyNumberFormat="1" applyFont="1" applyFill="1" applyBorder="1" applyAlignment="1" applyProtection="1">
      <alignment horizontal="center" vertical="center"/>
      <protection hidden="1"/>
    </xf>
    <xf numFmtId="38" fontId="5" fillId="0" borderId="31" xfId="3" applyNumberFormat="1" applyFont="1" applyFill="1" applyBorder="1" applyAlignment="1" applyProtection="1">
      <alignment horizontal="center" vertical="center"/>
      <protection locked="0"/>
    </xf>
    <xf numFmtId="38" fontId="5" fillId="0" borderId="35" xfId="3" applyNumberFormat="1" applyFont="1" applyFill="1" applyBorder="1" applyAlignment="1" applyProtection="1">
      <alignment horizontal="center" vertical="center"/>
      <protection locked="0"/>
    </xf>
    <xf numFmtId="38" fontId="5" fillId="2" borderId="20" xfId="0" applyNumberFormat="1" applyFont="1" applyFill="1" applyBorder="1" applyAlignment="1" applyProtection="1">
      <alignment horizontal="center" vertical="center" wrapText="1"/>
      <protection locked="0"/>
    </xf>
    <xf numFmtId="164" fontId="5" fillId="2" borderId="6" xfId="0" applyNumberFormat="1" applyFont="1" applyFill="1" applyBorder="1" applyAlignment="1" applyProtection="1">
      <alignment horizontal="center" vertical="center" wrapText="1"/>
      <protection locked="0"/>
    </xf>
    <xf numFmtId="164" fontId="5" fillId="0" borderId="2" xfId="3" applyNumberFormat="1" applyFont="1" applyFill="1" applyBorder="1" applyAlignment="1" applyProtection="1">
      <alignment horizontal="center" vertical="center" wrapText="1"/>
      <protection hidden="1"/>
    </xf>
    <xf numFmtId="164" fontId="5" fillId="0" borderId="70" xfId="3" applyNumberFormat="1" applyFont="1" applyFill="1" applyBorder="1" applyAlignment="1" applyProtection="1">
      <alignment horizontal="center" vertical="center"/>
      <protection hidden="1"/>
    </xf>
    <xf numFmtId="164" fontId="5" fillId="0" borderId="23" xfId="3" applyNumberFormat="1" applyFont="1" applyFill="1" applyBorder="1" applyAlignment="1" applyProtection="1">
      <alignment horizontal="center" vertical="center"/>
      <protection hidden="1"/>
    </xf>
    <xf numFmtId="164" fontId="5" fillId="0" borderId="54" xfId="3" applyNumberFormat="1" applyFont="1" applyFill="1" applyBorder="1" applyAlignment="1" applyProtection="1">
      <alignment horizontal="center" vertical="center" wrapText="1"/>
      <protection hidden="1"/>
    </xf>
    <xf numFmtId="9" fontId="5" fillId="0" borderId="68" xfId="4" applyFont="1" applyFill="1" applyBorder="1" applyAlignment="1" applyProtection="1">
      <alignment horizontal="center" vertical="center"/>
      <protection hidden="1"/>
    </xf>
    <xf numFmtId="2" fontId="5" fillId="2" borderId="1" xfId="3" applyNumberFormat="1" applyFont="1" applyFill="1" applyBorder="1" applyAlignment="1" applyProtection="1">
      <alignment horizontal="center" vertical="center"/>
      <protection locked="0"/>
    </xf>
    <xf numFmtId="2" fontId="5" fillId="2" borderId="16" xfId="3" applyNumberFormat="1" applyFont="1" applyFill="1" applyBorder="1" applyAlignment="1" applyProtection="1">
      <alignment horizontal="center" vertical="center"/>
      <protection locked="0"/>
    </xf>
    <xf numFmtId="2" fontId="5" fillId="2" borderId="18" xfId="3" applyNumberFormat="1" applyFont="1" applyFill="1" applyBorder="1" applyAlignment="1" applyProtection="1">
      <alignment horizontal="center" vertical="center"/>
      <protection locked="0"/>
    </xf>
    <xf numFmtId="2" fontId="5" fillId="2" borderId="19" xfId="3" applyNumberFormat="1" applyFont="1" applyFill="1" applyBorder="1" applyAlignment="1" applyProtection="1">
      <alignment horizontal="center" vertical="center"/>
      <protection locked="0"/>
    </xf>
    <xf numFmtId="2" fontId="5" fillId="2" borderId="22" xfId="3" applyNumberFormat="1" applyFont="1" applyFill="1" applyBorder="1" applyAlignment="1" applyProtection="1">
      <alignment horizontal="center" vertical="center"/>
      <protection locked="0"/>
    </xf>
    <xf numFmtId="2" fontId="5" fillId="2" borderId="7" xfId="3" applyNumberFormat="1" applyFont="1" applyFill="1" applyBorder="1" applyAlignment="1" applyProtection="1">
      <alignment horizontal="center" vertical="center"/>
      <protection locked="0"/>
    </xf>
    <xf numFmtId="2" fontId="5" fillId="2" borderId="33" xfId="3" applyNumberFormat="1" applyFont="1" applyFill="1" applyBorder="1" applyAlignment="1" applyProtection="1">
      <alignment horizontal="center" vertical="center"/>
      <protection locked="0"/>
    </xf>
    <xf numFmtId="1" fontId="5" fillId="0" borderId="53" xfId="0" applyNumberFormat="1" applyFont="1" applyBorder="1" applyAlignment="1" applyProtection="1">
      <alignment horizontal="center" vertical="center"/>
      <protection hidden="1"/>
    </xf>
    <xf numFmtId="164" fontId="5" fillId="0" borderId="50" xfId="3" applyNumberFormat="1" applyFont="1" applyFill="1" applyBorder="1" applyAlignment="1" applyProtection="1">
      <alignment horizontal="center" vertical="center"/>
      <protection hidden="1"/>
    </xf>
    <xf numFmtId="164" fontId="5" fillId="3" borderId="50" xfId="3" applyNumberFormat="1" applyFont="1" applyFill="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164" fontId="5" fillId="2" borderId="46" xfId="3" applyNumberFormat="1" applyFont="1" applyFill="1" applyBorder="1" applyAlignment="1" applyProtection="1">
      <alignment horizontal="center" vertical="center"/>
      <protection locked="0"/>
    </xf>
    <xf numFmtId="171" fontId="5" fillId="2" borderId="45" xfId="3" applyNumberFormat="1" applyFont="1" applyFill="1" applyBorder="1" applyAlignment="1" applyProtection="1">
      <alignment horizontal="center" vertical="center"/>
      <protection locked="0"/>
    </xf>
    <xf numFmtId="1" fontId="5" fillId="2" borderId="45" xfId="3" applyNumberFormat="1" applyFont="1" applyFill="1" applyBorder="1" applyAlignment="1" applyProtection="1">
      <alignment horizontal="center" vertical="center"/>
      <protection locked="0"/>
    </xf>
    <xf numFmtId="174" fontId="5" fillId="2" borderId="22" xfId="3" applyNumberFormat="1" applyFont="1" applyFill="1" applyBorder="1" applyAlignment="1" applyProtection="1">
      <alignment horizontal="center" vertical="center"/>
      <protection locked="0"/>
    </xf>
    <xf numFmtId="169" fontId="5" fillId="2" borderId="43" xfId="3" applyNumberFormat="1" applyFont="1" applyFill="1" applyBorder="1" applyAlignment="1" applyProtection="1">
      <alignment horizontal="center" vertical="center"/>
      <protection locked="0"/>
    </xf>
    <xf numFmtId="171" fontId="5" fillId="2" borderId="19" xfId="3" applyNumberFormat="1" applyFont="1" applyFill="1" applyBorder="1" applyAlignment="1" applyProtection="1">
      <alignment horizontal="center" vertical="center"/>
      <protection locked="0"/>
    </xf>
    <xf numFmtId="1" fontId="5" fillId="2" borderId="19" xfId="3" applyNumberFormat="1" applyFont="1" applyFill="1" applyBorder="1" applyAlignment="1" applyProtection="1">
      <alignment horizontal="center" vertical="center"/>
      <protection locked="0"/>
    </xf>
    <xf numFmtId="169" fontId="5" fillId="2" borderId="60" xfId="3" applyNumberFormat="1" applyFont="1" applyFill="1" applyBorder="1" applyAlignment="1" applyProtection="1">
      <alignment horizontal="center" vertical="center"/>
      <protection locked="0"/>
    </xf>
    <xf numFmtId="0" fontId="5" fillId="6" borderId="26" xfId="0" applyFont="1" applyFill="1" applyBorder="1" applyAlignment="1" applyProtection="1">
      <alignment horizontal="left" vertical="center"/>
      <protection hidden="1"/>
    </xf>
    <xf numFmtId="0" fontId="5" fillId="6" borderId="0" xfId="0" applyFont="1" applyFill="1" applyAlignment="1" applyProtection="1">
      <alignment vertical="center"/>
      <protection hidden="1"/>
    </xf>
    <xf numFmtId="0" fontId="5" fillId="0" borderId="0" xfId="0" quotePrefix="1" applyFont="1" applyAlignment="1" applyProtection="1">
      <alignment vertical="center"/>
      <protection hidden="1"/>
    </xf>
    <xf numFmtId="0" fontId="6" fillId="6" borderId="0" xfId="0" applyFont="1" applyFill="1" applyAlignment="1" applyProtection="1">
      <alignment vertical="center"/>
      <protection hidden="1"/>
    </xf>
    <xf numFmtId="14" fontId="5" fillId="6" borderId="0" xfId="0" applyNumberFormat="1" applyFont="1" applyFill="1" applyAlignment="1" applyProtection="1">
      <alignment horizontal="center" vertical="center"/>
      <protection hidden="1"/>
    </xf>
    <xf numFmtId="0" fontId="1" fillId="0" borderId="0" xfId="0" applyFont="1"/>
    <xf numFmtId="0" fontId="0" fillId="0" borderId="34" xfId="0" applyBorder="1"/>
    <xf numFmtId="10" fontId="0" fillId="5" borderId="34" xfId="0" applyNumberFormat="1" applyFill="1" applyBorder="1" applyAlignment="1">
      <alignment horizontal="center" vertical="center"/>
    </xf>
    <xf numFmtId="9" fontId="0" fillId="0" borderId="0" xfId="0" applyNumberFormat="1"/>
    <xf numFmtId="10" fontId="0" fillId="0" borderId="0" xfId="0" applyNumberFormat="1"/>
    <xf numFmtId="0" fontId="21" fillId="0" borderId="0" xfId="0" applyFont="1"/>
    <xf numFmtId="10" fontId="21" fillId="0" borderId="0" xfId="0" applyNumberFormat="1" applyFont="1"/>
    <xf numFmtId="9" fontId="21" fillId="0" borderId="0" xfId="0" applyNumberFormat="1" applyFont="1"/>
    <xf numFmtId="10" fontId="30" fillId="0" borderId="0" xfId="0" applyNumberFormat="1" applyFont="1"/>
    <xf numFmtId="0" fontId="30" fillId="0" borderId="0" xfId="0" applyFont="1"/>
    <xf numFmtId="0" fontId="5" fillId="0" borderId="0" xfId="0" applyFont="1"/>
    <xf numFmtId="0" fontId="32" fillId="0" borderId="0" xfId="0" applyFont="1"/>
    <xf numFmtId="0" fontId="31" fillId="0" borderId="0" xfId="0" applyFont="1"/>
    <xf numFmtId="9" fontId="30" fillId="0" borderId="0" xfId="0" applyNumberFormat="1" applyFont="1"/>
    <xf numFmtId="10" fontId="1" fillId="0" borderId="0" xfId="6" applyNumberFormat="1"/>
    <xf numFmtId="10" fontId="0" fillId="0" borderId="0" xfId="7" applyNumberFormat="1" applyFont="1" applyFill="1" applyBorder="1" applyAlignment="1"/>
    <xf numFmtId="0" fontId="25" fillId="0" borderId="0" xfId="6" applyFont="1" applyAlignment="1">
      <alignment horizontal="center"/>
    </xf>
    <xf numFmtId="0" fontId="25" fillId="0" borderId="0" xfId="6" applyFont="1"/>
    <xf numFmtId="0" fontId="25" fillId="0" borderId="0" xfId="6" applyFont="1" applyAlignment="1">
      <alignment horizontal="center" vertical="center" wrapText="1"/>
    </xf>
    <xf numFmtId="0" fontId="26" fillId="0" borderId="0" xfId="6" applyFont="1" applyAlignment="1">
      <alignment vertical="center"/>
    </xf>
    <xf numFmtId="0" fontId="25" fillId="0" borderId="0" xfId="6" applyFont="1" applyAlignment="1">
      <alignment vertical="center"/>
    </xf>
    <xf numFmtId="0" fontId="25" fillId="0" borderId="0" xfId="6" applyFont="1" applyAlignment="1">
      <alignment vertical="center" wrapText="1"/>
    </xf>
    <xf numFmtId="0" fontId="25" fillId="0" borderId="0" xfId="6" applyFont="1" applyAlignment="1">
      <alignment wrapText="1"/>
    </xf>
    <xf numFmtId="0" fontId="1" fillId="0" borderId="0" xfId="6"/>
    <xf numFmtId="0" fontId="28" fillId="0" borderId="0" xfId="6" applyFont="1"/>
    <xf numFmtId="0" fontId="27" fillId="0" borderId="0" xfId="6" applyFont="1" applyAlignment="1">
      <alignment wrapText="1"/>
    </xf>
    <xf numFmtId="0" fontId="0" fillId="0" borderId="0" xfId="0" applyAlignment="1">
      <alignment horizontal="center"/>
    </xf>
    <xf numFmtId="0" fontId="1" fillId="0" borderId="58" xfId="6" applyBorder="1"/>
    <xf numFmtId="0" fontId="1" fillId="0" borderId="5" xfId="6" applyBorder="1"/>
    <xf numFmtId="10" fontId="1" fillId="0" borderId="1" xfId="6" applyNumberFormat="1" applyBorder="1"/>
    <xf numFmtId="10" fontId="0" fillId="0" borderId="28" xfId="7" applyNumberFormat="1" applyFont="1" applyFill="1" applyBorder="1" applyAlignment="1"/>
    <xf numFmtId="0" fontId="1" fillId="0" borderId="18" xfId="6" applyBorder="1"/>
    <xf numFmtId="0" fontId="1" fillId="0" borderId="2" xfId="6" applyBorder="1"/>
    <xf numFmtId="10" fontId="1" fillId="0" borderId="2" xfId="6" applyNumberFormat="1" applyBorder="1"/>
    <xf numFmtId="10" fontId="1" fillId="0" borderId="6" xfId="6" applyNumberFormat="1" applyBorder="1"/>
    <xf numFmtId="0" fontId="1" fillId="0" borderId="16" xfId="6" applyBorder="1"/>
    <xf numFmtId="0" fontId="33" fillId="0" borderId="16" xfId="6" applyFont="1" applyBorder="1"/>
    <xf numFmtId="10" fontId="1" fillId="0" borderId="28" xfId="6" applyNumberFormat="1" applyBorder="1"/>
    <xf numFmtId="10" fontId="1" fillId="0" borderId="26" xfId="6" applyNumberFormat="1" applyBorder="1"/>
    <xf numFmtId="10" fontId="0" fillId="0" borderId="39" xfId="7" applyNumberFormat="1" applyFont="1" applyFill="1" applyBorder="1" applyAlignment="1"/>
    <xf numFmtId="0" fontId="0" fillId="0" borderId="0" xfId="0" applyAlignment="1">
      <alignment horizontal="right"/>
    </xf>
    <xf numFmtId="0" fontId="5" fillId="0" borderId="0" xfId="0" applyFont="1" applyAlignment="1">
      <alignment horizontal="center"/>
    </xf>
    <xf numFmtId="0" fontId="21" fillId="0" borderId="0" xfId="0" applyFont="1" applyAlignment="1">
      <alignment horizontal="right"/>
    </xf>
    <xf numFmtId="0" fontId="1" fillId="8" borderId="0" xfId="0" applyFont="1" applyFill="1"/>
    <xf numFmtId="0" fontId="0" fillId="8" borderId="0" xfId="0" applyFill="1"/>
    <xf numFmtId="9" fontId="0" fillId="8" borderId="0" xfId="0" applyNumberFormat="1" applyFill="1"/>
    <xf numFmtId="10" fontId="0" fillId="8" borderId="0" xfId="0" applyNumberFormat="1" applyFill="1"/>
    <xf numFmtId="0" fontId="30" fillId="8" borderId="0" xfId="0" applyFont="1" applyFill="1"/>
    <xf numFmtId="10" fontId="30" fillId="8" borderId="0" xfId="0" applyNumberFormat="1" applyFont="1" applyFill="1"/>
    <xf numFmtId="10" fontId="1" fillId="8" borderId="0" xfId="0" applyNumberFormat="1" applyFont="1" applyFill="1"/>
    <xf numFmtId="10" fontId="21" fillId="8" borderId="0" xfId="0" applyNumberFormat="1" applyFont="1" applyFill="1"/>
    <xf numFmtId="0" fontId="21" fillId="8" borderId="0" xfId="0" applyFont="1" applyFill="1"/>
    <xf numFmtId="9" fontId="30" fillId="8" borderId="0" xfId="0" applyNumberFormat="1" applyFont="1" applyFill="1"/>
    <xf numFmtId="9" fontId="29" fillId="8" borderId="0" xfId="0" applyNumberFormat="1" applyFont="1" applyFill="1"/>
    <xf numFmtId="10" fontId="29" fillId="8" borderId="0" xfId="0" applyNumberFormat="1" applyFont="1" applyFill="1"/>
    <xf numFmtId="0" fontId="1" fillId="0" borderId="0" xfId="6" applyAlignment="1" applyProtection="1">
      <alignment vertical="center"/>
      <protection hidden="1"/>
    </xf>
    <xf numFmtId="0" fontId="2" fillId="0" borderId="0" xfId="6" applyFont="1" applyAlignment="1" applyProtection="1">
      <alignment vertical="center"/>
      <protection hidden="1"/>
    </xf>
    <xf numFmtId="0" fontId="4" fillId="0" borderId="0" xfId="6" applyFont="1" applyAlignment="1" applyProtection="1">
      <alignment horizontal="right" vertical="center"/>
      <protection hidden="1"/>
    </xf>
    <xf numFmtId="0" fontId="34" fillId="0" borderId="0" xfId="6" applyFont="1" applyAlignment="1" applyProtection="1">
      <alignment horizontal="center" vertical="center"/>
      <protection hidden="1"/>
    </xf>
    <xf numFmtId="0" fontId="35" fillId="0" borderId="0" xfId="6" applyFont="1" applyAlignment="1" applyProtection="1">
      <alignment horizontal="right" vertical="center"/>
      <protection hidden="1"/>
    </xf>
    <xf numFmtId="0" fontId="24" fillId="0" borderId="0" xfId="6" applyFont="1" applyAlignment="1" applyProtection="1">
      <alignment vertical="center"/>
      <protection hidden="1"/>
    </xf>
    <xf numFmtId="1" fontId="5" fillId="0" borderId="0" xfId="6" applyNumberFormat="1" applyFont="1" applyAlignment="1" applyProtection="1">
      <alignment horizontal="left" vertical="center"/>
      <protection hidden="1"/>
    </xf>
    <xf numFmtId="49" fontId="1" fillId="0" borderId="0" xfId="6" applyNumberFormat="1" applyProtection="1">
      <protection hidden="1"/>
    </xf>
    <xf numFmtId="0" fontId="42" fillId="0" borderId="0" xfId="6"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43" fontId="36" fillId="0" borderId="0" xfId="5"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vertical="center"/>
      <protection hidden="1"/>
    </xf>
    <xf numFmtId="49" fontId="47" fillId="0" borderId="0" xfId="0" applyNumberFormat="1" applyFont="1" applyProtection="1">
      <protection hidden="1"/>
    </xf>
    <xf numFmtId="0" fontId="48" fillId="0" borderId="0" xfId="0" applyFont="1" applyAlignment="1" applyProtection="1">
      <alignment horizontal="center" vertical="center"/>
      <protection hidden="1"/>
    </xf>
    <xf numFmtId="14" fontId="48" fillId="0" borderId="0" xfId="0" applyNumberFormat="1" applyFont="1" applyAlignment="1" applyProtection="1">
      <alignment horizontal="center" vertical="center"/>
      <protection hidden="1"/>
    </xf>
    <xf numFmtId="1" fontId="48" fillId="0" borderId="0" xfId="0" applyNumberFormat="1" applyFont="1" applyAlignment="1" applyProtection="1">
      <alignment horizontal="left" vertical="center"/>
      <protection hidden="1"/>
    </xf>
    <xf numFmtId="0" fontId="48" fillId="0" borderId="17" xfId="0" applyFont="1" applyBorder="1" applyAlignment="1" applyProtection="1">
      <alignment horizontal="center" vertical="center"/>
      <protection hidden="1"/>
    </xf>
    <xf numFmtId="14" fontId="48" fillId="0" borderId="17" xfId="0" applyNumberFormat="1" applyFont="1" applyBorder="1" applyAlignment="1" applyProtection="1">
      <alignment horizontal="center" vertical="center"/>
      <protection hidden="1"/>
    </xf>
    <xf numFmtId="1" fontId="48" fillId="0" borderId="17" xfId="0" applyNumberFormat="1" applyFont="1" applyBorder="1" applyAlignment="1" applyProtection="1">
      <alignment horizontal="left" vertical="center"/>
      <protection hidden="1"/>
    </xf>
    <xf numFmtId="0" fontId="47" fillId="0" borderId="0" xfId="0" applyFont="1" applyAlignment="1" applyProtection="1">
      <alignment vertical="center"/>
      <protection hidden="1"/>
    </xf>
    <xf numFmtId="0" fontId="49" fillId="0" borderId="0" xfId="0" applyFont="1" applyAlignment="1" applyProtection="1">
      <alignment vertical="center"/>
      <protection hidden="1"/>
    </xf>
    <xf numFmtId="0" fontId="50" fillId="9" borderId="75" xfId="0" applyFont="1" applyFill="1" applyBorder="1" applyAlignment="1" applyProtection="1">
      <alignment horizontal="center" vertical="center"/>
      <protection hidden="1"/>
    </xf>
    <xf numFmtId="0" fontId="50" fillId="9" borderId="75" xfId="0" applyFont="1" applyFill="1" applyBorder="1" applyAlignment="1" applyProtection="1">
      <alignment vertical="center"/>
      <protection hidden="1"/>
    </xf>
    <xf numFmtId="1" fontId="48" fillId="0" borderId="0" xfId="0" applyNumberFormat="1" applyFont="1" applyAlignment="1" applyProtection="1">
      <alignment horizontal="center" vertical="center"/>
      <protection hidden="1"/>
    </xf>
    <xf numFmtId="0" fontId="36" fillId="0" borderId="0" xfId="0" applyFont="1" applyProtection="1">
      <protection hidden="1"/>
    </xf>
    <xf numFmtId="14" fontId="48" fillId="0" borderId="0" xfId="0" quotePrefix="1" applyNumberFormat="1" applyFont="1" applyAlignment="1" applyProtection="1">
      <alignment horizontal="center" vertical="center"/>
      <protection hidden="1"/>
    </xf>
    <xf numFmtId="14" fontId="48" fillId="0" borderId="0" xfId="0" applyNumberFormat="1" applyFont="1" applyAlignment="1" applyProtection="1">
      <alignment horizontal="left" vertical="center"/>
      <protection hidden="1"/>
    </xf>
    <xf numFmtId="1" fontId="48" fillId="0" borderId="0" xfId="4" applyNumberFormat="1" applyFont="1" applyFill="1" applyBorder="1" applyAlignment="1" applyProtection="1">
      <alignment horizontal="center" vertical="center"/>
      <protection hidden="1"/>
    </xf>
    <xf numFmtId="2" fontId="48" fillId="0" borderId="0" xfId="0" applyNumberFormat="1" applyFont="1" applyAlignment="1" applyProtection="1">
      <alignment horizontal="left" vertical="center"/>
      <protection hidden="1"/>
    </xf>
    <xf numFmtId="0" fontId="48" fillId="0" borderId="0" xfId="0" applyFont="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51" fillId="0" borderId="0" xfId="0" applyFont="1" applyAlignment="1" applyProtection="1">
      <alignment vertical="center" wrapText="1"/>
      <protection hidden="1"/>
    </xf>
    <xf numFmtId="174" fontId="48" fillId="0" borderId="0" xfId="3" applyNumberFormat="1" applyFont="1" applyFill="1" applyBorder="1" applyAlignment="1" applyProtection="1">
      <alignment horizontal="center" vertical="center"/>
      <protection hidden="1"/>
    </xf>
    <xf numFmtId="167" fontId="52" fillId="0" borderId="0" xfId="0" applyNumberFormat="1" applyFont="1" applyAlignment="1" applyProtection="1">
      <alignment horizontal="center" vertical="center"/>
      <protection hidden="1"/>
    </xf>
    <xf numFmtId="2" fontId="53" fillId="0" borderId="0" xfId="0" applyNumberFormat="1" applyFont="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41" fillId="0" borderId="0" xfId="0" applyFont="1" applyAlignment="1" applyProtection="1">
      <alignment vertical="center" wrapText="1"/>
      <protection hidden="1"/>
    </xf>
    <xf numFmtId="166" fontId="54" fillId="0" borderId="0" xfId="0" applyNumberFormat="1" applyFont="1" applyAlignment="1" applyProtection="1">
      <alignment horizontal="center" vertical="center"/>
      <protection hidden="1"/>
    </xf>
    <xf numFmtId="1" fontId="48" fillId="0" borderId="0" xfId="0" applyNumberFormat="1" applyFont="1" applyAlignment="1" applyProtection="1">
      <alignment vertical="center"/>
      <protection hidden="1"/>
    </xf>
    <xf numFmtId="0" fontId="48" fillId="0" borderId="0" xfId="0" applyFont="1" applyAlignment="1" applyProtection="1">
      <alignment vertical="center"/>
      <protection hidden="1"/>
    </xf>
    <xf numFmtId="164" fontId="50" fillId="12" borderId="76" xfId="0" applyNumberFormat="1" applyFont="1" applyFill="1" applyBorder="1" applyAlignment="1" applyProtection="1">
      <alignment horizontal="center" vertical="center" wrapText="1"/>
      <protection hidden="1"/>
    </xf>
    <xf numFmtId="0" fontId="37" fillId="10" borderId="0" xfId="0" applyFont="1" applyFill="1" applyAlignment="1" applyProtection="1">
      <alignment vertical="center"/>
      <protection hidden="1"/>
    </xf>
    <xf numFmtId="49" fontId="57" fillId="0" borderId="0" xfId="0" applyNumberFormat="1" applyFont="1" applyProtection="1">
      <protection hidden="1"/>
    </xf>
    <xf numFmtId="0" fontId="57" fillId="0" borderId="0" xfId="0" applyFont="1" applyAlignment="1" applyProtection="1">
      <alignment horizontal="left" vertical="center"/>
      <protection hidden="1"/>
    </xf>
    <xf numFmtId="0" fontId="57" fillId="0" borderId="17" xfId="0" applyFont="1" applyBorder="1" applyAlignment="1" applyProtection="1">
      <alignment horizontal="left" vertical="center"/>
      <protection hidden="1"/>
    </xf>
    <xf numFmtId="0" fontId="58" fillId="0" borderId="34" xfId="0" applyFont="1" applyBorder="1" applyAlignment="1" applyProtection="1">
      <alignment horizontal="center" vertical="center" wrapText="1"/>
      <protection hidden="1"/>
    </xf>
    <xf numFmtId="174" fontId="58" fillId="0" borderId="34" xfId="3" applyNumberFormat="1" applyFont="1" applyFill="1" applyBorder="1" applyAlignment="1" applyProtection="1">
      <alignment horizontal="center" vertical="center"/>
      <protection hidden="1"/>
    </xf>
    <xf numFmtId="0" fontId="57" fillId="0" borderId="0" xfId="0" applyFont="1" applyAlignment="1" applyProtection="1">
      <alignment vertical="center"/>
      <protection hidden="1"/>
    </xf>
    <xf numFmtId="4" fontId="50" fillId="9" borderId="75" xfId="5" applyNumberFormat="1" applyFont="1" applyFill="1" applyBorder="1" applyAlignment="1" applyProtection="1">
      <alignment horizontal="center" vertical="center"/>
      <protection hidden="1"/>
    </xf>
    <xf numFmtId="0" fontId="59" fillId="0" borderId="0" xfId="0" applyFont="1" applyAlignment="1" applyProtection="1">
      <alignment horizontal="left" vertical="center"/>
      <protection hidden="1"/>
    </xf>
    <xf numFmtId="0" fontId="47" fillId="0" borderId="0" xfId="0" applyFont="1" applyAlignment="1" applyProtection="1">
      <alignment horizontal="left" vertical="center"/>
      <protection hidden="1"/>
    </xf>
    <xf numFmtId="0" fontId="49" fillId="0" borderId="17" xfId="0" applyFont="1" applyBorder="1" applyAlignment="1" applyProtection="1">
      <alignment horizontal="left" vertical="center"/>
      <protection hidden="1"/>
    </xf>
    <xf numFmtId="39" fontId="48" fillId="0" borderId="0" xfId="5" applyNumberFormat="1" applyFont="1" applyBorder="1" applyAlignment="1" applyProtection="1">
      <alignment horizontal="center" vertical="center"/>
      <protection hidden="1"/>
    </xf>
    <xf numFmtId="4" fontId="48" fillId="0" borderId="0" xfId="0" applyNumberFormat="1" applyFont="1" applyAlignment="1" applyProtection="1">
      <alignment horizontal="center" vertical="center"/>
      <protection hidden="1"/>
    </xf>
    <xf numFmtId="164" fontId="48" fillId="0" borderId="0" xfId="0" applyNumberFormat="1" applyFont="1" applyAlignment="1" applyProtection="1">
      <alignment horizontal="center" vertical="center"/>
      <protection hidden="1"/>
    </xf>
    <xf numFmtId="14" fontId="61" fillId="0" borderId="0" xfId="0" applyNumberFormat="1" applyFont="1" applyAlignment="1" applyProtection="1">
      <alignment horizontal="center" vertical="center"/>
      <protection hidden="1"/>
    </xf>
    <xf numFmtId="0" fontId="64" fillId="0" borderId="0" xfId="0" applyFont="1" applyAlignment="1" applyProtection="1">
      <alignment horizontal="center" vertical="center"/>
      <protection hidden="1"/>
    </xf>
    <xf numFmtId="0" fontId="64" fillId="0" borderId="0" xfId="0" applyFont="1" applyAlignment="1" applyProtection="1">
      <alignment vertical="center"/>
      <protection hidden="1"/>
    </xf>
    <xf numFmtId="0" fontId="58" fillId="0" borderId="0" xfId="0" applyFont="1" applyAlignment="1" applyProtection="1">
      <alignment horizontal="center" vertical="center"/>
      <protection hidden="1"/>
    </xf>
    <xf numFmtId="14" fontId="58" fillId="0" borderId="0" xfId="0" applyNumberFormat="1" applyFont="1" applyAlignment="1" applyProtection="1">
      <alignment horizontal="center" vertical="center"/>
      <protection hidden="1"/>
    </xf>
    <xf numFmtId="0" fontId="58" fillId="0" borderId="17" xfId="0" applyFont="1" applyBorder="1" applyAlignment="1" applyProtection="1">
      <alignment horizontal="center" vertical="center"/>
      <protection hidden="1"/>
    </xf>
    <xf numFmtId="14" fontId="58" fillId="0" borderId="17" xfId="0" applyNumberFormat="1" applyFont="1" applyBorder="1" applyAlignment="1" applyProtection="1">
      <alignment horizontal="center" vertical="center"/>
      <protection hidden="1"/>
    </xf>
    <xf numFmtId="0" fontId="65" fillId="0" borderId="0" xfId="0" applyFont="1" applyAlignment="1" applyProtection="1">
      <alignment vertical="center"/>
      <protection hidden="1"/>
    </xf>
    <xf numFmtId="1" fontId="58" fillId="0" borderId="17" xfId="0" applyNumberFormat="1" applyFont="1" applyBorder="1" applyAlignment="1" applyProtection="1">
      <alignment horizontal="left" vertical="center"/>
      <protection hidden="1"/>
    </xf>
    <xf numFmtId="49" fontId="37" fillId="12" borderId="0" xfId="6" applyNumberFormat="1" applyFont="1" applyFill="1" applyAlignment="1" applyProtection="1">
      <alignment horizontal="center" vertical="center" wrapText="1"/>
      <protection hidden="1"/>
    </xf>
    <xf numFmtId="0" fontId="44" fillId="0" borderId="0" xfId="0" applyFont="1" applyAlignment="1" applyProtection="1">
      <alignment vertical="center"/>
      <protection hidden="1"/>
    </xf>
    <xf numFmtId="0" fontId="40" fillId="0" borderId="0" xfId="0" applyFont="1" applyAlignment="1" applyProtection="1">
      <alignment horizontal="right" vertical="center"/>
      <protection hidden="1"/>
    </xf>
    <xf numFmtId="0" fontId="48" fillId="0" borderId="0" xfId="0" applyFont="1" applyAlignment="1" applyProtection="1">
      <alignment horizontal="left" vertical="center"/>
      <protection hidden="1"/>
    </xf>
    <xf numFmtId="167" fontId="36" fillId="0" borderId="0" xfId="0" applyNumberFormat="1" applyFont="1" applyAlignment="1" applyProtection="1">
      <alignment vertical="center"/>
      <protection hidden="1"/>
    </xf>
    <xf numFmtId="0" fontId="57" fillId="0" borderId="17" xfId="0" applyFont="1" applyBorder="1" applyAlignment="1" applyProtection="1">
      <alignment vertical="center"/>
      <protection hidden="1"/>
    </xf>
    <xf numFmtId="178" fontId="70" fillId="13" borderId="77" xfId="0" applyNumberFormat="1" applyFont="1" applyFill="1" applyBorder="1" applyAlignment="1" applyProtection="1">
      <alignment horizontal="center" vertical="center"/>
      <protection locked="0"/>
    </xf>
    <xf numFmtId="1" fontId="47" fillId="0" borderId="0" xfId="0" applyNumberFormat="1" applyFont="1" applyAlignment="1" applyProtection="1">
      <alignment vertical="center"/>
      <protection hidden="1"/>
    </xf>
    <xf numFmtId="0" fontId="77" fillId="0" borderId="0" xfId="0" applyFont="1" applyAlignment="1" applyProtection="1">
      <alignment vertical="center"/>
      <protection hidden="1"/>
    </xf>
    <xf numFmtId="0" fontId="78" fillId="0" borderId="0" xfId="0" applyFont="1" applyAlignment="1" applyProtection="1">
      <alignment vertical="center"/>
      <protection hidden="1"/>
    </xf>
    <xf numFmtId="0" fontId="79" fillId="0" borderId="0" xfId="0" applyFont="1" applyAlignment="1" applyProtection="1">
      <alignment vertical="center"/>
      <protection hidden="1"/>
    </xf>
    <xf numFmtId="0" fontId="66" fillId="0" borderId="0" xfId="0" applyFont="1" applyAlignment="1" applyProtection="1">
      <alignment horizontal="right" vertical="center"/>
      <protection hidden="1"/>
    </xf>
    <xf numFmtId="0" fontId="84" fillId="0" borderId="0" xfId="2" applyFont="1" applyFill="1" applyAlignment="1" applyProtection="1"/>
    <xf numFmtId="49" fontId="48" fillId="0" borderId="0" xfId="0" applyNumberFormat="1" applyFont="1" applyAlignment="1">
      <alignment vertical="center" wrapText="1"/>
    </xf>
    <xf numFmtId="49" fontId="58" fillId="0" borderId="0" xfId="0" applyNumberFormat="1" applyFont="1" applyAlignment="1">
      <alignment horizontal="left" vertical="center" wrapText="1" indent="1"/>
    </xf>
    <xf numFmtId="0" fontId="36" fillId="0" borderId="0" xfId="0" applyFont="1" applyAlignment="1" applyProtection="1">
      <alignment horizontal="left" vertical="center"/>
      <protection hidden="1"/>
    </xf>
    <xf numFmtId="0" fontId="69" fillId="0" borderId="0" xfId="0" applyFont="1" applyAlignment="1" applyProtection="1">
      <alignment vertical="center"/>
      <protection hidden="1"/>
    </xf>
    <xf numFmtId="177" fontId="57" fillId="0" borderId="0" xfId="0" applyNumberFormat="1"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8" fillId="0" borderId="0" xfId="0" applyFont="1" applyAlignment="1" applyProtection="1">
      <alignment horizontal="center"/>
      <protection hidden="1"/>
    </xf>
    <xf numFmtId="0" fontId="37" fillId="9" borderId="77" xfId="0" applyFont="1" applyFill="1" applyBorder="1" applyAlignment="1" applyProtection="1">
      <alignment horizontal="center" vertical="center"/>
      <protection hidden="1"/>
    </xf>
    <xf numFmtId="164" fontId="36" fillId="0" borderId="0" xfId="0" applyNumberFormat="1" applyFont="1" applyAlignment="1" applyProtection="1">
      <alignment vertical="center"/>
      <protection hidden="1"/>
    </xf>
    <xf numFmtId="0" fontId="63" fillId="0" borderId="0" xfId="0" applyFont="1" applyAlignment="1" applyProtection="1">
      <alignment vertical="center"/>
      <protection hidden="1"/>
    </xf>
    <xf numFmtId="0" fontId="37" fillId="18" borderId="0" xfId="0" applyFont="1" applyFill="1" applyAlignment="1" applyProtection="1">
      <alignment vertical="center"/>
      <protection hidden="1"/>
    </xf>
    <xf numFmtId="0" fontId="65" fillId="18" borderId="0" xfId="0" applyFont="1" applyFill="1" applyAlignment="1" applyProtection="1">
      <alignment vertical="center"/>
      <protection hidden="1"/>
    </xf>
    <xf numFmtId="0" fontId="60" fillId="0" borderId="0" xfId="0" applyFont="1" applyProtection="1">
      <protection hidden="1"/>
    </xf>
    <xf numFmtId="164" fontId="60" fillId="0" borderId="0" xfId="0" applyNumberFormat="1" applyFont="1" applyAlignment="1" applyProtection="1">
      <alignment vertical="center"/>
      <protection hidden="1"/>
    </xf>
    <xf numFmtId="178" fontId="46" fillId="0" borderId="0" xfId="0" applyNumberFormat="1" applyFont="1" applyAlignment="1" applyProtection="1">
      <alignment vertical="center"/>
      <protection hidden="1"/>
    </xf>
    <xf numFmtId="10" fontId="69" fillId="0" borderId="0" xfId="4" applyNumberFormat="1" applyFont="1" applyAlignment="1" applyProtection="1">
      <alignment vertical="center"/>
      <protection hidden="1"/>
    </xf>
    <xf numFmtId="0" fontId="62" fillId="0" borderId="0" xfId="0" applyFont="1" applyAlignment="1" applyProtection="1">
      <alignment horizontal="centerContinuous" vertical="center"/>
      <protection hidden="1"/>
    </xf>
    <xf numFmtId="0" fontId="71" fillId="0" borderId="0" xfId="0" applyFont="1" applyAlignment="1" applyProtection="1">
      <alignment horizontal="centerContinuous" vertical="center"/>
      <protection hidden="1"/>
    </xf>
    <xf numFmtId="0" fontId="58" fillId="11" borderId="0" xfId="0" applyFont="1" applyFill="1" applyAlignment="1" applyProtection="1">
      <alignment horizontal="left" vertical="center" wrapText="1"/>
      <protection hidden="1"/>
    </xf>
    <xf numFmtId="10" fontId="58" fillId="11" borderId="0" xfId="0" applyNumberFormat="1" applyFont="1" applyFill="1" applyAlignment="1" applyProtection="1">
      <alignment horizontal="center" vertical="center"/>
      <protection hidden="1"/>
    </xf>
    <xf numFmtId="164" fontId="58" fillId="11" borderId="0" xfId="3" applyNumberFormat="1" applyFont="1" applyFill="1" applyBorder="1" applyAlignment="1" applyProtection="1">
      <alignment horizontal="center" vertical="center"/>
      <protection hidden="1"/>
    </xf>
    <xf numFmtId="0" fontId="72" fillId="0" borderId="0" xfId="0" applyFont="1" applyAlignment="1" applyProtection="1">
      <alignment vertical="center"/>
      <protection hidden="1"/>
    </xf>
    <xf numFmtId="0" fontId="73" fillId="0" borderId="0" xfId="0" applyFont="1" applyAlignment="1" applyProtection="1">
      <alignment horizontal="centerContinuous" vertical="center"/>
      <protection hidden="1"/>
    </xf>
    <xf numFmtId="0" fontId="69" fillId="0" borderId="0" xfId="0" applyFont="1" applyAlignment="1" applyProtection="1">
      <alignment horizontal="centerContinuous" vertical="center"/>
      <protection hidden="1"/>
    </xf>
    <xf numFmtId="164" fontId="46" fillId="0" borderId="0" xfId="0" applyNumberFormat="1" applyFont="1" applyAlignment="1" applyProtection="1">
      <alignment vertical="center"/>
      <protection hidden="1"/>
    </xf>
    <xf numFmtId="0" fontId="57" fillId="15" borderId="0" xfId="0" applyFont="1" applyFill="1" applyAlignment="1" applyProtection="1">
      <alignment vertical="center"/>
      <protection hidden="1"/>
    </xf>
    <xf numFmtId="0" fontId="36" fillId="15" borderId="0" xfId="0" applyFont="1" applyFill="1" applyAlignment="1" applyProtection="1">
      <alignment vertical="center"/>
      <protection hidden="1"/>
    </xf>
    <xf numFmtId="164" fontId="69" fillId="0" borderId="0" xfId="0" applyNumberFormat="1" applyFont="1" applyAlignment="1" applyProtection="1">
      <alignment vertical="center"/>
      <protection hidden="1"/>
    </xf>
    <xf numFmtId="164" fontId="65" fillId="0" borderId="0" xfId="0" applyNumberFormat="1" applyFont="1" applyAlignment="1" applyProtection="1">
      <alignment vertical="center"/>
      <protection hidden="1"/>
    </xf>
    <xf numFmtId="43" fontId="36" fillId="0" borderId="0" xfId="0" applyNumberFormat="1" applyFont="1" applyAlignment="1" applyProtection="1">
      <alignment vertical="center"/>
      <protection hidden="1"/>
    </xf>
    <xf numFmtId="0" fontId="44"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vertical="center"/>
    </xf>
    <xf numFmtId="0" fontId="40" fillId="0" borderId="0" xfId="0" applyFont="1" applyAlignment="1">
      <alignment horizontal="right" vertical="center"/>
    </xf>
    <xf numFmtId="0" fontId="87" fillId="0" borderId="0" xfId="0" applyFont="1" applyAlignment="1">
      <alignment vertical="center"/>
    </xf>
    <xf numFmtId="0" fontId="48" fillId="0" borderId="0" xfId="0" applyFont="1" applyAlignment="1">
      <alignment horizontal="center" vertical="center"/>
    </xf>
    <xf numFmtId="14" fontId="48" fillId="0" borderId="0" xfId="0" applyNumberFormat="1" applyFont="1" applyAlignment="1">
      <alignment horizontal="center" vertical="center"/>
    </xf>
    <xf numFmtId="1" fontId="48" fillId="0" borderId="0" xfId="0" applyNumberFormat="1" applyFont="1" applyAlignment="1">
      <alignment horizontal="left" vertical="center"/>
    </xf>
    <xf numFmtId="0" fontId="57" fillId="16" borderId="0" xfId="0" applyFont="1" applyFill="1" applyAlignment="1">
      <alignment horizontal="center" vertical="center"/>
    </xf>
    <xf numFmtId="0" fontId="47" fillId="0" borderId="0" xfId="0" applyFont="1" applyAlignment="1">
      <alignment vertical="center"/>
    </xf>
    <xf numFmtId="49" fontId="85" fillId="0" borderId="0" xfId="0" applyNumberFormat="1" applyFont="1" applyAlignment="1">
      <alignment horizontal="left" vertical="center" wrapText="1"/>
    </xf>
    <xf numFmtId="49" fontId="80" fillId="0" borderId="0" xfId="0" applyNumberFormat="1" applyFont="1" applyAlignment="1">
      <alignment horizontal="center"/>
    </xf>
    <xf numFmtId="49" fontId="81" fillId="0" borderId="0" xfId="0" applyNumberFormat="1" applyFont="1"/>
    <xf numFmtId="49" fontId="82" fillId="0" borderId="0" xfId="0" applyNumberFormat="1" applyFont="1" applyAlignment="1">
      <alignment horizontal="left" wrapText="1"/>
    </xf>
    <xf numFmtId="49" fontId="36" fillId="0" borderId="0" xfId="0" applyNumberFormat="1" applyFont="1"/>
    <xf numFmtId="49" fontId="83" fillId="0" borderId="0" xfId="0" applyNumberFormat="1" applyFont="1" applyAlignment="1">
      <alignment horizontal="left" vertical="center" wrapText="1"/>
    </xf>
    <xf numFmtId="49" fontId="58" fillId="0" borderId="0" xfId="0" applyNumberFormat="1" applyFont="1" applyAlignment="1">
      <alignment horizontal="left" vertical="center" wrapText="1" indent="3"/>
    </xf>
    <xf numFmtId="0" fontId="0" fillId="0" borderId="0" xfId="0" applyAlignment="1">
      <alignment horizontal="left" vertical="center"/>
    </xf>
    <xf numFmtId="49" fontId="47" fillId="0" borderId="0" xfId="0" applyNumberFormat="1" applyFont="1" applyAlignment="1">
      <alignment horizontal="left" vertical="center" wrapText="1"/>
    </xf>
    <xf numFmtId="49" fontId="84" fillId="0" borderId="0" xfId="2" applyNumberFormat="1" applyFont="1" applyFill="1" applyAlignment="1" applyProtection="1">
      <alignment wrapText="1"/>
    </xf>
    <xf numFmtId="49" fontId="85" fillId="0" borderId="0" xfId="0" applyNumberFormat="1" applyFont="1" applyAlignment="1">
      <alignment horizontal="left" wrapText="1"/>
    </xf>
    <xf numFmtId="176" fontId="48" fillId="0" borderId="0" xfId="0" applyNumberFormat="1" applyFont="1" applyAlignment="1">
      <alignment vertical="center" wrapText="1"/>
    </xf>
    <xf numFmtId="0" fontId="1" fillId="0" borderId="0" xfId="6" applyProtection="1">
      <protection hidden="1"/>
    </xf>
    <xf numFmtId="0" fontId="19" fillId="0" borderId="0" xfId="6" applyFont="1" applyAlignment="1" applyProtection="1">
      <alignment horizontal="center" vertical="center"/>
      <protection hidden="1"/>
    </xf>
    <xf numFmtId="0" fontId="38" fillId="0" borderId="74" xfId="6" applyFont="1" applyBorder="1" applyAlignment="1" applyProtection="1">
      <alignment horizontal="center" vertical="center" wrapText="1"/>
      <protection hidden="1"/>
    </xf>
    <xf numFmtId="0" fontId="38" fillId="0" borderId="74" xfId="6" applyFont="1" applyBorder="1" applyAlignment="1" applyProtection="1">
      <alignment horizontal="justify" vertical="center"/>
      <protection hidden="1"/>
    </xf>
    <xf numFmtId="0" fontId="39" fillId="0" borderId="74" xfId="6" applyFont="1" applyBorder="1" applyAlignment="1" applyProtection="1">
      <alignment horizontal="center" vertical="center"/>
      <protection locked="0" hidden="1"/>
    </xf>
    <xf numFmtId="0" fontId="38" fillId="0" borderId="73" xfId="6" applyFont="1" applyBorder="1" applyAlignment="1" applyProtection="1">
      <alignment horizontal="center" vertical="center" wrapText="1"/>
      <protection hidden="1"/>
    </xf>
    <xf numFmtId="0" fontId="38" fillId="0" borderId="73" xfId="6" applyFont="1" applyBorder="1" applyAlignment="1" applyProtection="1">
      <alignment horizontal="justify" vertical="center"/>
      <protection hidden="1"/>
    </xf>
    <xf numFmtId="0" fontId="36" fillId="0" borderId="0" xfId="6" applyFont="1" applyProtection="1">
      <protection hidden="1"/>
    </xf>
    <xf numFmtId="0" fontId="43" fillId="0" borderId="0" xfId="6" applyFont="1" applyAlignment="1" applyProtection="1">
      <alignment horizontal="center" wrapText="1"/>
      <protection hidden="1"/>
    </xf>
    <xf numFmtId="10" fontId="48" fillId="11" borderId="76" xfId="4" applyNumberFormat="1" applyFont="1" applyFill="1" applyBorder="1" applyAlignment="1" applyProtection="1">
      <alignment horizontal="center" vertical="center" wrapText="1"/>
      <protection hidden="1"/>
    </xf>
    <xf numFmtId="1" fontId="58" fillId="13" borderId="77" xfId="3" applyNumberFormat="1" applyFont="1" applyFill="1" applyBorder="1" applyAlignment="1" applyProtection="1">
      <alignment horizontal="center" vertical="center"/>
      <protection locked="0"/>
    </xf>
    <xf numFmtId="0" fontId="38" fillId="0" borderId="66" xfId="6" applyFont="1" applyBorder="1" applyAlignment="1" applyProtection="1">
      <alignment horizontal="center" vertical="center" wrapText="1"/>
      <protection hidden="1"/>
    </xf>
    <xf numFmtId="0" fontId="38" fillId="0" borderId="66" xfId="6" applyFont="1" applyBorder="1" applyAlignment="1" applyProtection="1">
      <alignment horizontal="justify" vertical="center"/>
      <protection hidden="1"/>
    </xf>
    <xf numFmtId="0" fontId="39" fillId="0" borderId="66" xfId="6" applyFont="1" applyBorder="1" applyAlignment="1" applyProtection="1">
      <alignment horizontal="center" vertical="center"/>
      <protection locked="0" hidden="1"/>
    </xf>
    <xf numFmtId="0" fontId="38" fillId="0" borderId="0" xfId="6" applyFont="1" applyAlignment="1" applyProtection="1">
      <alignment horizontal="center" vertical="center" wrapText="1"/>
      <protection hidden="1"/>
    </xf>
    <xf numFmtId="0" fontId="38" fillId="0" borderId="0" xfId="6" applyFont="1" applyAlignment="1" applyProtection="1">
      <alignment horizontal="justify" vertical="center"/>
      <protection hidden="1"/>
    </xf>
    <xf numFmtId="0" fontId="39" fillId="0" borderId="0" xfId="6" applyFont="1" applyAlignment="1" applyProtection="1">
      <alignment horizontal="center" vertical="center"/>
      <protection locked="0" hidden="1"/>
    </xf>
    <xf numFmtId="0" fontId="36" fillId="0" borderId="86" xfId="0" applyFont="1" applyBorder="1" applyAlignment="1" applyProtection="1">
      <alignment vertical="center"/>
      <protection hidden="1"/>
    </xf>
    <xf numFmtId="0" fontId="36" fillId="0" borderId="86" xfId="0" applyFont="1" applyBorder="1" applyAlignment="1" applyProtection="1">
      <alignment horizontal="center" vertical="center"/>
      <protection hidden="1"/>
    </xf>
    <xf numFmtId="0" fontId="50" fillId="9" borderId="87" xfId="0" applyFont="1" applyFill="1" applyBorder="1" applyAlignment="1" applyProtection="1">
      <alignment horizontal="left" vertical="center"/>
      <protection hidden="1"/>
    </xf>
    <xf numFmtId="0" fontId="58" fillId="13" borderId="88" xfId="0" applyFont="1" applyFill="1" applyBorder="1" applyAlignment="1" applyProtection="1">
      <alignment horizontal="center" vertical="center"/>
      <protection locked="0" hidden="1"/>
    </xf>
    <xf numFmtId="0" fontId="50" fillId="9" borderId="89" xfId="0" applyFont="1" applyFill="1" applyBorder="1" applyAlignment="1" applyProtection="1">
      <alignment horizontal="left" vertical="center"/>
      <protection hidden="1"/>
    </xf>
    <xf numFmtId="1" fontId="58" fillId="13" borderId="90" xfId="0" applyNumberFormat="1" applyFont="1" applyFill="1" applyBorder="1" applyAlignment="1" applyProtection="1">
      <alignment horizontal="center" vertical="center"/>
      <protection locked="0" hidden="1"/>
    </xf>
    <xf numFmtId="0" fontId="50" fillId="9" borderId="89" xfId="0" applyFont="1" applyFill="1" applyBorder="1" applyAlignment="1" applyProtection="1">
      <alignment vertical="center"/>
      <protection hidden="1"/>
    </xf>
    <xf numFmtId="0" fontId="58" fillId="13" borderId="90" xfId="0" applyFont="1" applyFill="1" applyBorder="1" applyAlignment="1" applyProtection="1">
      <alignment horizontal="center" vertical="center" wrapText="1"/>
      <protection locked="0" hidden="1"/>
    </xf>
    <xf numFmtId="167" fontId="58" fillId="13" borderId="90" xfId="0" applyNumberFormat="1" applyFont="1" applyFill="1" applyBorder="1" applyAlignment="1" applyProtection="1">
      <alignment horizontal="center" vertical="center"/>
      <protection locked="0" hidden="1"/>
    </xf>
    <xf numFmtId="170" fontId="58" fillId="13" borderId="90" xfId="0" applyNumberFormat="1" applyFont="1" applyFill="1" applyBorder="1" applyAlignment="1" applyProtection="1">
      <alignment horizontal="center" vertical="center"/>
      <protection locked="0" hidden="1"/>
    </xf>
    <xf numFmtId="0" fontId="58" fillId="15" borderId="89" xfId="0" applyFont="1" applyFill="1" applyBorder="1" applyAlignment="1" applyProtection="1">
      <alignment horizontal="left" vertical="center"/>
      <protection hidden="1"/>
    </xf>
    <xf numFmtId="167" fontId="58" fillId="14" borderId="90" xfId="0" applyNumberFormat="1" applyFont="1" applyFill="1" applyBorder="1" applyAlignment="1" applyProtection="1">
      <alignment horizontal="center" vertical="center"/>
      <protection hidden="1"/>
    </xf>
    <xf numFmtId="0" fontId="58" fillId="14" borderId="90" xfId="5" applyNumberFormat="1" applyFont="1" applyFill="1" applyBorder="1" applyAlignment="1" applyProtection="1">
      <alignment horizontal="center" vertical="center"/>
      <protection hidden="1"/>
    </xf>
    <xf numFmtId="170" fontId="58" fillId="14" borderId="90" xfId="0" applyNumberFormat="1" applyFont="1" applyFill="1" applyBorder="1" applyAlignment="1" applyProtection="1">
      <alignment horizontal="center" vertical="center"/>
      <protection hidden="1"/>
    </xf>
    <xf numFmtId="175" fontId="58" fillId="14" borderId="90" xfId="0" applyNumberFormat="1" applyFont="1" applyFill="1" applyBorder="1" applyAlignment="1" applyProtection="1">
      <alignment horizontal="center" vertical="center"/>
      <protection hidden="1"/>
    </xf>
    <xf numFmtId="169" fontId="58" fillId="14" borderId="90" xfId="0" applyNumberFormat="1" applyFont="1" applyFill="1" applyBorder="1" applyAlignment="1" applyProtection="1">
      <alignment horizontal="center" vertical="center"/>
      <protection hidden="1"/>
    </xf>
    <xf numFmtId="0" fontId="58" fillId="15" borderId="91" xfId="0" applyFont="1" applyFill="1" applyBorder="1" applyAlignment="1" applyProtection="1">
      <alignment horizontal="left" vertical="center"/>
      <protection hidden="1"/>
    </xf>
    <xf numFmtId="174" fontId="58" fillId="14" borderId="92" xfId="0" applyNumberFormat="1" applyFont="1" applyFill="1" applyBorder="1" applyAlignment="1" applyProtection="1">
      <alignment horizontal="center" vertical="center"/>
      <protection hidden="1"/>
    </xf>
    <xf numFmtId="0" fontId="37" fillId="17" borderId="78" xfId="0" applyFont="1" applyFill="1" applyBorder="1" applyAlignment="1" applyProtection="1">
      <alignment horizontal="left" vertical="center"/>
      <protection hidden="1"/>
    </xf>
    <xf numFmtId="0" fontId="37" fillId="17" borderId="80" xfId="0" applyFont="1" applyFill="1" applyBorder="1" applyAlignment="1" applyProtection="1">
      <alignment horizontal="center" vertical="center"/>
      <protection hidden="1"/>
    </xf>
    <xf numFmtId="0" fontId="36" fillId="0" borderId="81" xfId="0" applyFont="1" applyBorder="1" applyAlignment="1" applyProtection="1">
      <alignment vertical="center"/>
      <protection hidden="1"/>
    </xf>
    <xf numFmtId="0" fontId="36" fillId="0" borderId="82" xfId="0" applyFont="1" applyBorder="1" applyAlignment="1" applyProtection="1">
      <alignment horizontal="center" vertical="center"/>
      <protection hidden="1"/>
    </xf>
    <xf numFmtId="177" fontId="58" fillId="13" borderId="90" xfId="0" applyNumberFormat="1" applyFont="1" applyFill="1" applyBorder="1" applyAlignment="1" applyProtection="1">
      <alignment horizontal="center" vertical="center"/>
      <protection locked="0" hidden="1"/>
    </xf>
    <xf numFmtId="0" fontId="50" fillId="9" borderId="91" xfId="0" applyFont="1" applyFill="1" applyBorder="1" applyAlignment="1" applyProtection="1">
      <alignment horizontal="left" vertical="center"/>
      <protection hidden="1"/>
    </xf>
    <xf numFmtId="180" fontId="58" fillId="13" borderId="92" xfId="0" applyNumberFormat="1" applyFont="1" applyFill="1" applyBorder="1" applyAlignment="1" applyProtection="1">
      <alignment horizontal="center" vertical="center"/>
      <protection locked="0" hidden="1"/>
    </xf>
    <xf numFmtId="0" fontId="50" fillId="9" borderId="89" xfId="0" applyFont="1" applyFill="1" applyBorder="1" applyAlignment="1" applyProtection="1">
      <alignment horizontal="left" vertical="center" wrapText="1"/>
      <protection hidden="1"/>
    </xf>
    <xf numFmtId="1" fontId="58" fillId="13" borderId="90" xfId="3" applyNumberFormat="1" applyFont="1" applyFill="1" applyBorder="1" applyAlignment="1" applyProtection="1">
      <alignment horizontal="center" vertical="center"/>
      <protection locked="0" hidden="1"/>
    </xf>
    <xf numFmtId="0" fontId="50" fillId="9" borderId="91" xfId="0" applyFont="1" applyFill="1" applyBorder="1" applyAlignment="1" applyProtection="1">
      <alignment horizontal="left" vertical="center" wrapText="1"/>
      <protection hidden="1"/>
    </xf>
    <xf numFmtId="1" fontId="58" fillId="13" borderId="92" xfId="3" applyNumberFormat="1" applyFont="1" applyFill="1" applyBorder="1" applyAlignment="1" applyProtection="1">
      <alignment horizontal="center" vertical="center"/>
      <protection locked="0" hidden="1"/>
    </xf>
    <xf numFmtId="0" fontId="37" fillId="17" borderId="93" xfId="0" applyFont="1" applyFill="1" applyBorder="1" applyAlignment="1" applyProtection="1">
      <alignment horizontal="left" vertical="center"/>
      <protection hidden="1"/>
    </xf>
    <xf numFmtId="0" fontId="76" fillId="17" borderId="93" xfId="0" applyFont="1" applyFill="1" applyBorder="1" applyAlignment="1" applyProtection="1">
      <alignment horizontal="center" vertical="center"/>
      <protection hidden="1"/>
    </xf>
    <xf numFmtId="0" fontId="50" fillId="9" borderId="89" xfId="0" applyFont="1" applyFill="1" applyBorder="1" applyAlignment="1" applyProtection="1">
      <alignment horizontal="center" vertical="center"/>
      <protection hidden="1"/>
    </xf>
    <xf numFmtId="0" fontId="50" fillId="9" borderId="90" xfId="0" applyFont="1" applyFill="1" applyBorder="1" applyAlignment="1" applyProtection="1">
      <alignment horizontal="center" vertical="center"/>
      <protection hidden="1"/>
    </xf>
    <xf numFmtId="10" fontId="58" fillId="7" borderId="90" xfId="4" applyNumberFormat="1" applyFont="1" applyFill="1" applyBorder="1" applyAlignment="1" applyProtection="1">
      <alignment horizontal="center" vertical="center"/>
      <protection hidden="1"/>
    </xf>
    <xf numFmtId="4" fontId="50" fillId="9" borderId="75" xfId="4" applyNumberFormat="1" applyFont="1" applyFill="1" applyBorder="1" applyAlignment="1" applyProtection="1">
      <alignment horizontal="center" vertical="center"/>
      <protection hidden="1"/>
    </xf>
    <xf numFmtId="10" fontId="50" fillId="9" borderId="90" xfId="4" applyNumberFormat="1" applyFont="1" applyFill="1" applyBorder="1" applyAlignment="1" applyProtection="1">
      <alignment horizontal="center" vertical="center"/>
      <protection hidden="1"/>
    </xf>
    <xf numFmtId="0" fontId="50" fillId="9" borderId="75" xfId="0" applyFont="1" applyFill="1" applyBorder="1" applyAlignment="1" applyProtection="1">
      <alignment horizontal="center" vertical="center" shrinkToFit="1"/>
      <protection hidden="1"/>
    </xf>
    <xf numFmtId="0" fontId="58" fillId="7" borderId="89" xfId="0" applyFont="1" applyFill="1" applyBorder="1" applyAlignment="1" applyProtection="1">
      <alignment vertical="center"/>
      <protection hidden="1"/>
    </xf>
    <xf numFmtId="178" fontId="58" fillId="13" borderId="75" xfId="0" applyNumberFormat="1" applyFont="1" applyFill="1" applyBorder="1" applyAlignment="1" applyProtection="1">
      <alignment horizontal="center" vertical="center"/>
      <protection locked="0"/>
    </xf>
    <xf numFmtId="178" fontId="50" fillId="9" borderId="75" xfId="0" applyNumberFormat="1" applyFont="1" applyFill="1" applyBorder="1" applyAlignment="1" applyProtection="1">
      <alignment horizontal="center" vertical="center"/>
      <protection hidden="1"/>
    </xf>
    <xf numFmtId="0" fontId="58" fillId="7" borderId="89" xfId="0" applyFont="1" applyFill="1" applyBorder="1" applyAlignment="1" applyProtection="1">
      <alignment horizontal="left" vertical="center" wrapText="1"/>
      <protection hidden="1"/>
    </xf>
    <xf numFmtId="10" fontId="58" fillId="13" borderId="75" xfId="0" applyNumberFormat="1" applyFont="1" applyFill="1" applyBorder="1" applyAlignment="1" applyProtection="1">
      <alignment horizontal="center" vertical="center"/>
      <protection locked="0"/>
    </xf>
    <xf numFmtId="178" fontId="58" fillId="7" borderId="90" xfId="3" applyNumberFormat="1" applyFont="1" applyFill="1" applyBorder="1" applyAlignment="1" applyProtection="1">
      <alignment horizontal="center" vertical="center"/>
      <protection hidden="1"/>
    </xf>
    <xf numFmtId="0" fontId="37" fillId="10" borderId="81" xfId="0" applyFont="1" applyFill="1" applyBorder="1" applyAlignment="1" applyProtection="1">
      <alignment vertical="center"/>
      <protection hidden="1"/>
    </xf>
    <xf numFmtId="164" fontId="48" fillId="10" borderId="0" xfId="3" applyNumberFormat="1" applyFont="1" applyFill="1" applyBorder="1" applyAlignment="1" applyProtection="1">
      <alignment horizontal="center" vertical="center"/>
      <protection hidden="1"/>
    </xf>
    <xf numFmtId="164" fontId="48" fillId="10" borderId="82" xfId="3" applyNumberFormat="1" applyFont="1" applyFill="1" applyBorder="1" applyAlignment="1" applyProtection="1">
      <alignment horizontal="center" vertical="center"/>
      <protection hidden="1"/>
    </xf>
    <xf numFmtId="0" fontId="58" fillId="7" borderId="83" xfId="0" applyFont="1" applyFill="1" applyBorder="1" applyAlignment="1" applyProtection="1">
      <alignment horizontal="left" vertical="center" wrapText="1"/>
      <protection hidden="1"/>
    </xf>
    <xf numFmtId="0" fontId="36" fillId="7" borderId="85" xfId="0" applyFont="1" applyFill="1" applyBorder="1" applyAlignment="1" applyProtection="1">
      <alignment vertical="center"/>
      <protection hidden="1"/>
    </xf>
    <xf numFmtId="182" fontId="58" fillId="13" borderId="86" xfId="3" applyNumberFormat="1" applyFont="1" applyFill="1" applyBorder="1" applyAlignment="1" applyProtection="1">
      <alignment horizontal="center" vertical="center"/>
      <protection locked="0"/>
    </xf>
    <xf numFmtId="0" fontId="58" fillId="7" borderId="89" xfId="0" applyFont="1" applyFill="1" applyBorder="1" applyAlignment="1" applyProtection="1">
      <alignment horizontal="center" vertical="center"/>
      <protection hidden="1"/>
    </xf>
    <xf numFmtId="0" fontId="36" fillId="9" borderId="89" xfId="0" applyFont="1" applyFill="1" applyBorder="1" applyAlignment="1" applyProtection="1">
      <alignment vertical="center"/>
      <protection hidden="1"/>
    </xf>
    <xf numFmtId="0" fontId="58" fillId="15" borderId="89" xfId="0" applyFont="1" applyFill="1" applyBorder="1" applyAlignment="1" applyProtection="1">
      <alignment horizontal="center" vertical="center"/>
      <protection hidden="1"/>
    </xf>
    <xf numFmtId="0" fontId="58" fillId="15" borderId="90" xfId="0" applyFont="1" applyFill="1" applyBorder="1" applyAlignment="1" applyProtection="1">
      <alignment horizontal="center" vertical="center"/>
      <protection hidden="1"/>
    </xf>
    <xf numFmtId="0" fontId="58" fillId="15" borderId="89" xfId="0" applyFont="1" applyFill="1" applyBorder="1" applyAlignment="1" applyProtection="1">
      <alignment horizontal="left" vertical="center" wrapText="1"/>
      <protection hidden="1"/>
    </xf>
    <xf numFmtId="178" fontId="58" fillId="14" borderId="90" xfId="3" applyNumberFormat="1" applyFont="1" applyFill="1" applyBorder="1" applyAlignment="1" applyProtection="1">
      <alignment horizontal="center" vertical="center"/>
      <protection hidden="1"/>
    </xf>
    <xf numFmtId="182" fontId="58" fillId="14" borderId="90" xfId="3" applyNumberFormat="1" applyFont="1" applyFill="1" applyBorder="1" applyAlignment="1" applyProtection="1">
      <alignment horizontal="center" vertical="center"/>
      <protection hidden="1"/>
    </xf>
    <xf numFmtId="178" fontId="58" fillId="15" borderId="90" xfId="3" applyNumberFormat="1" applyFont="1" applyFill="1" applyBorder="1" applyAlignment="1" applyProtection="1">
      <alignment horizontal="center" vertical="center"/>
      <protection hidden="1"/>
    </xf>
    <xf numFmtId="0" fontId="56" fillId="0" borderId="89" xfId="0" applyFont="1" applyBorder="1" applyAlignment="1" applyProtection="1">
      <alignment vertical="center"/>
      <protection hidden="1"/>
    </xf>
    <xf numFmtId="0" fontId="37" fillId="10" borderId="87" xfId="0" applyFont="1" applyFill="1" applyBorder="1" applyAlignment="1" applyProtection="1">
      <alignment vertical="center"/>
      <protection hidden="1"/>
    </xf>
    <xf numFmtId="0" fontId="50" fillId="9" borderId="94" xfId="0" applyFont="1" applyFill="1" applyBorder="1" applyAlignment="1" applyProtection="1">
      <alignment horizontal="center" vertical="center"/>
      <protection hidden="1"/>
    </xf>
    <xf numFmtId="0" fontId="50" fillId="9" borderId="88" xfId="0" applyFont="1" applyFill="1" applyBorder="1" applyAlignment="1" applyProtection="1">
      <alignment horizontal="center" vertical="center"/>
      <protection hidden="1"/>
    </xf>
    <xf numFmtId="0" fontId="50" fillId="9" borderId="91" xfId="0" applyFont="1" applyFill="1" applyBorder="1" applyAlignment="1" applyProtection="1">
      <alignment vertical="center"/>
      <protection hidden="1"/>
    </xf>
    <xf numFmtId="4" fontId="50" fillId="9" borderId="95" xfId="5" applyNumberFormat="1" applyFont="1" applyFill="1" applyBorder="1" applyAlignment="1" applyProtection="1">
      <alignment horizontal="center" vertical="center"/>
      <protection hidden="1"/>
    </xf>
    <xf numFmtId="4" fontId="50" fillId="9" borderId="92" xfId="5" applyNumberFormat="1" applyFont="1" applyFill="1" applyBorder="1" applyAlignment="1" applyProtection="1">
      <alignment horizontal="center" vertical="center"/>
      <protection hidden="1"/>
    </xf>
    <xf numFmtId="0" fontId="50" fillId="9" borderId="87" xfId="0" applyFont="1" applyFill="1" applyBorder="1" applyAlignment="1" applyProtection="1">
      <alignment horizontal="center" vertical="center"/>
      <protection hidden="1"/>
    </xf>
    <xf numFmtId="164" fontId="50" fillId="9" borderId="94" xfId="0" applyNumberFormat="1" applyFont="1" applyFill="1" applyBorder="1" applyAlignment="1" applyProtection="1">
      <alignment horizontal="center" vertical="center"/>
      <protection hidden="1"/>
    </xf>
    <xf numFmtId="0" fontId="50" fillId="9" borderId="94" xfId="0" applyFont="1" applyFill="1" applyBorder="1" applyAlignment="1" applyProtection="1">
      <alignment horizontal="center" vertical="center" wrapText="1"/>
      <protection hidden="1"/>
    </xf>
    <xf numFmtId="164" fontId="50" fillId="9" borderId="94" xfId="0" applyNumberFormat="1" applyFont="1" applyFill="1" applyBorder="1" applyAlignment="1" applyProtection="1">
      <alignment horizontal="center" vertical="center" wrapText="1"/>
      <protection hidden="1"/>
    </xf>
    <xf numFmtId="164" fontId="50" fillId="9" borderId="88" xfId="0" applyNumberFormat="1" applyFont="1" applyFill="1" applyBorder="1" applyAlignment="1" applyProtection="1">
      <alignment horizontal="center" vertical="center" wrapText="1"/>
      <protection hidden="1"/>
    </xf>
    <xf numFmtId="10" fontId="58" fillId="13" borderId="91" xfId="4" applyNumberFormat="1" applyFont="1" applyFill="1" applyBorder="1" applyAlignment="1" applyProtection="1">
      <alignment horizontal="center" vertical="center"/>
      <protection locked="0"/>
    </xf>
    <xf numFmtId="4" fontId="58" fillId="13" borderId="95" xfId="3" applyNumberFormat="1" applyFont="1" applyFill="1" applyBorder="1" applyAlignment="1" applyProtection="1">
      <alignment horizontal="center" vertical="center"/>
      <protection locked="0"/>
    </xf>
    <xf numFmtId="10" fontId="58" fillId="13" borderId="95" xfId="4" applyNumberFormat="1" applyFont="1" applyFill="1" applyBorder="1" applyAlignment="1" applyProtection="1">
      <alignment horizontal="center" vertical="center"/>
      <protection locked="0"/>
    </xf>
    <xf numFmtId="10" fontId="58" fillId="13" borderId="92" xfId="4" applyNumberFormat="1" applyFont="1" applyFill="1" applyBorder="1" applyAlignment="1" applyProtection="1">
      <alignment horizontal="center" vertical="center"/>
      <protection locked="0"/>
    </xf>
    <xf numFmtId="164" fontId="50" fillId="9" borderId="87" xfId="0" applyNumberFormat="1" applyFont="1" applyFill="1" applyBorder="1" applyAlignment="1" applyProtection="1">
      <alignment horizontal="center" vertical="center"/>
      <protection hidden="1"/>
    </xf>
    <xf numFmtId="10" fontId="48" fillId="13" borderId="94" xfId="4" applyNumberFormat="1" applyFont="1" applyFill="1" applyBorder="1" applyAlignment="1" applyProtection="1">
      <alignment horizontal="center" vertical="center" wrapText="1"/>
      <protection locked="0"/>
    </xf>
    <xf numFmtId="10" fontId="58" fillId="15" borderId="94" xfId="4" applyNumberFormat="1" applyFont="1" applyFill="1" applyBorder="1" applyAlignment="1" applyProtection="1">
      <alignment horizontal="center" vertical="center" wrapText="1"/>
      <protection hidden="1"/>
    </xf>
    <xf numFmtId="10" fontId="58" fillId="15" borderId="88" xfId="4" applyNumberFormat="1" applyFont="1" applyFill="1" applyBorder="1" applyAlignment="1" applyProtection="1">
      <alignment horizontal="center" vertical="center" wrapText="1"/>
      <protection hidden="1"/>
    </xf>
    <xf numFmtId="0" fontId="58" fillId="13" borderId="89" xfId="0" applyFont="1" applyFill="1" applyBorder="1" applyAlignment="1" applyProtection="1">
      <alignment horizontal="left" vertical="center" wrapText="1"/>
      <protection locked="0"/>
    </xf>
    <xf numFmtId="2" fontId="58" fillId="13" borderId="75" xfId="3" applyNumberFormat="1" applyFont="1" applyFill="1" applyBorder="1" applyAlignment="1" applyProtection="1">
      <alignment horizontal="center" vertical="center"/>
      <protection locked="0"/>
    </xf>
    <xf numFmtId="174" fontId="58" fillId="13" borderId="75" xfId="3" applyNumberFormat="1" applyFont="1" applyFill="1" applyBorder="1" applyAlignment="1" applyProtection="1">
      <alignment horizontal="center" vertical="center"/>
      <protection locked="0"/>
    </xf>
    <xf numFmtId="181" fontId="58" fillId="13" borderId="75" xfId="3" applyNumberFormat="1" applyFont="1" applyFill="1" applyBorder="1" applyAlignment="1" applyProtection="1">
      <alignment horizontal="center" vertical="center"/>
      <protection locked="0"/>
    </xf>
    <xf numFmtId="179" fontId="58" fillId="13" borderId="75" xfId="3" applyNumberFormat="1" applyFont="1" applyFill="1" applyBorder="1" applyAlignment="1" applyProtection="1">
      <alignment horizontal="center" vertical="center"/>
      <protection locked="0"/>
    </xf>
    <xf numFmtId="10" fontId="58" fillId="13" borderId="75" xfId="4" applyNumberFormat="1" applyFont="1" applyFill="1" applyBorder="1" applyAlignment="1" applyProtection="1">
      <alignment horizontal="center" vertical="center"/>
      <protection locked="0"/>
    </xf>
    <xf numFmtId="4" fontId="58" fillId="13" borderId="75" xfId="5" applyNumberFormat="1" applyFont="1" applyFill="1" applyBorder="1" applyAlignment="1" applyProtection="1">
      <alignment horizontal="center" vertical="center"/>
      <protection locked="0"/>
    </xf>
    <xf numFmtId="1" fontId="58" fillId="13" borderId="75" xfId="3" applyNumberFormat="1" applyFont="1" applyFill="1" applyBorder="1" applyAlignment="1" applyProtection="1">
      <alignment horizontal="center" vertical="center"/>
      <protection locked="0"/>
    </xf>
    <xf numFmtId="9" fontId="58" fillId="13" borderId="75" xfId="4" applyFont="1" applyFill="1" applyBorder="1" applyAlignment="1" applyProtection="1">
      <alignment horizontal="center" vertical="center"/>
      <protection locked="0"/>
    </xf>
    <xf numFmtId="4" fontId="58" fillId="14" borderId="75" xfId="3" applyNumberFormat="1" applyFont="1" applyFill="1" applyBorder="1" applyAlignment="1" applyProtection="1">
      <alignment horizontal="center" vertical="center"/>
      <protection hidden="1"/>
    </xf>
    <xf numFmtId="4" fontId="58" fillId="15" borderId="75" xfId="3" applyNumberFormat="1" applyFont="1" applyFill="1" applyBorder="1" applyAlignment="1" applyProtection="1">
      <alignment horizontal="center" vertical="center"/>
      <protection hidden="1"/>
    </xf>
    <xf numFmtId="4" fontId="58" fillId="15" borderId="90" xfId="4" applyNumberFormat="1" applyFont="1" applyFill="1" applyBorder="1" applyAlignment="1" applyProtection="1">
      <alignment horizontal="center" vertical="center" wrapText="1"/>
      <protection hidden="1"/>
    </xf>
    <xf numFmtId="0" fontId="58" fillId="13" borderId="89" xfId="0" applyFont="1" applyFill="1" applyBorder="1" applyAlignment="1" applyProtection="1">
      <alignment horizontal="left" vertical="center"/>
      <protection locked="0"/>
    </xf>
    <xf numFmtId="0" fontId="58" fillId="15" borderId="91" xfId="0" applyFont="1" applyFill="1" applyBorder="1" applyAlignment="1" applyProtection="1">
      <alignment horizontal="center" vertical="center"/>
      <protection hidden="1"/>
    </xf>
    <xf numFmtId="2" fontId="58" fillId="15" borderId="95" xfId="0" applyNumberFormat="1" applyFont="1" applyFill="1" applyBorder="1" applyAlignment="1" applyProtection="1">
      <alignment horizontal="center" vertical="center"/>
      <protection hidden="1"/>
    </xf>
    <xf numFmtId="1" fontId="58" fillId="15" borderId="95" xfId="0" applyNumberFormat="1" applyFont="1" applyFill="1" applyBorder="1" applyAlignment="1" applyProtection="1">
      <alignment horizontal="center" vertical="center"/>
      <protection hidden="1"/>
    </xf>
    <xf numFmtId="4" fontId="58" fillId="15" borderId="95" xfId="0" applyNumberFormat="1" applyFont="1" applyFill="1" applyBorder="1" applyAlignment="1" applyProtection="1">
      <alignment horizontal="center" vertical="center"/>
      <protection hidden="1"/>
    </xf>
    <xf numFmtId="4" fontId="58" fillId="15" borderId="95" xfId="3" applyNumberFormat="1" applyFont="1" applyFill="1" applyBorder="1" applyAlignment="1" applyProtection="1">
      <alignment horizontal="center" vertical="center"/>
      <protection hidden="1"/>
    </xf>
    <xf numFmtId="4" fontId="58" fillId="15" borderId="92" xfId="4" applyNumberFormat="1" applyFont="1" applyFill="1" applyBorder="1" applyAlignment="1" applyProtection="1">
      <alignment horizontal="center" vertical="center" wrapText="1"/>
      <protection hidden="1"/>
    </xf>
    <xf numFmtId="164" fontId="58" fillId="15" borderId="94" xfId="0" applyNumberFormat="1" applyFont="1" applyFill="1" applyBorder="1" applyAlignment="1" applyProtection="1">
      <alignment horizontal="center" vertical="center" wrapText="1"/>
      <protection hidden="1"/>
    </xf>
    <xf numFmtId="164" fontId="58" fillId="15" borderId="88" xfId="0" applyNumberFormat="1" applyFont="1" applyFill="1" applyBorder="1" applyAlignment="1" applyProtection="1">
      <alignment horizontal="center" vertical="center" wrapText="1"/>
      <protection hidden="1"/>
    </xf>
    <xf numFmtId="0" fontId="58" fillId="13" borderId="75" xfId="0" applyFont="1" applyFill="1" applyBorder="1" applyAlignment="1" applyProtection="1">
      <alignment horizontal="center" vertical="center" wrapText="1"/>
      <protection locked="0"/>
    </xf>
    <xf numFmtId="164" fontId="58" fillId="13" borderId="75" xfId="3" applyNumberFormat="1" applyFont="1" applyFill="1" applyBorder="1" applyAlignment="1" applyProtection="1">
      <alignment horizontal="center" vertical="center"/>
      <protection locked="0"/>
    </xf>
    <xf numFmtId="4" fontId="58" fillId="13" borderId="75" xfId="3" applyNumberFormat="1" applyFont="1" applyFill="1" applyBorder="1" applyAlignment="1" applyProtection="1">
      <alignment horizontal="center" vertical="center"/>
      <protection locked="0"/>
    </xf>
    <xf numFmtId="179" fontId="58" fillId="15" borderId="75" xfId="3" applyNumberFormat="1" applyFont="1" applyFill="1" applyBorder="1" applyAlignment="1" applyProtection="1">
      <alignment horizontal="center" vertical="center"/>
      <protection hidden="1"/>
    </xf>
    <xf numFmtId="179" fontId="58" fillId="15" borderId="90" xfId="3" applyNumberFormat="1" applyFont="1" applyFill="1" applyBorder="1" applyAlignment="1" applyProtection="1">
      <alignment horizontal="center" vertical="center"/>
      <protection hidden="1"/>
    </xf>
    <xf numFmtId="0" fontId="58" fillId="15" borderId="95" xfId="0" applyFont="1" applyFill="1" applyBorder="1" applyAlignment="1" applyProtection="1">
      <alignment horizontal="center" vertical="center"/>
      <protection hidden="1"/>
    </xf>
    <xf numFmtId="164" fontId="58" fillId="15" borderId="95" xfId="3" applyNumberFormat="1" applyFont="1" applyFill="1" applyBorder="1" applyAlignment="1" applyProtection="1">
      <alignment horizontal="center" vertical="center"/>
      <protection hidden="1"/>
    </xf>
    <xf numFmtId="178" fontId="58" fillId="15" borderId="95" xfId="3" applyNumberFormat="1" applyFont="1" applyFill="1" applyBorder="1" applyAlignment="1" applyProtection="1">
      <alignment horizontal="center" vertical="center"/>
      <protection hidden="1"/>
    </xf>
    <xf numFmtId="178" fontId="58" fillId="15" borderId="92" xfId="3" applyNumberFormat="1" applyFont="1" applyFill="1" applyBorder="1" applyAlignment="1" applyProtection="1">
      <alignment horizontal="center" vertical="center"/>
      <protection hidden="1"/>
    </xf>
    <xf numFmtId="0" fontId="58" fillId="13" borderId="89" xfId="0" applyFont="1" applyFill="1" applyBorder="1" applyAlignment="1" applyProtection="1">
      <alignment horizontal="center" vertical="center" wrapText="1"/>
      <protection locked="0"/>
    </xf>
    <xf numFmtId="0" fontId="58" fillId="13" borderId="75" xfId="0" applyFont="1" applyFill="1" applyBorder="1" applyAlignment="1" applyProtection="1">
      <alignment horizontal="left" vertical="center" wrapText="1"/>
      <protection locked="0"/>
    </xf>
    <xf numFmtId="2" fontId="58" fillId="13" borderId="75" xfId="0" applyNumberFormat="1" applyFont="1" applyFill="1" applyBorder="1" applyAlignment="1" applyProtection="1">
      <alignment horizontal="center" vertical="center" wrapText="1"/>
      <protection locked="0"/>
    </xf>
    <xf numFmtId="178" fontId="58" fillId="13" borderId="75" xfId="0" applyNumberFormat="1" applyFont="1" applyFill="1" applyBorder="1" applyAlignment="1" applyProtection="1">
      <alignment horizontal="center" vertical="center" wrapText="1"/>
      <protection locked="0"/>
    </xf>
    <xf numFmtId="178" fontId="58" fillId="15" borderId="75" xfId="3" applyNumberFormat="1" applyFont="1" applyFill="1" applyBorder="1" applyAlignment="1" applyProtection="1">
      <alignment horizontal="center" vertical="center"/>
      <protection hidden="1"/>
    </xf>
    <xf numFmtId="178" fontId="58" fillId="15" borderId="95" xfId="0" applyNumberFormat="1" applyFont="1" applyFill="1" applyBorder="1" applyAlignment="1" applyProtection="1">
      <alignment horizontal="center" vertical="center"/>
      <protection hidden="1"/>
    </xf>
    <xf numFmtId="178" fontId="58" fillId="15" borderId="92" xfId="0" applyNumberFormat="1" applyFont="1" applyFill="1" applyBorder="1" applyAlignment="1" applyProtection="1">
      <alignment horizontal="center" vertical="center"/>
      <protection hidden="1"/>
    </xf>
    <xf numFmtId="0" fontId="37" fillId="10" borderId="96" xfId="0" applyFont="1" applyFill="1" applyBorder="1" applyAlignment="1" applyProtection="1">
      <alignment vertical="center"/>
      <protection hidden="1"/>
    </xf>
    <xf numFmtId="0" fontId="50" fillId="9" borderId="97" xfId="0" applyFont="1" applyFill="1" applyBorder="1" applyAlignment="1" applyProtection="1">
      <alignment horizontal="center" vertical="center"/>
      <protection hidden="1"/>
    </xf>
    <xf numFmtId="0" fontId="50" fillId="9" borderId="98" xfId="0" applyFont="1" applyFill="1" applyBorder="1" applyAlignment="1" applyProtection="1">
      <alignment horizontal="center" vertical="center"/>
      <protection hidden="1"/>
    </xf>
    <xf numFmtId="0" fontId="50" fillId="9" borderId="99" xfId="0" applyFont="1" applyFill="1" applyBorder="1" applyAlignment="1" applyProtection="1">
      <alignment vertical="center"/>
      <protection hidden="1"/>
    </xf>
    <xf numFmtId="4" fontId="50" fillId="9" borderId="100" xfId="5" applyNumberFormat="1" applyFont="1" applyFill="1" applyBorder="1" applyAlignment="1" applyProtection="1">
      <alignment horizontal="center" vertical="center"/>
      <protection hidden="1"/>
    </xf>
    <xf numFmtId="4" fontId="50" fillId="9" borderId="101" xfId="5" applyNumberFormat="1" applyFont="1" applyFill="1" applyBorder="1" applyAlignment="1" applyProtection="1">
      <alignment horizontal="center" vertical="center"/>
      <protection hidden="1"/>
    </xf>
    <xf numFmtId="164" fontId="50" fillId="9" borderId="96" xfId="0" applyNumberFormat="1" applyFont="1" applyFill="1" applyBorder="1" applyAlignment="1" applyProtection="1">
      <alignment horizontal="center" vertical="center"/>
      <protection hidden="1"/>
    </xf>
    <xf numFmtId="164" fontId="50" fillId="9" borderId="97" xfId="0" applyNumberFormat="1" applyFont="1" applyFill="1" applyBorder="1" applyAlignment="1" applyProtection="1">
      <alignment horizontal="center" vertical="center" wrapText="1"/>
      <protection hidden="1"/>
    </xf>
    <xf numFmtId="164" fontId="58" fillId="15" borderId="97" xfId="0" applyNumberFormat="1" applyFont="1" applyFill="1" applyBorder="1" applyAlignment="1" applyProtection="1">
      <alignment horizontal="center" vertical="center"/>
      <protection hidden="1"/>
    </xf>
    <xf numFmtId="164" fontId="58" fillId="15" borderId="98" xfId="0" applyNumberFormat="1" applyFont="1" applyFill="1" applyBorder="1" applyAlignment="1" applyProtection="1">
      <alignment horizontal="center" vertical="center" wrapText="1"/>
      <protection hidden="1"/>
    </xf>
    <xf numFmtId="0" fontId="58" fillId="13" borderId="102" xfId="0" applyFont="1" applyFill="1" applyBorder="1" applyAlignment="1" applyProtection="1">
      <alignment horizontal="left" vertical="center" wrapText="1"/>
      <protection locked="0"/>
    </xf>
    <xf numFmtId="4" fontId="58" fillId="13" borderId="75" xfId="0" applyNumberFormat="1" applyFont="1" applyFill="1" applyBorder="1" applyAlignment="1" applyProtection="1">
      <alignment horizontal="center" vertical="center" wrapText="1"/>
      <protection locked="0"/>
    </xf>
    <xf numFmtId="4" fontId="58" fillId="15" borderId="103" xfId="3" applyNumberFormat="1" applyFont="1" applyFill="1" applyBorder="1" applyAlignment="1" applyProtection="1">
      <alignment horizontal="center" vertical="center"/>
      <protection hidden="1"/>
    </xf>
    <xf numFmtId="0" fontId="58" fillId="15" borderId="99" xfId="0" applyFont="1" applyFill="1" applyBorder="1" applyAlignment="1" applyProtection="1">
      <alignment horizontal="center" vertical="center"/>
      <protection hidden="1"/>
    </xf>
    <xf numFmtId="0" fontId="58" fillId="15" borderId="100" xfId="0" applyFont="1" applyFill="1" applyBorder="1" applyAlignment="1" applyProtection="1">
      <alignment horizontal="center" vertical="center"/>
      <protection hidden="1"/>
    </xf>
    <xf numFmtId="4" fontId="58" fillId="15" borderId="100" xfId="0" applyNumberFormat="1" applyFont="1" applyFill="1" applyBorder="1" applyAlignment="1" applyProtection="1">
      <alignment horizontal="center" vertical="center"/>
      <protection hidden="1"/>
    </xf>
    <xf numFmtId="4" fontId="58" fillId="15" borderId="101" xfId="0" applyNumberFormat="1" applyFont="1" applyFill="1" applyBorder="1" applyAlignment="1" applyProtection="1">
      <alignment horizontal="center" vertical="center"/>
      <protection hidden="1"/>
    </xf>
    <xf numFmtId="0" fontId="58" fillId="15" borderId="97" xfId="0" applyFont="1" applyFill="1" applyBorder="1" applyAlignment="1" applyProtection="1">
      <alignment horizontal="center" vertical="center" wrapText="1"/>
      <protection hidden="1"/>
    </xf>
    <xf numFmtId="0" fontId="58" fillId="15" borderId="98" xfId="0" applyFont="1" applyFill="1" applyBorder="1" applyAlignment="1" applyProtection="1">
      <alignment horizontal="center" vertical="center" wrapText="1"/>
      <protection hidden="1"/>
    </xf>
    <xf numFmtId="0" fontId="48" fillId="13" borderId="102" xfId="0" applyFont="1" applyFill="1" applyBorder="1" applyAlignment="1" applyProtection="1">
      <alignment horizontal="left" vertical="center" wrapText="1"/>
      <protection locked="0"/>
    </xf>
    <xf numFmtId="0" fontId="48" fillId="13" borderId="75" xfId="0" applyFont="1" applyFill="1" applyBorder="1" applyAlignment="1" applyProtection="1">
      <alignment horizontal="center" vertical="center" wrapText="1"/>
      <protection locked="0"/>
    </xf>
    <xf numFmtId="4" fontId="48" fillId="13" borderId="75" xfId="0" applyNumberFormat="1" applyFont="1" applyFill="1" applyBorder="1" applyAlignment="1" applyProtection="1">
      <alignment horizontal="center" vertical="center" wrapText="1"/>
      <protection locked="0"/>
    </xf>
    <xf numFmtId="4" fontId="48" fillId="15" borderId="75" xfId="3" applyNumberFormat="1" applyFont="1" applyFill="1" applyBorder="1" applyAlignment="1" applyProtection="1">
      <alignment horizontal="center" vertical="center"/>
      <protection hidden="1"/>
    </xf>
    <xf numFmtId="4" fontId="48" fillId="15" borderId="103" xfId="3" applyNumberFormat="1" applyFont="1" applyFill="1" applyBorder="1" applyAlignment="1" applyProtection="1">
      <alignment horizontal="center" vertical="center"/>
      <protection hidden="1"/>
    </xf>
    <xf numFmtId="0" fontId="48" fillId="13" borderId="102" xfId="0" quotePrefix="1" applyFont="1" applyFill="1" applyBorder="1" applyAlignment="1" applyProtection="1">
      <alignment horizontal="left" vertical="center" wrapText="1"/>
      <protection locked="0"/>
    </xf>
    <xf numFmtId="0" fontId="48" fillId="15" borderId="99" xfId="0" applyFont="1" applyFill="1" applyBorder="1" applyAlignment="1" applyProtection="1">
      <alignment horizontal="center" vertical="center"/>
      <protection hidden="1"/>
    </xf>
    <xf numFmtId="0" fontId="48" fillId="15" borderId="100" xfId="0" applyFont="1" applyFill="1" applyBorder="1" applyAlignment="1" applyProtection="1">
      <alignment horizontal="center" vertical="center"/>
      <protection hidden="1"/>
    </xf>
    <xf numFmtId="4" fontId="48" fillId="15" borderId="100" xfId="0" applyNumberFormat="1" applyFont="1" applyFill="1" applyBorder="1" applyAlignment="1" applyProtection="1">
      <alignment horizontal="center" vertical="center"/>
      <protection hidden="1"/>
    </xf>
    <xf numFmtId="4" fontId="48" fillId="15" borderId="101" xfId="0" applyNumberFormat="1" applyFont="1" applyFill="1" applyBorder="1" applyAlignment="1" applyProtection="1">
      <alignment horizontal="center" vertical="center"/>
      <protection hidden="1"/>
    </xf>
    <xf numFmtId="0" fontId="50" fillId="0" borderId="0" xfId="0" applyFont="1" applyAlignment="1" applyProtection="1">
      <alignment vertical="center"/>
      <protection hidden="1"/>
    </xf>
    <xf numFmtId="0" fontId="88" fillId="0" borderId="0" xfId="0" applyFont="1" applyAlignment="1" applyProtection="1">
      <alignment vertical="center"/>
      <protection hidden="1"/>
    </xf>
    <xf numFmtId="178" fontId="56" fillId="0" borderId="75" xfId="0" applyNumberFormat="1" applyFont="1" applyBorder="1" applyAlignment="1">
      <alignment horizontal="center" vertical="center"/>
    </xf>
    <xf numFmtId="0" fontId="57" fillId="0" borderId="0" xfId="0" applyFont="1" applyAlignment="1" applyProtection="1">
      <alignment horizontal="left" vertical="center"/>
      <protection hidden="1"/>
    </xf>
    <xf numFmtId="0" fontId="74" fillId="16" borderId="0" xfId="0" applyFont="1" applyFill="1" applyAlignment="1" applyProtection="1">
      <alignment horizontal="center" wrapText="1"/>
      <protection hidden="1"/>
    </xf>
    <xf numFmtId="0" fontId="58" fillId="16" borderId="0" xfId="0" applyFont="1" applyFill="1" applyAlignment="1" applyProtection="1">
      <alignment horizontal="center" wrapText="1"/>
      <protection hidden="1"/>
    </xf>
    <xf numFmtId="164" fontId="36" fillId="13" borderId="0" xfId="0" applyNumberFormat="1" applyFont="1" applyFill="1" applyAlignment="1" applyProtection="1">
      <alignment horizontal="justify" vertical="justify" wrapText="1"/>
      <protection locked="0"/>
    </xf>
    <xf numFmtId="0" fontId="58" fillId="13" borderId="75" xfId="0" applyFont="1" applyFill="1" applyBorder="1" applyAlignment="1" applyProtection="1">
      <alignment horizontal="center" vertical="center"/>
      <protection locked="0"/>
    </xf>
    <xf numFmtId="0" fontId="58" fillId="13" borderId="90" xfId="0" applyFont="1" applyFill="1" applyBorder="1" applyAlignment="1" applyProtection="1">
      <alignment horizontal="center" vertical="center"/>
      <protection locked="0"/>
    </xf>
    <xf numFmtId="0" fontId="0" fillId="0" borderId="0" xfId="0" applyAlignment="1">
      <alignment horizontal="center"/>
    </xf>
    <xf numFmtId="0" fontId="1" fillId="0" borderId="0" xfId="0" applyFont="1" applyAlignment="1">
      <alignment horizontal="center"/>
    </xf>
    <xf numFmtId="0" fontId="21" fillId="0" borderId="0" xfId="0" applyFont="1" applyAlignment="1">
      <alignment horizontal="center"/>
    </xf>
    <xf numFmtId="0" fontId="23" fillId="6" borderId="24" xfId="0" applyFont="1" applyFill="1" applyBorder="1" applyAlignment="1">
      <alignment horizontal="center" vertical="center" wrapText="1"/>
    </xf>
    <xf numFmtId="0" fontId="31" fillId="0" borderId="44" xfId="0" applyFont="1" applyBorder="1" applyAlignment="1">
      <alignment horizontal="center"/>
    </xf>
    <xf numFmtId="0" fontId="31" fillId="0" borderId="27" xfId="0" applyFont="1" applyBorder="1" applyAlignment="1">
      <alignment horizontal="center"/>
    </xf>
    <xf numFmtId="0" fontId="31" fillId="0" borderId="39" xfId="0" applyFont="1" applyBorder="1" applyAlignment="1">
      <alignment horizontal="center"/>
    </xf>
    <xf numFmtId="0" fontId="54" fillId="0" borderId="0" xfId="0" applyFont="1" applyAlignment="1" applyProtection="1">
      <alignment horizontal="center" vertical="center"/>
      <protection hidden="1"/>
    </xf>
    <xf numFmtId="1" fontId="51" fillId="0" borderId="0" xfId="0" applyNumberFormat="1" applyFont="1" applyAlignment="1" applyProtection="1">
      <alignment horizontal="center" vertical="center" wrapText="1"/>
      <protection hidden="1"/>
    </xf>
    <xf numFmtId="0" fontId="58" fillId="13" borderId="78" xfId="0" applyFont="1" applyFill="1" applyBorder="1" applyAlignment="1" applyProtection="1">
      <alignment horizontal="left" vertical="center" wrapText="1"/>
      <protection locked="0"/>
    </xf>
    <xf numFmtId="0" fontId="58" fillId="13" borderId="79" xfId="0" applyFont="1" applyFill="1" applyBorder="1" applyAlignment="1" applyProtection="1">
      <alignment horizontal="left" vertical="center" wrapText="1"/>
      <protection locked="0"/>
    </xf>
    <xf numFmtId="0" fontId="58" fillId="13" borderId="80" xfId="0" applyFont="1" applyFill="1" applyBorder="1" applyAlignment="1" applyProtection="1">
      <alignment horizontal="left" vertical="center" wrapText="1"/>
      <protection locked="0"/>
    </xf>
    <xf numFmtId="0" fontId="58" fillId="13" borderId="81" xfId="0" applyFont="1" applyFill="1" applyBorder="1" applyAlignment="1" applyProtection="1">
      <alignment horizontal="left" vertical="center" wrapText="1"/>
      <protection locked="0"/>
    </xf>
    <xf numFmtId="0" fontId="58" fillId="13" borderId="0" xfId="0" applyFont="1" applyFill="1" applyAlignment="1" applyProtection="1">
      <alignment horizontal="left" vertical="center" wrapText="1"/>
      <protection locked="0"/>
    </xf>
    <xf numFmtId="0" fontId="58" fillId="13" borderId="82" xfId="0" applyFont="1" applyFill="1" applyBorder="1" applyAlignment="1" applyProtection="1">
      <alignment horizontal="left" vertical="center" wrapText="1"/>
      <protection locked="0"/>
    </xf>
    <xf numFmtId="0" fontId="58" fillId="13" borderId="83" xfId="0" applyFont="1" applyFill="1" applyBorder="1" applyAlignment="1" applyProtection="1">
      <alignment horizontal="left" vertical="center" wrapText="1"/>
      <protection locked="0"/>
    </xf>
    <xf numFmtId="0" fontId="58" fillId="13" borderId="84" xfId="0" applyFont="1" applyFill="1" applyBorder="1" applyAlignment="1" applyProtection="1">
      <alignment horizontal="left" vertical="center" wrapText="1"/>
      <protection locked="0"/>
    </xf>
    <xf numFmtId="0" fontId="58" fillId="13" borderId="85" xfId="0" applyFont="1" applyFill="1" applyBorder="1" applyAlignment="1" applyProtection="1">
      <alignment horizontal="left" vertical="center" wrapText="1"/>
      <protection locked="0"/>
    </xf>
    <xf numFmtId="164" fontId="50" fillId="9" borderId="94" xfId="0" applyNumberFormat="1" applyFont="1" applyFill="1" applyBorder="1" applyAlignment="1" applyProtection="1">
      <alignment horizontal="center" vertical="center" wrapText="1"/>
      <protection hidden="1"/>
    </xf>
    <xf numFmtId="10" fontId="58" fillId="13" borderId="95" xfId="4" applyNumberFormat="1"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wrapText="1"/>
      <protection locked="0"/>
    </xf>
    <xf numFmtId="0" fontId="5" fillId="2" borderId="71"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2" borderId="59"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49" fontId="7" fillId="0" borderId="0" xfId="0" applyNumberFormat="1" applyFont="1" applyAlignment="1" applyProtection="1">
      <alignment horizontal="left"/>
      <protection hidden="1"/>
    </xf>
    <xf numFmtId="0" fontId="16" fillId="0" borderId="0" xfId="0" applyFont="1" applyAlignment="1" applyProtection="1">
      <alignment horizontal="center" vertical="center" wrapText="1"/>
      <protection hidden="1"/>
    </xf>
    <xf numFmtId="0" fontId="16" fillId="0" borderId="62" xfId="0" applyFont="1" applyBorder="1" applyAlignment="1" applyProtection="1">
      <alignment horizontal="center" vertical="center" wrapText="1"/>
      <protection hidden="1"/>
    </xf>
    <xf numFmtId="0" fontId="5" fillId="0" borderId="61" xfId="0" applyFont="1" applyBorder="1" applyAlignment="1" applyProtection="1">
      <alignment horizontal="center" vertical="center" wrapText="1"/>
      <protection hidden="1"/>
    </xf>
    <xf numFmtId="0" fontId="5" fillId="0" borderId="39" xfId="0" applyFont="1" applyBorder="1" applyAlignment="1" applyProtection="1">
      <alignment horizontal="center" vertical="center" wrapText="1"/>
      <protection hidden="1"/>
    </xf>
    <xf numFmtId="0" fontId="5" fillId="0" borderId="47"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173" fontId="5" fillId="2" borderId="72" xfId="3" applyNumberFormat="1" applyFont="1" applyFill="1" applyBorder="1" applyAlignment="1" applyProtection="1">
      <alignment horizontal="center" vertical="center"/>
      <protection locked="0"/>
    </xf>
    <xf numFmtId="173" fontId="5" fillId="2" borderId="10" xfId="3" applyNumberFormat="1" applyFont="1" applyFill="1" applyBorder="1" applyAlignment="1" applyProtection="1">
      <alignment horizontal="center" vertical="center"/>
      <protection locked="0"/>
    </xf>
    <xf numFmtId="14" fontId="17" fillId="0" borderId="0" xfId="0" applyNumberFormat="1" applyFont="1" applyAlignment="1" applyProtection="1">
      <alignment horizontal="center" vertical="center" wrapText="1"/>
      <protection hidden="1"/>
    </xf>
    <xf numFmtId="14" fontId="17" fillId="0" borderId="53" xfId="0" applyNumberFormat="1" applyFont="1" applyBorder="1" applyAlignment="1" applyProtection="1">
      <alignment horizontal="center" vertical="center" wrapText="1"/>
      <protection hidden="1"/>
    </xf>
    <xf numFmtId="0" fontId="5" fillId="2" borderId="61" xfId="0" applyFont="1" applyFill="1" applyBorder="1" applyAlignment="1" applyProtection="1">
      <alignment horizontal="left" vertical="center" wrapText="1"/>
      <protection locked="0"/>
    </xf>
    <xf numFmtId="0" fontId="5" fillId="2" borderId="71" xfId="0" applyFont="1" applyFill="1" applyBorder="1" applyAlignment="1" applyProtection="1">
      <alignment horizontal="left" vertical="center" wrapText="1"/>
      <protection locked="0"/>
    </xf>
    <xf numFmtId="0" fontId="5" fillId="2" borderId="47" xfId="0" applyFont="1" applyFill="1" applyBorder="1" applyAlignment="1" applyProtection="1">
      <alignment horizontal="left" vertical="center" wrapText="1"/>
      <protection locked="0"/>
    </xf>
    <xf numFmtId="0" fontId="5" fillId="2" borderId="4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5" fillId="2" borderId="59" xfId="0" applyFont="1" applyFill="1" applyBorder="1" applyAlignment="1" applyProtection="1">
      <alignment horizontal="left" vertical="center" wrapText="1"/>
      <protection locked="0"/>
    </xf>
    <xf numFmtId="0" fontId="5" fillId="2" borderId="53" xfId="0" applyFont="1" applyFill="1" applyBorder="1" applyAlignment="1" applyProtection="1">
      <alignment horizontal="left" vertical="center" wrapText="1"/>
      <protection locked="0"/>
    </xf>
    <xf numFmtId="0" fontId="5" fillId="2" borderId="50" xfId="0" applyFont="1" applyFill="1" applyBorder="1" applyAlignment="1" applyProtection="1">
      <alignment horizontal="left" vertical="center" wrapText="1"/>
      <protection locked="0"/>
    </xf>
    <xf numFmtId="14" fontId="20"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wrapText="1"/>
      <protection hidden="1"/>
    </xf>
    <xf numFmtId="39" fontId="60" fillId="0" borderId="0" xfId="5" applyNumberFormat="1" applyFont="1" applyFill="1" applyBorder="1" applyAlignment="1" applyProtection="1">
      <alignment horizontal="center" vertical="center"/>
      <protection hidden="1"/>
    </xf>
    <xf numFmtId="0" fontId="58" fillId="13" borderId="0" xfId="0" applyFont="1" applyFill="1" applyAlignment="1" applyProtection="1">
      <alignment horizontal="center" vertical="center" wrapText="1"/>
      <protection locked="0"/>
    </xf>
    <xf numFmtId="39" fontId="5" fillId="6" borderId="0" xfId="5" applyNumberFormat="1" applyFont="1" applyFill="1" applyBorder="1" applyAlignment="1" applyProtection="1">
      <alignment horizontal="center" vertical="center"/>
      <protection hidden="1"/>
    </xf>
    <xf numFmtId="14" fontId="5" fillId="0" borderId="44" xfId="0" applyNumberFormat="1" applyFont="1" applyBorder="1" applyAlignment="1" applyProtection="1">
      <alignment horizontal="center" vertical="center"/>
      <protection hidden="1"/>
    </xf>
    <xf numFmtId="14" fontId="5" fillId="0" borderId="27" xfId="0" applyNumberFormat="1" applyFont="1" applyBorder="1" applyAlignment="1" applyProtection="1">
      <alignment horizontal="center" vertical="center"/>
      <protection hidden="1"/>
    </xf>
    <xf numFmtId="14" fontId="5" fillId="0" borderId="39" xfId="0" applyNumberFormat="1" applyFont="1" applyBorder="1" applyAlignment="1" applyProtection="1">
      <alignment horizontal="center" vertical="center"/>
      <protection hidden="1"/>
    </xf>
    <xf numFmtId="0" fontId="0" fillId="0" borderId="47"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49" fontId="57" fillId="0" borderId="0" xfId="0" applyNumberFormat="1" applyFont="1" applyAlignment="1" applyProtection="1">
      <alignment horizontal="left"/>
      <protection hidden="1"/>
    </xf>
    <xf numFmtId="0" fontId="58" fillId="13" borderId="0" xfId="0" applyFont="1" applyFill="1" applyAlignment="1" applyProtection="1">
      <alignment horizontal="left" vertical="center" wrapText="1"/>
      <protection hidden="1"/>
    </xf>
  </cellXfs>
  <cellStyles count="8">
    <cellStyle name="Comma" xfId="5" builtinId="3"/>
    <cellStyle name="Currency" xfId="3" builtinId="4"/>
    <cellStyle name="Euro" xfId="1" xr:uid="{00000000-0005-0000-0000-000000000000}"/>
    <cellStyle name="Hyperlink" xfId="2" builtinId="8"/>
    <cellStyle name="Normal" xfId="0" builtinId="0"/>
    <cellStyle name="Normal 2 2" xfId="6" xr:uid="{00000000-0005-0000-0000-000004000000}"/>
    <cellStyle name="Percent" xfId="4" builtinId="5"/>
    <cellStyle name="Porcentagem 2" xfId="7" xr:uid="{00000000-0005-0000-0000-000006000000}"/>
  </cellStyles>
  <dxfs count="99">
    <dxf>
      <font>
        <b/>
        <i val="0"/>
        <condense val="0"/>
        <extend val="0"/>
        <color indexed="9"/>
      </font>
      <fill>
        <patternFill>
          <bgColor indexed="10"/>
        </patternFill>
      </fill>
      <border>
        <left style="thin">
          <color indexed="43"/>
        </left>
        <right style="thin">
          <color indexed="43"/>
        </right>
        <top style="thin">
          <color indexed="43"/>
        </top>
        <bottom style="thin">
          <color indexed="43"/>
        </bottom>
      </border>
    </dxf>
    <dxf>
      <fill>
        <patternFill>
          <bgColor indexed="10"/>
        </patternFill>
      </fill>
    </dxf>
    <dxf>
      <font>
        <b/>
        <i val="0"/>
        <condense val="0"/>
        <extend val="0"/>
        <color indexed="9"/>
      </font>
      <fill>
        <patternFill>
          <bgColor indexed="10"/>
        </patternFill>
      </fill>
      <border>
        <left style="thin">
          <color indexed="43"/>
        </left>
        <right style="thin">
          <color indexed="43"/>
        </right>
        <top style="thin">
          <color indexed="43"/>
        </top>
        <bottom style="thin">
          <color indexed="43"/>
        </bottom>
      </border>
    </dxf>
    <dxf>
      <fill>
        <patternFill>
          <bgColor indexed="10"/>
        </patternFill>
      </fill>
    </dxf>
    <dxf>
      <fill>
        <patternFill>
          <bgColor indexed="43"/>
        </patternFill>
      </fill>
    </dxf>
    <dxf>
      <fill>
        <patternFill>
          <bgColor indexed="43"/>
        </patternFill>
      </fill>
    </dxf>
    <dxf>
      <fill>
        <patternFill>
          <bgColor indexed="43"/>
        </patternFill>
      </fill>
    </dxf>
    <dxf>
      <font>
        <b/>
        <i val="0"/>
        <condense val="0"/>
        <extend val="0"/>
        <color indexed="9"/>
      </font>
      <fill>
        <patternFill>
          <bgColor indexed="10"/>
        </patternFill>
      </fill>
      <border>
        <left style="thin">
          <color indexed="43"/>
        </left>
        <right style="thin">
          <color indexed="43"/>
        </right>
        <top style="thin">
          <color indexed="43"/>
        </top>
        <bottom style="thin">
          <color indexed="43"/>
        </bottom>
      </border>
    </dxf>
    <dxf>
      <fill>
        <patternFill>
          <bgColor indexed="10"/>
        </patternFill>
      </fill>
    </dxf>
    <dxf>
      <font>
        <b/>
        <i val="0"/>
        <condense val="0"/>
        <extend val="0"/>
        <color indexed="9"/>
      </font>
      <fill>
        <patternFill>
          <bgColor indexed="10"/>
        </patternFill>
      </fill>
      <border>
        <left style="thin">
          <color indexed="43"/>
        </left>
        <right style="thin">
          <color indexed="43"/>
        </right>
        <top style="thin">
          <color indexed="43"/>
        </top>
        <bottom style="thin">
          <color indexed="43"/>
        </bottom>
      </border>
    </dxf>
    <dxf>
      <fill>
        <patternFill>
          <bgColor indexed="10"/>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color theme="1"/>
      </font>
      <numFmt numFmtId="0" formatCode="General"/>
      <fill>
        <patternFill>
          <bgColor theme="1"/>
        </patternFill>
      </fill>
    </dxf>
    <dxf>
      <font>
        <color theme="1"/>
      </font>
      <numFmt numFmtId="0" formatCode="General"/>
      <fill>
        <patternFill patternType="solid">
          <fgColor theme="1"/>
          <bgColor theme="1"/>
        </patternFill>
      </fill>
    </dxf>
    <dxf>
      <font>
        <color theme="1"/>
      </font>
      <numFmt numFmtId="0" formatCode="General"/>
      <fill>
        <patternFill>
          <bgColor theme="1"/>
        </patternFill>
      </fill>
    </dxf>
    <dxf>
      <font>
        <color theme="1"/>
      </font>
      <numFmt numFmtId="0" formatCode="General"/>
      <fill>
        <patternFill patternType="lightDown">
          <bgColor theme="1"/>
        </patternFill>
      </fill>
    </dxf>
    <dxf>
      <font>
        <b/>
        <i val="0"/>
        <condense val="0"/>
        <extend val="0"/>
        <color indexed="9"/>
      </font>
      <fill>
        <patternFill>
          <bgColor indexed="10"/>
        </patternFill>
      </fill>
      <border>
        <left style="thin">
          <color indexed="43"/>
        </left>
        <right style="thin">
          <color indexed="43"/>
        </right>
        <top style="thin">
          <color indexed="43"/>
        </top>
        <bottom style="thin">
          <color indexed="43"/>
        </bottom>
      </border>
    </dxf>
    <dxf>
      <fill>
        <patternFill>
          <bgColor indexed="10"/>
        </patternFill>
      </fill>
    </dxf>
    <dxf>
      <fill>
        <patternFill>
          <bgColor indexed="43"/>
        </patternFill>
      </fill>
    </dxf>
    <dxf>
      <fill>
        <patternFill>
          <bgColor indexed="43"/>
        </patternFill>
      </fill>
    </dxf>
    <dxf>
      <font>
        <condense val="0"/>
        <extend val="0"/>
        <color indexed="10"/>
      </font>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3"/>
        </patternFill>
      </fill>
    </dxf>
    <dxf>
      <fill>
        <patternFill>
          <bgColor indexed="10"/>
        </patternFill>
      </fill>
    </dxf>
    <dxf>
      <font>
        <b/>
        <i val="0"/>
        <condense val="0"/>
        <extend val="0"/>
        <color indexed="10"/>
      </font>
      <fill>
        <patternFill>
          <bgColor indexed="22"/>
        </patternFill>
      </fill>
      <border>
        <left style="thin">
          <color indexed="64"/>
        </left>
        <right style="thin">
          <color indexed="64"/>
        </right>
        <top style="thin">
          <color indexed="64"/>
        </top>
        <bottom style="thin">
          <color indexed="64"/>
        </bottom>
      </border>
    </dxf>
    <dxf>
      <font>
        <condense val="0"/>
        <extend val="0"/>
        <color indexed="10"/>
      </font>
    </dxf>
    <dxf>
      <font>
        <b/>
        <i val="0"/>
        <condense val="0"/>
        <extend val="0"/>
        <color indexed="10"/>
      </font>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10"/>
        </patternFill>
      </fill>
    </dxf>
    <dxf>
      <fill>
        <patternFill>
          <bgColor indexed="10"/>
        </patternFill>
      </fill>
    </dxf>
    <dxf>
      <fill>
        <patternFill>
          <bgColor indexed="10"/>
        </patternFill>
      </fill>
    </dxf>
    <dxf>
      <fill>
        <patternFill patternType="lightDown"/>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lightDown"/>
      </fill>
    </dxf>
    <dxf>
      <fill>
        <patternFill patternType="lightDown"/>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lightDown"/>
      </fill>
    </dxf>
    <dxf>
      <fill>
        <patternFill patternType="lightDown"/>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lightDown"/>
      </fill>
    </dxf>
    <dxf>
      <fill>
        <patternFill>
          <bgColor indexed="10"/>
        </patternFill>
      </fill>
      <border>
        <left style="thin">
          <color indexed="13"/>
        </left>
        <right style="thin">
          <color indexed="13"/>
        </right>
        <top style="thin">
          <color indexed="13"/>
        </top>
        <bottom style="thin">
          <color indexed="13"/>
        </bottom>
      </border>
    </dxf>
    <dxf>
      <fill>
        <patternFill>
          <bgColor indexed="10"/>
        </patternFill>
      </fill>
    </dxf>
    <dxf>
      <fill>
        <patternFill>
          <bgColor indexed="10"/>
        </patternFill>
      </fill>
    </dxf>
    <dxf>
      <fill>
        <patternFill>
          <bgColor indexed="10"/>
        </patternFill>
      </fill>
    </dxf>
    <dxf>
      <fill>
        <patternFill>
          <bgColor indexed="10"/>
        </patternFill>
      </fill>
      <border>
        <left style="thin">
          <color indexed="13"/>
        </left>
        <right style="thin">
          <color indexed="13"/>
        </right>
        <top style="thin">
          <color indexed="13"/>
        </top>
        <bottom style="thin">
          <color indexed="13"/>
        </bottom>
      </border>
    </dxf>
    <dxf>
      <fill>
        <patternFill>
          <bgColor indexed="10"/>
        </patternFill>
      </fill>
    </dxf>
    <dxf>
      <font>
        <b/>
        <i val="0"/>
        <condense val="0"/>
        <extend val="0"/>
        <color indexed="10"/>
      </font>
    </dxf>
    <dxf>
      <fill>
        <patternFill>
          <bgColor indexed="10"/>
        </patternFill>
      </fill>
    </dxf>
    <dxf>
      <fill>
        <patternFill>
          <bgColor rgb="FFFFFFB3"/>
        </patternFill>
      </fill>
    </dxf>
    <dxf>
      <font>
        <color theme="1"/>
      </font>
      <fill>
        <patternFill patternType="darkGray">
          <bgColor theme="1"/>
        </patternFill>
      </fill>
    </dxf>
    <dxf>
      <font>
        <color theme="1"/>
      </font>
      <fill>
        <patternFill patternType="darkGray">
          <bgColor theme="1"/>
        </patternFill>
      </fill>
    </dxf>
    <dxf>
      <font>
        <color theme="1"/>
      </font>
      <fill>
        <patternFill patternType="darkGray">
          <bgColor theme="1"/>
        </patternFill>
      </fill>
    </dxf>
    <dxf>
      <font>
        <color theme="1"/>
      </font>
      <fill>
        <patternFill patternType="darkGray">
          <bgColor theme="1"/>
        </patternFill>
      </fill>
    </dxf>
    <dxf>
      <font>
        <color rgb="FFFFFF00"/>
      </font>
      <fill>
        <patternFill>
          <bgColor rgb="FFFF0000"/>
        </patternFill>
      </fill>
    </dxf>
    <dxf>
      <font>
        <color rgb="FFFFFF00"/>
      </font>
      <fill>
        <patternFill>
          <bgColor rgb="FFFF0000"/>
        </patternFill>
      </fill>
    </dxf>
    <dxf>
      <font>
        <condense val="0"/>
        <extend val="0"/>
        <color indexed="9"/>
      </font>
      <fill>
        <patternFill>
          <bgColor indexed="10"/>
        </patternFill>
      </fill>
      <border>
        <left style="thin">
          <color indexed="34"/>
        </left>
        <right style="thin">
          <color indexed="34"/>
        </right>
        <top style="thin">
          <color indexed="34"/>
        </top>
        <bottom style="thin">
          <color indexed="34"/>
        </bottom>
      </border>
    </dxf>
    <dxf>
      <font>
        <condense val="0"/>
        <extend val="0"/>
        <color indexed="9"/>
      </font>
      <fill>
        <patternFill>
          <bgColor indexed="10"/>
        </patternFill>
      </fill>
      <border>
        <left style="thin">
          <color indexed="34"/>
        </left>
        <right style="thin">
          <color indexed="34"/>
        </right>
        <top style="thin">
          <color indexed="34"/>
        </top>
        <bottom style="thin">
          <color indexed="34"/>
        </bottom>
      </border>
    </dxf>
    <dxf>
      <fill>
        <patternFill>
          <bgColor indexed="10"/>
        </patternFill>
      </fill>
    </dxf>
    <dxf>
      <fill>
        <patternFill>
          <bgColor indexed="10"/>
        </patternFill>
      </fill>
    </dxf>
    <dxf>
      <fill>
        <patternFill>
          <bgColor rgb="FF009644"/>
        </patternFill>
      </fill>
    </dxf>
    <dxf>
      <fill>
        <patternFill>
          <bgColor rgb="FFFF0000"/>
        </patternFill>
      </fill>
    </dxf>
  </dxfs>
  <tableStyles count="0" defaultTableStyle="TableStyleMedium2" defaultPivotStyle="PivotStyleLight16"/>
  <colors>
    <mruColors>
      <color rgb="FFFFFF5B"/>
      <color rgb="FFDEDE0C"/>
      <color rgb="FFFFFF99"/>
      <color rgb="FFFFFFB3"/>
      <color rgb="FFFFFFCC"/>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15448" name="Picture 3">
          <a:extLst>
            <a:ext uri="{FF2B5EF4-FFF2-40B4-BE49-F238E27FC236}">
              <a16:creationId xmlns:a16="http://schemas.microsoft.com/office/drawing/2014/main" id="{00000000-0008-0000-0000-000058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28575</xdr:rowOff>
    </xdr:from>
    <xdr:to>
      <xdr:col>0</xdr:col>
      <xdr:colOff>1971675</xdr:colOff>
      <xdr:row>2</xdr:row>
      <xdr:rowOff>161925</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28575</xdr:rowOff>
    </xdr:from>
    <xdr:to>
      <xdr:col>0</xdr:col>
      <xdr:colOff>1971675</xdr:colOff>
      <xdr:row>2</xdr:row>
      <xdr:rowOff>161925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2</xdr:col>
      <xdr:colOff>161925</xdr:colOff>
      <xdr:row>2</xdr:row>
      <xdr:rowOff>190500</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8575"/>
          <a:ext cx="19621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14551" name="Picture 97">
          <a:extLst>
            <a:ext uri="{FF2B5EF4-FFF2-40B4-BE49-F238E27FC236}">
              <a16:creationId xmlns:a16="http://schemas.microsoft.com/office/drawing/2014/main" id="{00000000-0008-0000-0200-0000D7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792771</xdr:colOff>
          <xdr:row>44</xdr:row>
          <xdr:rowOff>33616</xdr:rowOff>
        </xdr:from>
        <xdr:to>
          <xdr:col>2</xdr:col>
          <xdr:colOff>244000</xdr:colOff>
          <xdr:row>49</xdr:row>
          <xdr:rowOff>134654</xdr:rowOff>
        </xdr:to>
        <xdr:pic>
          <xdr:nvPicPr>
            <xdr:cNvPr id="14" name="Imagem 13">
              <a:extLst>
                <a:ext uri="{FF2B5EF4-FFF2-40B4-BE49-F238E27FC236}">
                  <a16:creationId xmlns:a16="http://schemas.microsoft.com/office/drawing/2014/main" id="{00000000-0008-0000-0300-00000E000000}"/>
                </a:ext>
              </a:extLst>
            </xdr:cNvPr>
            <xdr:cNvPicPr>
              <a:picLocks noChangeAspect="1" noChangeArrowheads="1"/>
              <a:extLst>
                <a:ext uri="{84589F7E-364E-4C9E-8A38-B11213B215E9}">
                  <a14:cameraTool cellRange="Checklist!$D$105" spid="_x0000_s3537"/>
                </a:ext>
              </a:extLst>
            </xdr:cNvPicPr>
          </xdr:nvPicPr>
          <xdr:blipFill rotWithShape="1">
            <a:blip xmlns:r="http://schemas.openxmlformats.org/officeDocument/2006/relationships" r:embed="rId1">
              <a:clrChange>
                <a:clrFrom>
                  <a:srgbClr val="413120"/>
                </a:clrFrom>
                <a:clrTo>
                  <a:srgbClr val="413120">
                    <a:alpha val="0"/>
                  </a:srgbClr>
                </a:clrTo>
              </a:clrChange>
              <a:lum bright="2000" contrast="-5000"/>
            </a:blip>
            <a:srcRect l="2001" t="29969" r="2145" b="10256"/>
            <a:stretch>
              <a:fillRect/>
            </a:stretch>
          </xdr:blipFill>
          <xdr:spPr bwMode="auto">
            <a:xfrm rot="21058235">
              <a:off x="792771" y="9457763"/>
              <a:ext cx="6757464" cy="1109567"/>
            </a:xfrm>
            <a:prstGeom prst="rect">
              <a:avLst/>
            </a:prstGeom>
            <a:noFill/>
            <a:effectLst>
              <a:glow rad="127000">
                <a:schemeClr val="bg1">
                  <a:alpha val="23000"/>
                </a:schemeClr>
              </a:glow>
              <a:outerShdw blurRad="101600" dist="76200" dir="5400000" algn="ctr" rotWithShape="0">
                <a:schemeClr val="tx1">
                  <a:lumMod val="50000"/>
                  <a:lumOff val="50000"/>
                </a:schemeClr>
              </a:outerShdw>
            </a:effectLst>
            <a:extLst>
              <a:ext uri="{909E8E84-426E-40DD-AFC4-6F175D3DCCD1}">
                <a14:hiddenFill>
                  <a:solidFill>
                    <a:srgbClr val="FFFFFF"/>
                  </a:solidFill>
                </a14:hiddenFill>
              </a:ext>
            </a:extLst>
          </xdr:spPr>
        </xdr:pic>
        <xdr:clientData/>
      </xdr:twoCellAnchor>
    </mc:Choice>
    <mc:Fallback/>
  </mc:AlternateContent>
  <xdr:twoCellAnchor editAs="oneCell">
    <xdr:from>
      <xdr:col>0</xdr:col>
      <xdr:colOff>9525</xdr:colOff>
      <xdr:row>0</xdr:row>
      <xdr:rowOff>28575</xdr:rowOff>
    </xdr:from>
    <xdr:to>
      <xdr:col>0</xdr:col>
      <xdr:colOff>1971675</xdr:colOff>
      <xdr:row>2</xdr:row>
      <xdr:rowOff>161925</xdr:rowOff>
    </xdr:to>
    <xdr:pic>
      <xdr:nvPicPr>
        <xdr:cNvPr id="1450" name="Picture 295">
          <a:extLst>
            <a:ext uri="{FF2B5EF4-FFF2-40B4-BE49-F238E27FC236}">
              <a16:creationId xmlns:a16="http://schemas.microsoft.com/office/drawing/2014/main" id="{00000000-0008-0000-0300-0000A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28575"/>
          <a:ext cx="1962150" cy="49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657225</xdr:colOff>
      <xdr:row>14</xdr:row>
      <xdr:rowOff>9525</xdr:rowOff>
    </xdr:from>
    <xdr:to>
      <xdr:col>8</xdr:col>
      <xdr:colOff>657225</xdr:colOff>
      <xdr:row>15</xdr:row>
      <xdr:rowOff>0</xdr:rowOff>
    </xdr:to>
    <xdr:sp macro="" textlink="">
      <xdr:nvSpPr>
        <xdr:cNvPr id="54660" name="Line 271">
          <a:extLst>
            <a:ext uri="{FF2B5EF4-FFF2-40B4-BE49-F238E27FC236}">
              <a16:creationId xmlns:a16="http://schemas.microsoft.com/office/drawing/2014/main" id="{00000000-0008-0000-0500-000084D50000}"/>
            </a:ext>
          </a:extLst>
        </xdr:cNvPr>
        <xdr:cNvSpPr>
          <a:spLocks noChangeShapeType="1"/>
        </xdr:cNvSpPr>
      </xdr:nvSpPr>
      <xdr:spPr bwMode="auto">
        <a:xfrm>
          <a:off x="8715375"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657225</xdr:colOff>
      <xdr:row>14</xdr:row>
      <xdr:rowOff>9525</xdr:rowOff>
    </xdr:from>
    <xdr:to>
      <xdr:col>9</xdr:col>
      <xdr:colOff>657225</xdr:colOff>
      <xdr:row>15</xdr:row>
      <xdr:rowOff>0</xdr:rowOff>
    </xdr:to>
    <xdr:sp macro="" textlink="">
      <xdr:nvSpPr>
        <xdr:cNvPr id="54661" name="Line 272">
          <a:extLst>
            <a:ext uri="{FF2B5EF4-FFF2-40B4-BE49-F238E27FC236}">
              <a16:creationId xmlns:a16="http://schemas.microsoft.com/office/drawing/2014/main" id="{00000000-0008-0000-0500-000085D50000}"/>
            </a:ext>
          </a:extLst>
        </xdr:cNvPr>
        <xdr:cNvSpPr>
          <a:spLocks noChangeShapeType="1"/>
        </xdr:cNvSpPr>
      </xdr:nvSpPr>
      <xdr:spPr bwMode="auto">
        <a:xfrm>
          <a:off x="10096500"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96302</xdr:colOff>
      <xdr:row>14</xdr:row>
      <xdr:rowOff>9525</xdr:rowOff>
    </xdr:from>
    <xdr:to>
      <xdr:col>11</xdr:col>
      <xdr:colOff>96302</xdr:colOff>
      <xdr:row>15</xdr:row>
      <xdr:rowOff>0</xdr:rowOff>
    </xdr:to>
    <xdr:sp macro="" textlink="">
      <xdr:nvSpPr>
        <xdr:cNvPr id="54662" name="Line 273">
          <a:extLst>
            <a:ext uri="{FF2B5EF4-FFF2-40B4-BE49-F238E27FC236}">
              <a16:creationId xmlns:a16="http://schemas.microsoft.com/office/drawing/2014/main" id="{00000000-0008-0000-0500-000086D50000}"/>
            </a:ext>
          </a:extLst>
        </xdr:cNvPr>
        <xdr:cNvSpPr>
          <a:spLocks noChangeShapeType="1"/>
        </xdr:cNvSpPr>
      </xdr:nvSpPr>
      <xdr:spPr bwMode="auto">
        <a:xfrm>
          <a:off x="14013385" y="3703108"/>
          <a:ext cx="0" cy="202142"/>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657225</xdr:colOff>
      <xdr:row>14</xdr:row>
      <xdr:rowOff>9525</xdr:rowOff>
    </xdr:from>
    <xdr:to>
      <xdr:col>12</xdr:col>
      <xdr:colOff>657225</xdr:colOff>
      <xdr:row>15</xdr:row>
      <xdr:rowOff>0</xdr:rowOff>
    </xdr:to>
    <xdr:sp macro="" textlink="">
      <xdr:nvSpPr>
        <xdr:cNvPr id="54663" name="Line 274">
          <a:extLst>
            <a:ext uri="{FF2B5EF4-FFF2-40B4-BE49-F238E27FC236}">
              <a16:creationId xmlns:a16="http://schemas.microsoft.com/office/drawing/2014/main" id="{00000000-0008-0000-0500-000087D50000}"/>
            </a:ext>
          </a:extLst>
        </xdr:cNvPr>
        <xdr:cNvSpPr>
          <a:spLocks noChangeShapeType="1"/>
        </xdr:cNvSpPr>
      </xdr:nvSpPr>
      <xdr:spPr bwMode="auto">
        <a:xfrm>
          <a:off x="12877800"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657225</xdr:colOff>
      <xdr:row>14</xdr:row>
      <xdr:rowOff>9525</xdr:rowOff>
    </xdr:from>
    <xdr:to>
      <xdr:col>13</xdr:col>
      <xdr:colOff>657225</xdr:colOff>
      <xdr:row>15</xdr:row>
      <xdr:rowOff>0</xdr:rowOff>
    </xdr:to>
    <xdr:sp macro="" textlink="">
      <xdr:nvSpPr>
        <xdr:cNvPr id="54664" name="Line 275">
          <a:extLst>
            <a:ext uri="{FF2B5EF4-FFF2-40B4-BE49-F238E27FC236}">
              <a16:creationId xmlns:a16="http://schemas.microsoft.com/office/drawing/2014/main" id="{00000000-0008-0000-0500-000088D50000}"/>
            </a:ext>
          </a:extLst>
        </xdr:cNvPr>
        <xdr:cNvSpPr>
          <a:spLocks noChangeShapeType="1"/>
        </xdr:cNvSpPr>
      </xdr:nvSpPr>
      <xdr:spPr bwMode="auto">
        <a:xfrm>
          <a:off x="14258925"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657225</xdr:colOff>
      <xdr:row>14</xdr:row>
      <xdr:rowOff>9525</xdr:rowOff>
    </xdr:from>
    <xdr:to>
      <xdr:col>14</xdr:col>
      <xdr:colOff>657225</xdr:colOff>
      <xdr:row>15</xdr:row>
      <xdr:rowOff>0</xdr:rowOff>
    </xdr:to>
    <xdr:sp macro="" textlink="">
      <xdr:nvSpPr>
        <xdr:cNvPr id="54665" name="Line 276">
          <a:extLst>
            <a:ext uri="{FF2B5EF4-FFF2-40B4-BE49-F238E27FC236}">
              <a16:creationId xmlns:a16="http://schemas.microsoft.com/office/drawing/2014/main" id="{00000000-0008-0000-0500-000089D50000}"/>
            </a:ext>
          </a:extLst>
        </xdr:cNvPr>
        <xdr:cNvSpPr>
          <a:spLocks noChangeShapeType="1"/>
        </xdr:cNvSpPr>
      </xdr:nvSpPr>
      <xdr:spPr bwMode="auto">
        <a:xfrm>
          <a:off x="15640050"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657225</xdr:colOff>
      <xdr:row>14</xdr:row>
      <xdr:rowOff>9525</xdr:rowOff>
    </xdr:from>
    <xdr:to>
      <xdr:col>15</xdr:col>
      <xdr:colOff>657225</xdr:colOff>
      <xdr:row>15</xdr:row>
      <xdr:rowOff>0</xdr:rowOff>
    </xdr:to>
    <xdr:sp macro="" textlink="">
      <xdr:nvSpPr>
        <xdr:cNvPr id="54666" name="Line 277">
          <a:extLst>
            <a:ext uri="{FF2B5EF4-FFF2-40B4-BE49-F238E27FC236}">
              <a16:creationId xmlns:a16="http://schemas.microsoft.com/office/drawing/2014/main" id="{00000000-0008-0000-0500-00008AD50000}"/>
            </a:ext>
          </a:extLst>
        </xdr:cNvPr>
        <xdr:cNvSpPr>
          <a:spLocks noChangeShapeType="1"/>
        </xdr:cNvSpPr>
      </xdr:nvSpPr>
      <xdr:spPr bwMode="auto">
        <a:xfrm>
          <a:off x="17021175"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657225</xdr:colOff>
      <xdr:row>14</xdr:row>
      <xdr:rowOff>9525</xdr:rowOff>
    </xdr:from>
    <xdr:to>
      <xdr:col>16</xdr:col>
      <xdr:colOff>657225</xdr:colOff>
      <xdr:row>15</xdr:row>
      <xdr:rowOff>0</xdr:rowOff>
    </xdr:to>
    <xdr:sp macro="" textlink="">
      <xdr:nvSpPr>
        <xdr:cNvPr id="54667" name="Line 278">
          <a:extLst>
            <a:ext uri="{FF2B5EF4-FFF2-40B4-BE49-F238E27FC236}">
              <a16:creationId xmlns:a16="http://schemas.microsoft.com/office/drawing/2014/main" id="{00000000-0008-0000-0500-00008BD50000}"/>
            </a:ext>
          </a:extLst>
        </xdr:cNvPr>
        <xdr:cNvSpPr>
          <a:spLocks noChangeShapeType="1"/>
        </xdr:cNvSpPr>
      </xdr:nvSpPr>
      <xdr:spPr bwMode="auto">
        <a:xfrm>
          <a:off x="18402300" y="3686175"/>
          <a:ext cx="0" cy="200025"/>
        </a:xfrm>
        <a:prstGeom prst="line">
          <a:avLst/>
        </a:prstGeom>
        <a:noFill/>
        <a:ln w="9525">
          <a:solidFill>
            <a:schemeClr val="tx1">
              <a:lumMod val="75000"/>
              <a:lumOff val="25000"/>
            </a:schemeClr>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657225</xdr:colOff>
      <xdr:row>14</xdr:row>
      <xdr:rowOff>9525</xdr:rowOff>
    </xdr:from>
    <xdr:to>
      <xdr:col>2</xdr:col>
      <xdr:colOff>657225</xdr:colOff>
      <xdr:row>15</xdr:row>
      <xdr:rowOff>0</xdr:rowOff>
    </xdr:to>
    <xdr:sp macro="" textlink="">
      <xdr:nvSpPr>
        <xdr:cNvPr id="54669" name="Line 280">
          <a:extLst>
            <a:ext uri="{FF2B5EF4-FFF2-40B4-BE49-F238E27FC236}">
              <a16:creationId xmlns:a16="http://schemas.microsoft.com/office/drawing/2014/main" id="{00000000-0008-0000-0500-00008DD50000}"/>
            </a:ext>
          </a:extLst>
        </xdr:cNvPr>
        <xdr:cNvSpPr>
          <a:spLocks noChangeShapeType="1"/>
        </xdr:cNvSpPr>
      </xdr:nvSpPr>
      <xdr:spPr bwMode="auto">
        <a:xfrm>
          <a:off x="4772025" y="368617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9525</xdr:colOff>
      <xdr:row>0</xdr:row>
      <xdr:rowOff>28575</xdr:rowOff>
    </xdr:from>
    <xdr:to>
      <xdr:col>0</xdr:col>
      <xdr:colOff>1971675</xdr:colOff>
      <xdr:row>2</xdr:row>
      <xdr:rowOff>161925</xdr:rowOff>
    </xdr:to>
    <xdr:pic>
      <xdr:nvPicPr>
        <xdr:cNvPr id="54670" name="Picture 313">
          <a:extLst>
            <a:ext uri="{FF2B5EF4-FFF2-40B4-BE49-F238E27FC236}">
              <a16:creationId xmlns:a16="http://schemas.microsoft.com/office/drawing/2014/main" id="{00000000-0008-0000-0500-00008ED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657225</xdr:colOff>
      <xdr:row>13</xdr:row>
      <xdr:rowOff>9525</xdr:rowOff>
    </xdr:from>
    <xdr:to>
      <xdr:col>4</xdr:col>
      <xdr:colOff>657225</xdr:colOff>
      <xdr:row>14</xdr:row>
      <xdr:rowOff>0</xdr:rowOff>
    </xdr:to>
    <xdr:sp macro="" textlink="">
      <xdr:nvSpPr>
        <xdr:cNvPr id="24968" name="Line 133">
          <a:extLst>
            <a:ext uri="{FF2B5EF4-FFF2-40B4-BE49-F238E27FC236}">
              <a16:creationId xmlns:a16="http://schemas.microsoft.com/office/drawing/2014/main" id="{00000000-0008-0000-0600-000088610000}"/>
            </a:ext>
          </a:extLst>
        </xdr:cNvPr>
        <xdr:cNvSpPr>
          <a:spLocks noChangeShapeType="1"/>
        </xdr:cNvSpPr>
      </xdr:nvSpPr>
      <xdr:spPr bwMode="auto">
        <a:xfrm>
          <a:off x="8096250" y="26765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657225</xdr:colOff>
      <xdr:row>13</xdr:row>
      <xdr:rowOff>9525</xdr:rowOff>
    </xdr:from>
    <xdr:to>
      <xdr:col>5</xdr:col>
      <xdr:colOff>657225</xdr:colOff>
      <xdr:row>14</xdr:row>
      <xdr:rowOff>0</xdr:rowOff>
    </xdr:to>
    <xdr:sp macro="" textlink="">
      <xdr:nvSpPr>
        <xdr:cNvPr id="24969" name="Line 135">
          <a:extLst>
            <a:ext uri="{FF2B5EF4-FFF2-40B4-BE49-F238E27FC236}">
              <a16:creationId xmlns:a16="http://schemas.microsoft.com/office/drawing/2014/main" id="{00000000-0008-0000-0600-000089610000}"/>
            </a:ext>
          </a:extLst>
        </xdr:cNvPr>
        <xdr:cNvSpPr>
          <a:spLocks noChangeShapeType="1"/>
        </xdr:cNvSpPr>
      </xdr:nvSpPr>
      <xdr:spPr bwMode="auto">
        <a:xfrm>
          <a:off x="9458325" y="26765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9525</xdr:colOff>
      <xdr:row>0</xdr:row>
      <xdr:rowOff>28575</xdr:rowOff>
    </xdr:from>
    <xdr:to>
      <xdr:col>0</xdr:col>
      <xdr:colOff>1971675</xdr:colOff>
      <xdr:row>2</xdr:row>
      <xdr:rowOff>161925</xdr:rowOff>
    </xdr:to>
    <xdr:pic>
      <xdr:nvPicPr>
        <xdr:cNvPr id="24970" name="Picture 138">
          <a:extLst>
            <a:ext uri="{FF2B5EF4-FFF2-40B4-BE49-F238E27FC236}">
              <a16:creationId xmlns:a16="http://schemas.microsoft.com/office/drawing/2014/main" id="{00000000-0008-0000-0600-00008A6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22619" name="Picture 6">
          <a:extLst>
            <a:ext uri="{FF2B5EF4-FFF2-40B4-BE49-F238E27FC236}">
              <a16:creationId xmlns:a16="http://schemas.microsoft.com/office/drawing/2014/main" id="{00000000-0008-0000-0700-00005B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25859" name="Picture 116">
          <a:extLst>
            <a:ext uri="{FF2B5EF4-FFF2-40B4-BE49-F238E27FC236}">
              <a16:creationId xmlns:a16="http://schemas.microsoft.com/office/drawing/2014/main" id="{00000000-0008-0000-0800-0000036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18615" name="Picture 84">
          <a:extLst>
            <a:ext uri="{FF2B5EF4-FFF2-40B4-BE49-F238E27FC236}">
              <a16:creationId xmlns:a16="http://schemas.microsoft.com/office/drawing/2014/main" id="{00000000-0008-0000-0900-0000B7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21661" name="Picture 64">
          <a:extLst>
            <a:ext uri="{FF2B5EF4-FFF2-40B4-BE49-F238E27FC236}">
              <a16:creationId xmlns:a16="http://schemas.microsoft.com/office/drawing/2014/main" id="{00000000-0008-0000-0A00-00009D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17507" name="Picture 14">
          <a:extLst>
            <a:ext uri="{FF2B5EF4-FFF2-40B4-BE49-F238E27FC236}">
              <a16:creationId xmlns:a16="http://schemas.microsoft.com/office/drawing/2014/main" id="{00000000-0008-0000-0B00-000063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2" name="Picture 8">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23645" name="Picture 8">
          <a:extLst>
            <a:ext uri="{FF2B5EF4-FFF2-40B4-BE49-F238E27FC236}">
              <a16:creationId xmlns:a16="http://schemas.microsoft.com/office/drawing/2014/main" id="{00000000-0008-0000-0D00-00005D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30876" name="Picture 61">
          <a:extLst>
            <a:ext uri="{FF2B5EF4-FFF2-40B4-BE49-F238E27FC236}">
              <a16:creationId xmlns:a16="http://schemas.microsoft.com/office/drawing/2014/main" id="{00000000-0008-0000-0E00-00009C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26733" name="Picture 23">
          <a:extLst>
            <a:ext uri="{FF2B5EF4-FFF2-40B4-BE49-F238E27FC236}">
              <a16:creationId xmlns:a16="http://schemas.microsoft.com/office/drawing/2014/main" id="{00000000-0008-0000-0F00-00006D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31840" name="Picture 10">
          <a:extLst>
            <a:ext uri="{FF2B5EF4-FFF2-40B4-BE49-F238E27FC236}">
              <a16:creationId xmlns:a16="http://schemas.microsoft.com/office/drawing/2014/main" id="{00000000-0008-0000-1000-000060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1</xdr:col>
      <xdr:colOff>214842</xdr:colOff>
      <xdr:row>2</xdr:row>
      <xdr:rowOff>161925</xdr:rowOff>
    </xdr:to>
    <xdr:pic>
      <xdr:nvPicPr>
        <xdr:cNvPr id="28759" name="Picture 2">
          <a:extLst>
            <a:ext uri="{FF2B5EF4-FFF2-40B4-BE49-F238E27FC236}">
              <a16:creationId xmlns:a16="http://schemas.microsoft.com/office/drawing/2014/main" id="{00000000-0008-0000-1100-000057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48215" name="Picture 2">
          <a:extLst>
            <a:ext uri="{FF2B5EF4-FFF2-40B4-BE49-F238E27FC236}">
              <a16:creationId xmlns:a16="http://schemas.microsoft.com/office/drawing/2014/main" id="{00000000-0008-0000-1200-000057B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34903" name="Picture 2">
          <a:extLst>
            <a:ext uri="{FF2B5EF4-FFF2-40B4-BE49-F238E27FC236}">
              <a16:creationId xmlns:a16="http://schemas.microsoft.com/office/drawing/2014/main" id="{00000000-0008-0000-1300-000057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1971675</xdr:colOff>
      <xdr:row>2</xdr:row>
      <xdr:rowOff>161925</xdr:rowOff>
    </xdr:to>
    <xdr:pic>
      <xdr:nvPicPr>
        <xdr:cNvPr id="40023" name="Picture 2">
          <a:extLst>
            <a:ext uri="{FF2B5EF4-FFF2-40B4-BE49-F238E27FC236}">
              <a16:creationId xmlns:a16="http://schemas.microsoft.com/office/drawing/2014/main" id="{00000000-0008-0000-1400-000057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19621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defRPr sz="7200" b="0" cap="none" spc="0">
            <a:ln w="0"/>
            <a:solidFill>
              <a:schemeClr val="tx1">
                <a:alpha val="40000"/>
              </a:schemeClr>
            </a:solidFill>
            <a:effectLst>
              <a:outerShdw blurRad="38100" dist="19050" dir="2700000" algn="tl" rotWithShape="0">
                <a:schemeClr val="dk1">
                  <a:alpha val="40000"/>
                </a:schemeClr>
              </a:outerShdw>
            </a:effectLst>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1"/>
    <pageSetUpPr fitToPage="1"/>
  </sheetPr>
  <dimension ref="A1:G135"/>
  <sheetViews>
    <sheetView showGridLines="0" showRowColHeaders="0" zoomScale="90" zoomScaleNormal="90" zoomScaleSheetLayoutView="50" workbookViewId="0">
      <pane ySplit="7" topLeftCell="A26" activePane="bottomLeft" state="frozen"/>
      <selection activeCell="B17" sqref="B17"/>
      <selection pane="bottomLeft"/>
    </sheetView>
  </sheetViews>
  <sheetFormatPr defaultColWidth="9.140625" defaultRowHeight="15" x14ac:dyDescent="0.3"/>
  <cols>
    <col min="1" max="1" width="111.7109375" style="520" customWidth="1"/>
    <col min="2" max="2" width="14.42578125" style="520" bestFit="1" customWidth="1"/>
    <col min="3" max="4" width="9.5703125" style="520" customWidth="1"/>
    <col min="5" max="5" width="8.7109375" style="520" customWidth="1"/>
    <col min="6" max="6" width="10.42578125" style="520" customWidth="1"/>
    <col min="7" max="7" width="10" style="520" customWidth="1"/>
    <col min="8" max="16384" width="9.140625" style="520"/>
  </cols>
  <sheetData>
    <row r="1" spans="1:7" s="508" customFormat="1" ht="15.75" customHeight="1" x14ac:dyDescent="0.2">
      <c r="A1" s="506"/>
      <c r="B1" s="507"/>
    </row>
    <row r="2" spans="1:7" s="508" customFormat="1" ht="12.75" customHeight="1" x14ac:dyDescent="0.2">
      <c r="A2" s="509"/>
      <c r="B2" s="507"/>
    </row>
    <row r="3" spans="1:7" s="508" customFormat="1" ht="15.75" customHeight="1" x14ac:dyDescent="0.2">
      <c r="A3" s="509"/>
      <c r="B3" s="507"/>
    </row>
    <row r="4" spans="1:7" s="508" customFormat="1" ht="18.75" x14ac:dyDescent="0.2">
      <c r="A4" s="510" t="s">
        <v>444</v>
      </c>
      <c r="B4" s="511"/>
      <c r="C4" s="512"/>
      <c r="D4" s="513"/>
    </row>
    <row r="5" spans="1:7" s="508" customFormat="1" ht="15.75" customHeight="1" x14ac:dyDescent="0.2">
      <c r="A5" s="514" t="s">
        <v>442</v>
      </c>
      <c r="B5" s="511"/>
      <c r="C5" s="512"/>
      <c r="D5" s="513"/>
    </row>
    <row r="6" spans="1:7" s="508" customFormat="1" ht="15.75" customHeight="1" x14ac:dyDescent="0.2">
      <c r="A6" s="515"/>
      <c r="B6" s="511"/>
      <c r="C6" s="512"/>
      <c r="D6" s="513"/>
    </row>
    <row r="7" spans="1:7" s="518" customFormat="1" ht="15.75" customHeight="1" x14ac:dyDescent="0.3">
      <c r="A7" s="516" t="s">
        <v>217</v>
      </c>
      <c r="B7" s="517"/>
      <c r="C7" s="517"/>
      <c r="D7" s="517"/>
      <c r="E7" s="517"/>
      <c r="F7" s="517"/>
      <c r="G7" s="517"/>
    </row>
    <row r="8" spans="1:7" ht="30" x14ac:dyDescent="0.3">
      <c r="A8" s="477" t="s">
        <v>323</v>
      </c>
      <c r="B8" s="519"/>
      <c r="C8" s="519"/>
      <c r="D8" s="519"/>
      <c r="E8" s="519"/>
      <c r="F8" s="519"/>
      <c r="G8" s="519"/>
    </row>
    <row r="9" spans="1:7" ht="45" x14ac:dyDescent="0.3">
      <c r="A9" s="477" t="s">
        <v>113</v>
      </c>
      <c r="B9" s="519"/>
      <c r="C9" s="519"/>
      <c r="D9" s="519"/>
      <c r="E9" s="519"/>
      <c r="F9" s="519"/>
      <c r="G9" s="519"/>
    </row>
    <row r="10" spans="1:7" ht="30" x14ac:dyDescent="0.3">
      <c r="A10" s="477" t="s">
        <v>219</v>
      </c>
      <c r="B10" s="521"/>
      <c r="C10" s="521"/>
      <c r="D10" s="521"/>
      <c r="E10" s="521"/>
      <c r="F10" s="521"/>
      <c r="G10" s="521"/>
    </row>
    <row r="11" spans="1:7" ht="45" x14ac:dyDescent="0.3">
      <c r="A11" s="477" t="s">
        <v>324</v>
      </c>
      <c r="B11" s="521"/>
      <c r="C11" s="521"/>
      <c r="D11" s="521"/>
      <c r="E11" s="521"/>
      <c r="F11" s="521"/>
      <c r="G11" s="521"/>
    </row>
    <row r="12" spans="1:7" x14ac:dyDescent="0.3">
      <c r="A12" s="477" t="s">
        <v>325</v>
      </c>
      <c r="B12" s="521"/>
      <c r="C12" s="521"/>
      <c r="D12" s="521"/>
      <c r="E12" s="521"/>
      <c r="F12" s="521"/>
      <c r="G12" s="521"/>
    </row>
    <row r="13" spans="1:7" ht="30" x14ac:dyDescent="0.3">
      <c r="A13" s="477" t="s">
        <v>326</v>
      </c>
      <c r="B13" s="521"/>
      <c r="C13" s="521"/>
      <c r="D13" s="521"/>
      <c r="E13" s="521"/>
      <c r="F13" s="521"/>
      <c r="G13" s="521"/>
    </row>
    <row r="14" spans="1:7" x14ac:dyDescent="0.3">
      <c r="A14" s="477" t="s">
        <v>327</v>
      </c>
      <c r="B14" s="521"/>
      <c r="C14" s="521"/>
      <c r="D14" s="521"/>
      <c r="E14" s="521"/>
      <c r="F14" s="521"/>
      <c r="G14" s="521"/>
    </row>
    <row r="15" spans="1:7" x14ac:dyDescent="0.3">
      <c r="A15" s="522" t="s">
        <v>409</v>
      </c>
    </row>
    <row r="16" spans="1:7" x14ac:dyDescent="0.3">
      <c r="A16" s="522" t="s">
        <v>410</v>
      </c>
    </row>
    <row r="17" spans="1:1" x14ac:dyDescent="0.3">
      <c r="A17" s="522" t="s">
        <v>411</v>
      </c>
    </row>
    <row r="18" spans="1:1" x14ac:dyDescent="0.3">
      <c r="A18" s="477" t="s">
        <v>328</v>
      </c>
    </row>
    <row r="19" spans="1:1" ht="45" x14ac:dyDescent="0.3">
      <c r="A19" s="477" t="s">
        <v>329</v>
      </c>
    </row>
    <row r="20" spans="1:1" ht="75" x14ac:dyDescent="0.3">
      <c r="A20" s="522" t="s">
        <v>437</v>
      </c>
    </row>
    <row r="21" spans="1:1" ht="45" x14ac:dyDescent="0.3">
      <c r="A21" s="522" t="s">
        <v>438</v>
      </c>
    </row>
    <row r="22" spans="1:1" ht="90" x14ac:dyDescent="0.3">
      <c r="A22" s="522" t="s">
        <v>439</v>
      </c>
    </row>
    <row r="23" spans="1:1" x14ac:dyDescent="0.3">
      <c r="A23" s="522" t="s">
        <v>440</v>
      </c>
    </row>
    <row r="24" spans="1:1" ht="75" x14ac:dyDescent="0.3">
      <c r="A24" s="522" t="s">
        <v>412</v>
      </c>
    </row>
    <row r="25" spans="1:1" ht="27.75" x14ac:dyDescent="0.3">
      <c r="A25" s="522" t="s">
        <v>441</v>
      </c>
    </row>
    <row r="26" spans="1:1" ht="45" x14ac:dyDescent="0.3">
      <c r="A26" s="477" t="s">
        <v>448</v>
      </c>
    </row>
    <row r="27" spans="1:1" x14ac:dyDescent="0.3">
      <c r="A27" s="522" t="s">
        <v>413</v>
      </c>
    </row>
    <row r="28" spans="1:1" x14ac:dyDescent="0.3">
      <c r="A28" s="522" t="s">
        <v>414</v>
      </c>
    </row>
    <row r="29" spans="1:1" x14ac:dyDescent="0.3">
      <c r="A29" s="522" t="s">
        <v>415</v>
      </c>
    </row>
    <row r="30" spans="1:1" x14ac:dyDescent="0.3">
      <c r="A30" s="522" t="s">
        <v>416</v>
      </c>
    </row>
    <row r="31" spans="1:1" x14ac:dyDescent="0.3">
      <c r="A31" s="522" t="s">
        <v>417</v>
      </c>
    </row>
    <row r="32" spans="1:1" x14ac:dyDescent="0.3">
      <c r="A32" s="477" t="s">
        <v>330</v>
      </c>
    </row>
    <row r="33" spans="1:1" x14ac:dyDescent="0.3">
      <c r="A33" s="477"/>
    </row>
    <row r="34" spans="1:1" ht="18" x14ac:dyDescent="0.3">
      <c r="A34" s="516" t="s">
        <v>418</v>
      </c>
    </row>
    <row r="35" spans="1:1" ht="45" x14ac:dyDescent="0.3">
      <c r="A35" s="477" t="s">
        <v>422</v>
      </c>
    </row>
    <row r="36" spans="1:1" ht="45" x14ac:dyDescent="0.3">
      <c r="A36" s="477" t="s">
        <v>423</v>
      </c>
    </row>
    <row r="37" spans="1:1" ht="45" x14ac:dyDescent="0.3">
      <c r="A37" s="522" t="s">
        <v>419</v>
      </c>
    </row>
    <row r="38" spans="1:1" ht="45" x14ac:dyDescent="0.3">
      <c r="A38" s="522" t="s">
        <v>443</v>
      </c>
    </row>
    <row r="39" spans="1:1" ht="90" x14ac:dyDescent="0.3">
      <c r="A39" s="522" t="s">
        <v>420</v>
      </c>
    </row>
    <row r="41" spans="1:1" ht="18" x14ac:dyDescent="0.3">
      <c r="A41" s="516" t="s">
        <v>421</v>
      </c>
    </row>
    <row r="42" spans="1:1" ht="60" x14ac:dyDescent="0.3">
      <c r="A42" s="477" t="s">
        <v>425</v>
      </c>
    </row>
    <row r="43" spans="1:1" ht="45" x14ac:dyDescent="0.3">
      <c r="A43" s="477" t="s">
        <v>426</v>
      </c>
    </row>
    <row r="44" spans="1:1" ht="30" x14ac:dyDescent="0.3">
      <c r="A44" s="522" t="s">
        <v>424</v>
      </c>
    </row>
    <row r="45" spans="1:1" x14ac:dyDescent="0.3">
      <c r="A45" s="523"/>
    </row>
    <row r="46" spans="1:1" ht="18" x14ac:dyDescent="0.3">
      <c r="A46" s="516" t="s">
        <v>427</v>
      </c>
    </row>
    <row r="47" spans="1:1" ht="45" x14ac:dyDescent="0.3">
      <c r="A47" s="477" t="s">
        <v>431</v>
      </c>
    </row>
    <row r="48" spans="1:1" x14ac:dyDescent="0.3">
      <c r="A48" s="477" t="s">
        <v>432</v>
      </c>
    </row>
    <row r="49" spans="1:1" ht="30" x14ac:dyDescent="0.3">
      <c r="A49" s="522" t="s">
        <v>430</v>
      </c>
    </row>
    <row r="50" spans="1:1" ht="15.75" customHeight="1" x14ac:dyDescent="0.3">
      <c r="A50" s="523"/>
    </row>
    <row r="51" spans="1:1" ht="18" x14ac:dyDescent="0.3">
      <c r="A51" s="516" t="s">
        <v>428</v>
      </c>
    </row>
    <row r="52" spans="1:1" ht="45" x14ac:dyDescent="0.3">
      <c r="A52" s="477" t="s">
        <v>433</v>
      </c>
    </row>
    <row r="53" spans="1:1" ht="30" x14ac:dyDescent="0.3">
      <c r="A53" s="477" t="s">
        <v>434</v>
      </c>
    </row>
    <row r="54" spans="1:1" ht="18" x14ac:dyDescent="0.3">
      <c r="A54" s="524"/>
    </row>
    <row r="55" spans="1:1" ht="18" x14ac:dyDescent="0.3">
      <c r="A55" s="516" t="s">
        <v>429</v>
      </c>
    </row>
    <row r="56" spans="1:1" ht="45" x14ac:dyDescent="0.3">
      <c r="A56" s="477" t="s">
        <v>435</v>
      </c>
    </row>
    <row r="57" spans="1:1" ht="30" x14ac:dyDescent="0.3">
      <c r="A57" s="477" t="s">
        <v>436</v>
      </c>
    </row>
    <row r="58" spans="1:1" x14ac:dyDescent="0.3">
      <c r="A58" s="525"/>
    </row>
    <row r="59" spans="1:1" x14ac:dyDescent="0.3">
      <c r="A59" s="525"/>
    </row>
    <row r="60" spans="1:1" x14ac:dyDescent="0.3">
      <c r="A60" s="525"/>
    </row>
    <row r="61" spans="1:1" x14ac:dyDescent="0.3">
      <c r="A61" s="525"/>
    </row>
    <row r="62" spans="1:1" ht="15.75" customHeight="1" x14ac:dyDescent="0.3">
      <c r="A62" s="525"/>
    </row>
    <row r="63" spans="1:1" ht="28.5" customHeight="1" x14ac:dyDescent="0.3">
      <c r="A63" s="525"/>
    </row>
    <row r="64" spans="1:1" x14ac:dyDescent="0.3">
      <c r="A64" s="525"/>
    </row>
    <row r="65" spans="1:1" s="476" customFormat="1" x14ac:dyDescent="0.3">
      <c r="A65" s="525"/>
    </row>
    <row r="66" spans="1:1" s="476" customFormat="1" x14ac:dyDescent="0.3">
      <c r="A66" s="525"/>
    </row>
    <row r="67" spans="1:1" s="476" customFormat="1" x14ac:dyDescent="0.3">
      <c r="A67" s="525"/>
    </row>
    <row r="68" spans="1:1" s="476" customFormat="1" ht="30.75" customHeight="1" x14ac:dyDescent="0.3">
      <c r="A68" s="525"/>
    </row>
    <row r="69" spans="1:1" s="476" customFormat="1" ht="15.75" customHeight="1" x14ac:dyDescent="0.3">
      <c r="A69" s="475"/>
    </row>
    <row r="70" spans="1:1" s="476" customFormat="1" ht="15.75" customHeight="1" x14ac:dyDescent="0.3">
      <c r="A70" s="525"/>
    </row>
    <row r="71" spans="1:1" ht="15.75" customHeight="1" x14ac:dyDescent="0.3">
      <c r="A71" s="525"/>
    </row>
    <row r="72" spans="1:1" ht="15.75" customHeight="1" x14ac:dyDescent="0.3">
      <c r="A72" s="525"/>
    </row>
    <row r="73" spans="1:1" ht="15.75" customHeight="1" x14ac:dyDescent="0.3">
      <c r="A73" s="475"/>
    </row>
    <row r="74" spans="1:1" ht="15.75" customHeight="1" x14ac:dyDescent="0.3">
      <c r="A74" s="525"/>
    </row>
    <row r="75" spans="1:1" ht="15.75" customHeight="1" x14ac:dyDescent="0.3">
      <c r="A75" s="476"/>
    </row>
    <row r="76" spans="1:1" ht="66.75" customHeight="1" x14ac:dyDescent="0.3">
      <c r="A76" s="476"/>
    </row>
    <row r="77" spans="1:1" ht="78.75" customHeight="1" x14ac:dyDescent="0.3">
      <c r="A77" s="476"/>
    </row>
    <row r="78" spans="1:1" ht="15.75" customHeight="1" x14ac:dyDescent="0.3">
      <c r="A78" s="476"/>
    </row>
    <row r="79" spans="1:1" ht="15.75" customHeight="1" x14ac:dyDescent="0.3">
      <c r="A79" s="476"/>
    </row>
    <row r="80" spans="1:1" ht="15.75" customHeight="1" x14ac:dyDescent="0.35">
      <c r="A80" s="526"/>
    </row>
    <row r="81" spans="1:1" ht="75.75" customHeight="1" x14ac:dyDescent="0.3">
      <c r="A81" s="476"/>
    </row>
    <row r="82" spans="1:1" ht="63.75" customHeight="1" x14ac:dyDescent="0.3">
      <c r="A82" s="476"/>
    </row>
    <row r="83" spans="1:1" ht="67.5" customHeight="1" x14ac:dyDescent="0.3">
      <c r="A83" s="476"/>
    </row>
    <row r="84" spans="1:1" ht="84" customHeight="1" x14ac:dyDescent="0.3">
      <c r="A84" s="527"/>
    </row>
    <row r="85" spans="1:1" ht="15.75" customHeight="1" x14ac:dyDescent="0.3">
      <c r="A85" s="527"/>
    </row>
    <row r="86" spans="1:1" ht="15.75" customHeight="1" x14ac:dyDescent="0.3">
      <c r="A86" s="476"/>
    </row>
    <row r="87" spans="1:1" ht="15.75" customHeight="1" x14ac:dyDescent="0.3">
      <c r="A87" s="476"/>
    </row>
    <row r="88" spans="1:1" ht="15.75" customHeight="1" x14ac:dyDescent="0.3">
      <c r="A88" s="476"/>
    </row>
    <row r="89" spans="1:1" ht="15.75" customHeight="1" x14ac:dyDescent="0.3"/>
    <row r="90" spans="1:1" ht="15.75" customHeight="1" x14ac:dyDescent="0.3"/>
    <row r="91" spans="1:1" ht="15.75" customHeight="1" x14ac:dyDescent="0.3"/>
    <row r="92" spans="1:1" ht="15.75" customHeight="1" x14ac:dyDescent="0.3"/>
    <row r="93" spans="1:1" ht="15.75" customHeight="1" x14ac:dyDescent="0.3"/>
    <row r="94" spans="1:1" ht="15.75" customHeight="1" x14ac:dyDescent="0.3"/>
    <row r="95" spans="1:1" ht="15.75" customHeight="1" x14ac:dyDescent="0.3"/>
    <row r="96" spans="1:1"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sheetData>
  <sheetProtection algorithmName="SHA-512" hashValue="2wXJNAHSRG6dTK2EkcouYJT4AGhg95xp7XpkRZ98SncnrK/9pTFrTtTm12Fln1ZdDCS4hr1SrPieg35f+1t8nw==" saltValue="nfTLyJT7LNFwFyWE3TyasQ==" spinCount="100000" sheet="1" objects="1" scenarios="1"/>
  <customSheetViews>
    <customSheetView guid="{1561A5C0-98C6-4E26-BD9D-1379D6E848E5}" showGridLines="0" fitToPage="1" showRuler="0">
      <pane ySplit="7" topLeftCell="A36" activePane="bottomLeft" state="frozen"/>
      <selection pane="bottomLeft" activeCell="A43" sqref="A43"/>
      <pageMargins left="0.39370078740157483" right="0.39370078740157483" top="0.78740157480314965" bottom="0.78740157480314965" header="0.31496062992125984" footer="0.31496062992125984"/>
      <printOptions horizontalCentered="1"/>
      <pageSetup paperSize="9" scale="97" orientation="portrait" horizontalDpi="4294967293" r:id="rId1"/>
      <headerFooter alignWithMargins="0">
        <oddFooter>&amp;C&amp;F&amp;R&amp;A</oddFooter>
      </headerFooter>
    </customSheetView>
  </customSheetViews>
  <phoneticPr fontId="0" type="noConversion"/>
  <printOptions horizontalCentered="1"/>
  <pageMargins left="0.39370078740157483" right="0.39370078740157483" top="0.39370078740157483" bottom="0.59055118110236227" header="0.19685039370078741" footer="0.19685039370078741"/>
  <pageSetup paperSize="9" scale="87" fitToHeight="0" orientation="portrait" r:id="rId2"/>
  <headerFooter alignWithMargins="0">
    <oddFooter>&amp;L&amp;D&amp;CDFP Simplificado Rev. 4&amp;Rpágina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theme="9" tint="-0.249977111117893"/>
    <pageSetUpPr fitToPage="1"/>
  </sheetPr>
  <dimension ref="A1:F125"/>
  <sheetViews>
    <sheetView showGridLines="0" showRowColHeaders="0" topLeftCell="B1" workbookViewId="0">
      <selection activeCell="D9" sqref="D9"/>
    </sheetView>
  </sheetViews>
  <sheetFormatPr defaultColWidth="0" defaultRowHeight="12.75" x14ac:dyDescent="0.2"/>
  <cols>
    <col min="1" max="1" width="5.7109375" style="528" customWidth="1"/>
    <col min="2" max="2" width="27.28515625" style="528" customWidth="1"/>
    <col min="3" max="3" width="95.85546875" style="528" customWidth="1"/>
    <col min="4" max="4" width="24.42578125" style="528" customWidth="1"/>
    <col min="5" max="5" width="9.140625" style="528" customWidth="1"/>
    <col min="6" max="6" width="0" style="528" hidden="1" customWidth="1"/>
    <col min="7" max="16384" width="9.140625" style="528" hidden="1"/>
  </cols>
  <sheetData>
    <row r="1" spans="2:5" s="395" customFormat="1" ht="15.75" customHeight="1" x14ac:dyDescent="0.2">
      <c r="C1" s="396"/>
      <c r="D1" s="396"/>
    </row>
    <row r="2" spans="2:5" s="395" customFormat="1" ht="12.75" customHeight="1" x14ac:dyDescent="0.2">
      <c r="C2" s="397"/>
      <c r="D2" s="397"/>
    </row>
    <row r="3" spans="2:5" s="395" customFormat="1" ht="15.75" customHeight="1" x14ac:dyDescent="0.2">
      <c r="C3" s="397"/>
      <c r="D3" s="397"/>
    </row>
    <row r="4" spans="2:5" s="395" customFormat="1" ht="15.75" customHeight="1" x14ac:dyDescent="0.2">
      <c r="D4" s="397"/>
    </row>
    <row r="5" spans="2:5" s="395" customFormat="1" ht="22.5" customHeight="1" x14ac:dyDescent="0.2">
      <c r="C5" s="398" t="str">
        <f>IF(D5&lt;&gt;0,"Ainda resta(m) "&amp;D5&amp;" pergunta(s) a ser(em) respondida(s)","Todas as perguntas foram respondidas")</f>
        <v>Ainda resta(m) 12 pergunta(s) a ser(em) respondida(s)</v>
      </c>
      <c r="D5" s="399">
        <f>COUNTIF(D9:D20,"")</f>
        <v>12</v>
      </c>
    </row>
    <row r="6" spans="2:5" s="395" customFormat="1" ht="13.5" customHeight="1" x14ac:dyDescent="0.2">
      <c r="C6" s="400"/>
      <c r="D6" s="400"/>
      <c r="E6" s="401"/>
    </row>
    <row r="7" spans="2:5" x14ac:dyDescent="0.2">
      <c r="D7" s="529"/>
    </row>
    <row r="8" spans="2:5" s="402" customFormat="1" ht="24.95" customHeight="1" x14ac:dyDescent="0.2">
      <c r="B8" s="463" t="s">
        <v>380</v>
      </c>
      <c r="C8" s="463" t="s">
        <v>381</v>
      </c>
      <c r="D8" s="463" t="s">
        <v>382</v>
      </c>
    </row>
    <row r="9" spans="2:5" ht="54.95" customHeight="1" x14ac:dyDescent="0.2">
      <c r="B9" s="530" t="s">
        <v>383</v>
      </c>
      <c r="C9" s="531" t="s">
        <v>449</v>
      </c>
      <c r="D9" s="532"/>
    </row>
    <row r="10" spans="2:5" ht="54.95" customHeight="1" x14ac:dyDescent="0.2">
      <c r="B10" s="533" t="s">
        <v>383</v>
      </c>
      <c r="C10" s="534" t="s">
        <v>450</v>
      </c>
      <c r="D10" s="532"/>
    </row>
    <row r="11" spans="2:5" ht="54.95" customHeight="1" x14ac:dyDescent="0.2">
      <c r="B11" s="533" t="s">
        <v>383</v>
      </c>
      <c r="C11" s="534" t="s">
        <v>451</v>
      </c>
      <c r="D11" s="532"/>
    </row>
    <row r="12" spans="2:5" ht="54.95" customHeight="1" x14ac:dyDescent="0.2">
      <c r="B12" s="533" t="s">
        <v>383</v>
      </c>
      <c r="C12" s="534" t="s">
        <v>452</v>
      </c>
      <c r="D12" s="532"/>
    </row>
    <row r="13" spans="2:5" ht="54.95" customHeight="1" x14ac:dyDescent="0.2">
      <c r="B13" s="533" t="s">
        <v>383</v>
      </c>
      <c r="C13" s="534" t="s">
        <v>453</v>
      </c>
      <c r="D13" s="532"/>
    </row>
    <row r="14" spans="2:5" ht="54.95" customHeight="1" x14ac:dyDescent="0.2">
      <c r="B14" s="533" t="s">
        <v>384</v>
      </c>
      <c r="C14" s="534" t="s">
        <v>454</v>
      </c>
      <c r="D14" s="532"/>
    </row>
    <row r="15" spans="2:5" ht="54.95" customHeight="1" x14ac:dyDescent="0.2">
      <c r="B15" s="533" t="s">
        <v>384</v>
      </c>
      <c r="C15" s="534" t="s">
        <v>455</v>
      </c>
      <c r="D15" s="532"/>
    </row>
    <row r="16" spans="2:5" ht="54.95" customHeight="1" x14ac:dyDescent="0.2">
      <c r="B16" s="533" t="s">
        <v>385</v>
      </c>
      <c r="C16" s="534" t="s">
        <v>456</v>
      </c>
      <c r="D16" s="532"/>
    </row>
    <row r="17" spans="2:4" ht="54.95" customHeight="1" x14ac:dyDescent="0.2">
      <c r="B17" s="533" t="s">
        <v>461</v>
      </c>
      <c r="C17" s="534" t="s">
        <v>457</v>
      </c>
      <c r="D17" s="532"/>
    </row>
    <row r="18" spans="2:4" ht="54.95" customHeight="1" x14ac:dyDescent="0.2">
      <c r="B18" s="533" t="s">
        <v>386</v>
      </c>
      <c r="C18" s="534" t="s">
        <v>458</v>
      </c>
      <c r="D18" s="532"/>
    </row>
    <row r="19" spans="2:4" ht="54.95" customHeight="1" x14ac:dyDescent="0.2">
      <c r="B19" s="533" t="s">
        <v>386</v>
      </c>
      <c r="C19" s="534" t="s">
        <v>459</v>
      </c>
      <c r="D19" s="532"/>
    </row>
    <row r="20" spans="2:4" ht="54.95" customHeight="1" x14ac:dyDescent="0.2">
      <c r="B20" s="533" t="s">
        <v>387</v>
      </c>
      <c r="C20" s="534" t="s">
        <v>460</v>
      </c>
      <c r="D20" s="532"/>
    </row>
    <row r="21" spans="2:4" ht="38.25" customHeight="1" x14ac:dyDescent="0.2">
      <c r="B21" s="539"/>
      <c r="C21" s="540"/>
      <c r="D21" s="541"/>
    </row>
    <row r="22" spans="2:4" ht="38.25" customHeight="1" x14ac:dyDescent="0.2">
      <c r="B22" s="542"/>
      <c r="C22" s="543"/>
      <c r="D22" s="544"/>
    </row>
    <row r="23" spans="2:4" ht="38.25" customHeight="1" x14ac:dyDescent="0.2">
      <c r="B23" s="542"/>
      <c r="C23" s="543"/>
      <c r="D23" s="544"/>
    </row>
    <row r="24" spans="2:4" ht="38.25" customHeight="1" x14ac:dyDescent="0.2">
      <c r="B24" s="542"/>
      <c r="C24" s="543"/>
      <c r="D24" s="544"/>
    </row>
    <row r="25" spans="2:4" ht="56.25" customHeight="1" x14ac:dyDescent="0.2">
      <c r="B25" s="542"/>
      <c r="C25" s="543"/>
      <c r="D25" s="544"/>
    </row>
    <row r="26" spans="2:4" ht="15" x14ac:dyDescent="0.3">
      <c r="B26" s="535"/>
    </row>
    <row r="27" spans="2:4" ht="15" x14ac:dyDescent="0.3">
      <c r="B27" s="535"/>
    </row>
    <row r="28" spans="2:4" ht="15" x14ac:dyDescent="0.3">
      <c r="B28" s="535"/>
    </row>
    <row r="29" spans="2:4" ht="15" x14ac:dyDescent="0.3">
      <c r="B29" s="535"/>
    </row>
    <row r="30" spans="2:4" ht="15" x14ac:dyDescent="0.3">
      <c r="B30" s="535"/>
    </row>
    <row r="31" spans="2:4" ht="15" x14ac:dyDescent="0.3">
      <c r="B31" s="535"/>
    </row>
    <row r="32" spans="2:4" ht="15" x14ac:dyDescent="0.3">
      <c r="B32" s="535"/>
    </row>
    <row r="33" spans="2:2" ht="15" x14ac:dyDescent="0.3">
      <c r="B33" s="535"/>
    </row>
    <row r="34" spans="2:2" ht="15" x14ac:dyDescent="0.3">
      <c r="B34" s="535"/>
    </row>
    <row r="35" spans="2:2" ht="15" x14ac:dyDescent="0.3">
      <c r="B35" s="535"/>
    </row>
    <row r="36" spans="2:2" ht="15" x14ac:dyDescent="0.3">
      <c r="B36" s="535"/>
    </row>
    <row r="37" spans="2:2" ht="15" x14ac:dyDescent="0.3">
      <c r="B37" s="535"/>
    </row>
    <row r="38" spans="2:2" ht="15" x14ac:dyDescent="0.3">
      <c r="B38" s="535"/>
    </row>
    <row r="39" spans="2:2" ht="15" x14ac:dyDescent="0.3">
      <c r="B39" s="535"/>
    </row>
    <row r="40" spans="2:2" ht="15" x14ac:dyDescent="0.3">
      <c r="B40" s="535"/>
    </row>
    <row r="41" spans="2:2" ht="15" x14ac:dyDescent="0.3">
      <c r="B41" s="535"/>
    </row>
    <row r="42" spans="2:2" ht="15" x14ac:dyDescent="0.3">
      <c r="B42" s="535"/>
    </row>
    <row r="43" spans="2:2" ht="15" x14ac:dyDescent="0.3">
      <c r="B43" s="535"/>
    </row>
    <row r="44" spans="2:2" ht="15" x14ac:dyDescent="0.3">
      <c r="B44" s="535"/>
    </row>
    <row r="45" spans="2:2" ht="15" x14ac:dyDescent="0.3">
      <c r="B45" s="535"/>
    </row>
    <row r="46" spans="2:2" ht="15" x14ac:dyDescent="0.3">
      <c r="B46" s="535"/>
    </row>
    <row r="47" spans="2:2" ht="15" x14ac:dyDescent="0.3">
      <c r="B47" s="535"/>
    </row>
    <row r="48" spans="2:2" ht="15" x14ac:dyDescent="0.3">
      <c r="B48" s="535"/>
    </row>
    <row r="49" spans="2:2" ht="15" x14ac:dyDescent="0.3">
      <c r="B49" s="535"/>
    </row>
    <row r="50" spans="2:2" ht="15" x14ac:dyDescent="0.3">
      <c r="B50" s="535"/>
    </row>
    <row r="51" spans="2:2" ht="15" x14ac:dyDescent="0.3">
      <c r="B51" s="535"/>
    </row>
    <row r="52" spans="2:2" ht="15" x14ac:dyDescent="0.3">
      <c r="B52" s="535"/>
    </row>
    <row r="53" spans="2:2" ht="15" x14ac:dyDescent="0.3">
      <c r="B53" s="535"/>
    </row>
    <row r="54" spans="2:2" ht="15" x14ac:dyDescent="0.3">
      <c r="B54" s="535"/>
    </row>
    <row r="55" spans="2:2" ht="15" x14ac:dyDescent="0.3">
      <c r="B55" s="535"/>
    </row>
    <row r="56" spans="2:2" ht="15" x14ac:dyDescent="0.3">
      <c r="B56" s="535"/>
    </row>
    <row r="57" spans="2:2" ht="15" x14ac:dyDescent="0.3">
      <c r="B57" s="535"/>
    </row>
    <row r="58" spans="2:2" ht="15" x14ac:dyDescent="0.3">
      <c r="B58" s="535"/>
    </row>
    <row r="59" spans="2:2" ht="15" x14ac:dyDescent="0.3">
      <c r="B59" s="535"/>
    </row>
    <row r="60" spans="2:2" ht="15" x14ac:dyDescent="0.3">
      <c r="B60" s="535"/>
    </row>
    <row r="61" spans="2:2" ht="15" x14ac:dyDescent="0.3">
      <c r="B61" s="535"/>
    </row>
    <row r="62" spans="2:2" ht="15" x14ac:dyDescent="0.3">
      <c r="B62" s="535"/>
    </row>
    <row r="63" spans="2:2" ht="15" x14ac:dyDescent="0.3">
      <c r="B63" s="535"/>
    </row>
    <row r="64" spans="2:2" ht="15" x14ac:dyDescent="0.3">
      <c r="B64" s="535"/>
    </row>
    <row r="65" spans="2:2" ht="15" x14ac:dyDescent="0.3">
      <c r="B65" s="535"/>
    </row>
    <row r="66" spans="2:2" ht="15" x14ac:dyDescent="0.3">
      <c r="B66" s="535"/>
    </row>
    <row r="67" spans="2:2" ht="15" x14ac:dyDescent="0.3">
      <c r="B67" s="535"/>
    </row>
    <row r="68" spans="2:2" ht="15" x14ac:dyDescent="0.3">
      <c r="B68" s="535"/>
    </row>
    <row r="69" spans="2:2" ht="15" x14ac:dyDescent="0.3">
      <c r="B69" s="535"/>
    </row>
    <row r="70" spans="2:2" ht="15" x14ac:dyDescent="0.3">
      <c r="B70" s="535"/>
    </row>
    <row r="71" spans="2:2" ht="15" x14ac:dyDescent="0.3">
      <c r="B71" s="535"/>
    </row>
    <row r="72" spans="2:2" ht="15" x14ac:dyDescent="0.3">
      <c r="B72" s="535"/>
    </row>
    <row r="73" spans="2:2" ht="15" x14ac:dyDescent="0.3">
      <c r="B73" s="535"/>
    </row>
    <row r="74" spans="2:2" ht="15" x14ac:dyDescent="0.3">
      <c r="B74" s="535"/>
    </row>
    <row r="75" spans="2:2" ht="15" x14ac:dyDescent="0.3">
      <c r="B75" s="535"/>
    </row>
    <row r="76" spans="2:2" ht="15" x14ac:dyDescent="0.3">
      <c r="B76" s="535"/>
    </row>
    <row r="77" spans="2:2" ht="15" x14ac:dyDescent="0.3">
      <c r="B77" s="535"/>
    </row>
    <row r="78" spans="2:2" ht="15" x14ac:dyDescent="0.3">
      <c r="B78" s="535"/>
    </row>
    <row r="79" spans="2:2" ht="15" x14ac:dyDescent="0.3">
      <c r="B79" s="535"/>
    </row>
    <row r="80" spans="2:2" ht="15" x14ac:dyDescent="0.3">
      <c r="B80" s="535"/>
    </row>
    <row r="81" spans="2:2" ht="15" x14ac:dyDescent="0.3">
      <c r="B81" s="535"/>
    </row>
    <row r="82" spans="2:2" ht="15" x14ac:dyDescent="0.3">
      <c r="B82" s="535"/>
    </row>
    <row r="83" spans="2:2" ht="15" x14ac:dyDescent="0.3">
      <c r="B83" s="535"/>
    </row>
    <row r="84" spans="2:2" ht="15" x14ac:dyDescent="0.3">
      <c r="B84" s="535"/>
    </row>
    <row r="85" spans="2:2" ht="15" x14ac:dyDescent="0.3">
      <c r="B85" s="535"/>
    </row>
    <row r="86" spans="2:2" ht="15" x14ac:dyDescent="0.3">
      <c r="B86" s="535"/>
    </row>
    <row r="87" spans="2:2" ht="15" x14ac:dyDescent="0.3">
      <c r="B87" s="535"/>
    </row>
    <row r="88" spans="2:2" ht="15" x14ac:dyDescent="0.3">
      <c r="B88" s="535"/>
    </row>
    <row r="89" spans="2:2" ht="15" x14ac:dyDescent="0.3">
      <c r="B89" s="535"/>
    </row>
    <row r="90" spans="2:2" ht="15" x14ac:dyDescent="0.3">
      <c r="B90" s="535"/>
    </row>
    <row r="91" spans="2:2" ht="15" x14ac:dyDescent="0.3">
      <c r="B91" s="535"/>
    </row>
    <row r="92" spans="2:2" ht="15" x14ac:dyDescent="0.3">
      <c r="B92" s="535"/>
    </row>
    <row r="93" spans="2:2" ht="15" x14ac:dyDescent="0.3">
      <c r="B93" s="535"/>
    </row>
    <row r="94" spans="2:2" ht="15" x14ac:dyDescent="0.3">
      <c r="B94" s="535"/>
    </row>
    <row r="95" spans="2:2" ht="15" x14ac:dyDescent="0.3">
      <c r="B95" s="535"/>
    </row>
    <row r="96" spans="2:2" ht="15" x14ac:dyDescent="0.3">
      <c r="B96" s="535"/>
    </row>
    <row r="97" spans="2:4" ht="15" x14ac:dyDescent="0.3">
      <c r="B97" s="535"/>
    </row>
    <row r="98" spans="2:4" ht="15" x14ac:dyDescent="0.3">
      <c r="B98" s="535"/>
    </row>
    <row r="99" spans="2:4" ht="15" x14ac:dyDescent="0.3">
      <c r="B99" s="535"/>
    </row>
    <row r="100" spans="2:4" ht="15" x14ac:dyDescent="0.3">
      <c r="B100" s="535"/>
    </row>
    <row r="101" spans="2:4" ht="15" x14ac:dyDescent="0.3">
      <c r="B101" s="535"/>
    </row>
    <row r="102" spans="2:4" ht="15" x14ac:dyDescent="0.3">
      <c r="B102" s="535"/>
    </row>
    <row r="103" spans="2:4" ht="15" x14ac:dyDescent="0.3">
      <c r="B103" s="535"/>
    </row>
    <row r="104" spans="2:4" ht="15" x14ac:dyDescent="0.3">
      <c r="B104" s="535"/>
    </row>
    <row r="105" spans="2:4" ht="39.75" customHeight="1" x14ac:dyDescent="0.3">
      <c r="B105" s="535"/>
      <c r="C105" s="403"/>
      <c r="D105" s="536" t="str">
        <f>IF(D5&lt;&gt;0,"Pendente preenchimento do Checklist","")</f>
        <v>Pendente preenchimento do Checklist</v>
      </c>
    </row>
    <row r="106" spans="2:4" ht="15" x14ac:dyDescent="0.3">
      <c r="B106" s="535"/>
    </row>
    <row r="107" spans="2:4" ht="15" x14ac:dyDescent="0.3">
      <c r="B107" s="535"/>
    </row>
    <row r="108" spans="2:4" ht="15" x14ac:dyDescent="0.3">
      <c r="B108" s="535"/>
    </row>
    <row r="109" spans="2:4" ht="15" x14ac:dyDescent="0.3">
      <c r="B109" s="535"/>
    </row>
    <row r="110" spans="2:4" ht="15" x14ac:dyDescent="0.3">
      <c r="B110" s="535"/>
    </row>
    <row r="111" spans="2:4" ht="15" x14ac:dyDescent="0.3">
      <c r="B111" s="535"/>
    </row>
    <row r="112" spans="2:4" ht="15" x14ac:dyDescent="0.3">
      <c r="B112" s="535"/>
    </row>
    <row r="113" spans="2:2" ht="15" x14ac:dyDescent="0.3">
      <c r="B113" s="535"/>
    </row>
    <row r="114" spans="2:2" ht="15" x14ac:dyDescent="0.3">
      <c r="B114" s="535"/>
    </row>
    <row r="115" spans="2:2" ht="15" x14ac:dyDescent="0.3">
      <c r="B115" s="535"/>
    </row>
    <row r="116" spans="2:2" ht="15" x14ac:dyDescent="0.3">
      <c r="B116" s="535"/>
    </row>
    <row r="117" spans="2:2" ht="15" x14ac:dyDescent="0.3">
      <c r="B117" s="535"/>
    </row>
    <row r="118" spans="2:2" ht="15" x14ac:dyDescent="0.3">
      <c r="B118" s="535"/>
    </row>
    <row r="119" spans="2:2" ht="15" x14ac:dyDescent="0.3">
      <c r="B119" s="535"/>
    </row>
    <row r="120" spans="2:2" ht="15" x14ac:dyDescent="0.3">
      <c r="B120" s="535"/>
    </row>
    <row r="121" spans="2:2" ht="15" x14ac:dyDescent="0.3">
      <c r="B121" s="535"/>
    </row>
    <row r="122" spans="2:2" ht="15" x14ac:dyDescent="0.3">
      <c r="B122" s="535"/>
    </row>
    <row r="123" spans="2:2" ht="15" x14ac:dyDescent="0.3">
      <c r="B123" s="535"/>
    </row>
    <row r="124" spans="2:2" ht="15" x14ac:dyDescent="0.3">
      <c r="B124" s="535"/>
    </row>
    <row r="125" spans="2:2" ht="15" x14ac:dyDescent="0.3">
      <c r="B125" s="535"/>
    </row>
  </sheetData>
  <sheetProtection algorithmName="SHA-512" hashValue="Gt5dhDDEhVGm6t8L+Rfbd07UraHr9CgynX4hrsVFfr7wJrFX3z+kgqMsZN/CY4iqxC9WlbFOKO9WSsh+6ujn3g==" saltValue="AD9o6uQ5/DoVJ9HZFyLy9w==" spinCount="100000" sheet="1" objects="1" scenarios="1"/>
  <conditionalFormatting sqref="C5">
    <cfRule type="expression" dxfId="98" priority="2">
      <formula>$D$5&lt;&gt;0</formula>
    </cfRule>
    <cfRule type="expression" dxfId="97" priority="3">
      <formula>$D$5=0</formula>
    </cfRule>
  </conditionalFormatting>
  <dataValidations count="1">
    <dataValidation type="list" allowBlank="1" showInputMessage="1" showErrorMessage="1" sqref="D9:D25" xr:uid="{00000000-0002-0000-0100-000000000000}">
      <formula1>"Sim,Não,Não Aplicável"</formula1>
    </dataValidation>
  </dataValidations>
  <pageMargins left="0.51181102362204722" right="0.51181102362204722" top="0.78740157480314965" bottom="0.78740157480314965" header="0.31496062992125984" footer="0.31496062992125984"/>
  <pageSetup paperSize="9" scale="58" fitToHeight="0" orientation="portrait" r:id="rId1"/>
  <headerFooter>
    <oddFooter>&amp;L&amp;D&amp;CDFP Simplificado Rev.4&amp;Rpágina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theme="3"/>
    <pageSetUpPr fitToPage="1"/>
  </sheetPr>
  <dimension ref="A1:F1030"/>
  <sheetViews>
    <sheetView showGridLines="0" showRowColHeaders="0" zoomScale="90" zoomScaleNormal="90" zoomScaleSheetLayoutView="50" workbookViewId="0">
      <pane ySplit="7" topLeftCell="A8" activePane="bottomLeft" state="frozen"/>
      <selection activeCell="A4" sqref="A4"/>
      <selection pane="bottomLeft" activeCell="C9" sqref="C9"/>
    </sheetView>
  </sheetViews>
  <sheetFormatPr defaultColWidth="9.140625" defaultRowHeight="15" x14ac:dyDescent="0.2"/>
  <cols>
    <col min="1" max="1" width="64.7109375" style="406" customWidth="1"/>
    <col min="2" max="2" width="67.85546875" style="405" customWidth="1"/>
    <col min="3" max="3" width="17.7109375" style="406" customWidth="1"/>
    <col min="4" max="4" width="19.42578125" style="406" customWidth="1"/>
    <col min="5" max="5" width="20.85546875" style="406" customWidth="1"/>
    <col min="6" max="16384" width="9.140625" style="406"/>
  </cols>
  <sheetData>
    <row r="1" spans="1:6" ht="15.75" customHeight="1" x14ac:dyDescent="0.2">
      <c r="A1" s="464"/>
      <c r="B1" s="474"/>
      <c r="D1" s="407"/>
    </row>
    <row r="2" spans="1:6" ht="12.75" customHeight="1" x14ac:dyDescent="0.2">
      <c r="A2" s="465"/>
    </row>
    <row r="3" spans="1:6" ht="15.75" customHeight="1" x14ac:dyDescent="0.2">
      <c r="A3" s="465"/>
    </row>
    <row r="4" spans="1:6" ht="15" customHeight="1" x14ac:dyDescent="0.2">
      <c r="A4" s="691">
        <f>B27</f>
        <v>0</v>
      </c>
      <c r="B4" s="691"/>
    </row>
    <row r="5" spans="1:6" ht="15.75" customHeight="1" x14ac:dyDescent="0.2">
      <c r="A5" s="691">
        <f>B12</f>
        <v>0</v>
      </c>
      <c r="B5" s="691"/>
    </row>
    <row r="6" spans="1:6" ht="15.75" customHeight="1" x14ac:dyDescent="0.2">
      <c r="A6" s="446" t="str">
        <f>CONCATENATE(B10," Nº ",B11)</f>
        <v xml:space="preserve"> Nº </v>
      </c>
      <c r="B6" s="457"/>
      <c r="C6" s="413"/>
      <c r="D6" s="414"/>
    </row>
    <row r="7" spans="1:6" ht="15.75" customHeight="1" x14ac:dyDescent="0.2">
      <c r="A7" s="468" t="s">
        <v>331</v>
      </c>
      <c r="B7" s="459"/>
      <c r="C7" s="413"/>
      <c r="D7" s="414"/>
    </row>
    <row r="8" spans="1:6" ht="15.75" customHeight="1" x14ac:dyDescent="0.2">
      <c r="A8" s="472"/>
      <c r="B8" s="412"/>
      <c r="C8" s="413"/>
      <c r="D8" s="414"/>
    </row>
    <row r="9" spans="1:6" ht="15.75" customHeight="1" x14ac:dyDescent="0.2">
      <c r="A9" s="466"/>
      <c r="B9" s="412"/>
      <c r="C9" s="413"/>
      <c r="D9" s="414"/>
    </row>
    <row r="10" spans="1:6" ht="15.75" customHeight="1" x14ac:dyDescent="0.2">
      <c r="A10" s="547" t="s">
        <v>462</v>
      </c>
      <c r="B10" s="548"/>
    </row>
    <row r="11" spans="1:6" ht="15.75" customHeight="1" x14ac:dyDescent="0.2">
      <c r="A11" s="549" t="str">
        <f>CONCATENATE(B10," Nº")</f>
        <v xml:space="preserve"> Nº</v>
      </c>
      <c r="B11" s="550"/>
    </row>
    <row r="12" spans="1:6" x14ac:dyDescent="0.2">
      <c r="A12" s="551" t="s">
        <v>180</v>
      </c>
      <c r="B12" s="552"/>
      <c r="E12" s="461" t="s">
        <v>306</v>
      </c>
      <c r="F12" s="688" t="s">
        <v>397</v>
      </c>
    </row>
    <row r="13" spans="1:6" ht="15.75" hidden="1" customHeight="1" x14ac:dyDescent="0.2">
      <c r="A13" s="549" t="s">
        <v>167</v>
      </c>
      <c r="B13" s="553"/>
      <c r="E13" s="461" t="s">
        <v>399</v>
      </c>
      <c r="F13" s="688" t="s">
        <v>398</v>
      </c>
    </row>
    <row r="14" spans="1:6" ht="15.75" customHeight="1" x14ac:dyDescent="0.2">
      <c r="A14" s="551" t="s">
        <v>79</v>
      </c>
      <c r="B14" s="553"/>
      <c r="E14" s="461" t="s">
        <v>400</v>
      </c>
      <c r="F14" s="689" t="s">
        <v>392</v>
      </c>
    </row>
    <row r="15" spans="1:6" ht="15.75" customHeight="1" x14ac:dyDescent="0.2">
      <c r="A15" s="549" t="s">
        <v>78</v>
      </c>
      <c r="B15" s="553"/>
      <c r="C15" s="467"/>
      <c r="E15" s="461" t="s">
        <v>401</v>
      </c>
      <c r="F15" s="689" t="s">
        <v>395</v>
      </c>
    </row>
    <row r="16" spans="1:6" ht="15.75" customHeight="1" x14ac:dyDescent="0.2">
      <c r="A16" s="549" t="s">
        <v>2</v>
      </c>
      <c r="B16" s="554"/>
      <c r="E16" s="461" t="s">
        <v>402</v>
      </c>
      <c r="F16" s="689" t="s">
        <v>396</v>
      </c>
    </row>
    <row r="17" spans="1:4" ht="15.75" customHeight="1" x14ac:dyDescent="0.2">
      <c r="A17" s="549" t="s">
        <v>391</v>
      </c>
      <c r="B17" s="554"/>
      <c r="C17" s="461" t="str">
        <f>IF(B17="","",VLOOKUP(B17,E12:F16,2,FALSE))</f>
        <v/>
      </c>
    </row>
    <row r="18" spans="1:4" ht="15.75" customHeight="1" x14ac:dyDescent="0.2">
      <c r="A18" s="555" t="s">
        <v>76</v>
      </c>
      <c r="B18" s="556" t="str">
        <f>IF($B$16&lt;&gt;"",B15+B16-1,"")</f>
        <v/>
      </c>
      <c r="D18" s="414"/>
    </row>
    <row r="19" spans="1:4" ht="15.75" customHeight="1" x14ac:dyDescent="0.2">
      <c r="A19" s="555" t="s">
        <v>90</v>
      </c>
      <c r="B19" s="557" t="str">
        <f>IF($B$16&lt;&gt;"",YEAR(B15),"")</f>
        <v/>
      </c>
      <c r="D19" s="414"/>
    </row>
    <row r="20" spans="1:4" ht="15.75" customHeight="1" x14ac:dyDescent="0.2">
      <c r="A20" s="555" t="s">
        <v>103</v>
      </c>
      <c r="B20" s="557" t="str">
        <f>IF($B$16&lt;&gt;"",YEAR(B18),"")</f>
        <v/>
      </c>
      <c r="D20" s="414"/>
    </row>
    <row r="21" spans="1:4" ht="15.75" hidden="1" customHeight="1" x14ac:dyDescent="0.2">
      <c r="A21" s="555" t="s">
        <v>12</v>
      </c>
      <c r="B21" s="558">
        <v>365</v>
      </c>
    </row>
    <row r="22" spans="1:4" ht="15.75" customHeight="1" x14ac:dyDescent="0.2">
      <c r="A22" s="555" t="s">
        <v>96</v>
      </c>
      <c r="B22" s="559" t="str">
        <f>IF(B16&lt;&gt;"",B16/B21,"")</f>
        <v/>
      </c>
    </row>
    <row r="23" spans="1:4" ht="15.75" hidden="1" customHeight="1" x14ac:dyDescent="0.2">
      <c r="A23" s="555" t="s">
        <v>13</v>
      </c>
      <c r="B23" s="560">
        <v>12</v>
      </c>
    </row>
    <row r="24" spans="1:4" ht="15.75" customHeight="1" x14ac:dyDescent="0.2">
      <c r="A24" s="561" t="s">
        <v>97</v>
      </c>
      <c r="B24" s="562" t="str">
        <f>IF(B22&lt;&gt;"",B22*B23,"")</f>
        <v/>
      </c>
      <c r="D24" s="438"/>
    </row>
    <row r="25" spans="1:4" ht="15.75" customHeight="1" thickBot="1" x14ac:dyDescent="0.25">
      <c r="A25" s="545"/>
      <c r="B25" s="546"/>
      <c r="C25" s="437"/>
      <c r="D25" s="438"/>
    </row>
    <row r="26" spans="1:4" s="471" customFormat="1" ht="24.95" customHeight="1" x14ac:dyDescent="0.2">
      <c r="A26" s="563" t="s">
        <v>406</v>
      </c>
      <c r="B26" s="564"/>
      <c r="C26" s="470"/>
      <c r="D26" s="418"/>
    </row>
    <row r="27" spans="1:4" ht="15.75" customHeight="1" x14ac:dyDescent="0.2">
      <c r="A27" s="549" t="s">
        <v>170</v>
      </c>
      <c r="B27" s="552"/>
      <c r="C27" s="437"/>
      <c r="D27" s="438"/>
    </row>
    <row r="28" spans="1:4" ht="15.75" customHeight="1" x14ac:dyDescent="0.2">
      <c r="A28" s="549" t="s">
        <v>171</v>
      </c>
      <c r="B28" s="567"/>
      <c r="C28" s="437"/>
      <c r="D28" s="438"/>
    </row>
    <row r="29" spans="1:4" ht="15.75" customHeight="1" x14ac:dyDescent="0.2">
      <c r="A29" s="549" t="s">
        <v>298</v>
      </c>
      <c r="B29" s="552"/>
      <c r="C29" s="437"/>
      <c r="D29" s="438"/>
    </row>
    <row r="30" spans="1:4" ht="15.75" customHeight="1" x14ac:dyDescent="0.2">
      <c r="A30" s="568" t="s">
        <v>299</v>
      </c>
      <c r="B30" s="569"/>
      <c r="C30" s="437"/>
      <c r="D30" s="438"/>
    </row>
    <row r="31" spans="1:4" ht="15.75" customHeight="1" x14ac:dyDescent="0.2">
      <c r="A31" s="565"/>
      <c r="B31" s="566"/>
      <c r="C31" s="437"/>
      <c r="D31" s="438"/>
    </row>
    <row r="32" spans="1:4" ht="24.95" customHeight="1" x14ac:dyDescent="0.2">
      <c r="A32" s="574" t="s">
        <v>407</v>
      </c>
      <c r="B32" s="575"/>
      <c r="C32" s="437"/>
      <c r="D32" s="438"/>
    </row>
    <row r="33" spans="1:4" x14ac:dyDescent="0.2">
      <c r="A33" s="570" t="s">
        <v>177</v>
      </c>
      <c r="B33" s="571"/>
      <c r="C33" s="437"/>
      <c r="D33" s="438"/>
    </row>
    <row r="34" spans="1:4" x14ac:dyDescent="0.2">
      <c r="A34" s="570" t="s">
        <v>178</v>
      </c>
      <c r="B34" s="571"/>
      <c r="C34" s="437"/>
      <c r="D34" s="438"/>
    </row>
    <row r="35" spans="1:4" ht="26.25" customHeight="1" x14ac:dyDescent="0.2">
      <c r="A35" s="570" t="s">
        <v>276</v>
      </c>
      <c r="B35" s="571"/>
      <c r="C35" s="437"/>
      <c r="D35" s="438"/>
    </row>
    <row r="36" spans="1:4" ht="30" x14ac:dyDescent="0.2">
      <c r="A36" s="572" t="s">
        <v>176</v>
      </c>
      <c r="B36" s="573"/>
      <c r="C36" s="437"/>
      <c r="D36" s="438"/>
    </row>
    <row r="37" spans="1:4" ht="15.75" customHeight="1" x14ac:dyDescent="0.2">
      <c r="A37" s="473" t="s">
        <v>179</v>
      </c>
      <c r="D37" s="438"/>
    </row>
    <row r="38" spans="1:4" ht="15.75" customHeight="1" x14ac:dyDescent="0.2">
      <c r="D38" s="438"/>
    </row>
    <row r="39" spans="1:4" ht="15.75" customHeight="1" x14ac:dyDescent="0.2">
      <c r="A39" s="461" t="s">
        <v>240</v>
      </c>
      <c r="D39" s="438"/>
    </row>
    <row r="40" spans="1:4" ht="15.75" customHeight="1" x14ac:dyDescent="0.2">
      <c r="A40" s="461" t="s">
        <v>241</v>
      </c>
      <c r="D40" s="438"/>
    </row>
    <row r="41" spans="1:4" ht="15.75" customHeight="1" x14ac:dyDescent="0.2">
      <c r="A41" s="461" t="s">
        <v>242</v>
      </c>
      <c r="D41" s="438"/>
    </row>
    <row r="42" spans="1:4" ht="15.75" customHeight="1" x14ac:dyDescent="0.2">
      <c r="A42" s="461" t="s">
        <v>243</v>
      </c>
      <c r="D42" s="438"/>
    </row>
    <row r="43" spans="1:4" x14ac:dyDescent="0.2">
      <c r="A43" s="461" t="s">
        <v>244</v>
      </c>
      <c r="D43" s="438"/>
    </row>
    <row r="44" spans="1:4" x14ac:dyDescent="0.2">
      <c r="A44" s="461" t="s">
        <v>245</v>
      </c>
      <c r="D44" s="438"/>
    </row>
    <row r="45" spans="1:4" x14ac:dyDescent="0.2">
      <c r="A45" s="461" t="s">
        <v>246</v>
      </c>
      <c r="D45" s="438"/>
    </row>
    <row r="46" spans="1:4" x14ac:dyDescent="0.2">
      <c r="A46" s="461" t="s">
        <v>247</v>
      </c>
      <c r="D46" s="438"/>
    </row>
    <row r="47" spans="1:4" x14ac:dyDescent="0.2">
      <c r="A47" s="461" t="s">
        <v>248</v>
      </c>
      <c r="D47" s="438"/>
    </row>
    <row r="48" spans="1:4" x14ac:dyDescent="0.2">
      <c r="A48" s="461" t="s">
        <v>249</v>
      </c>
      <c r="D48" s="438"/>
    </row>
    <row r="49" spans="1:4" x14ac:dyDescent="0.2">
      <c r="A49" s="461" t="s">
        <v>250</v>
      </c>
      <c r="D49" s="438"/>
    </row>
    <row r="50" spans="1:4" x14ac:dyDescent="0.2">
      <c r="A50" s="461" t="s">
        <v>251</v>
      </c>
      <c r="D50" s="438"/>
    </row>
    <row r="51" spans="1:4" x14ac:dyDescent="0.2">
      <c r="A51" s="461" t="s">
        <v>252</v>
      </c>
      <c r="D51" s="438"/>
    </row>
    <row r="52" spans="1:4" x14ac:dyDescent="0.2">
      <c r="A52" s="461" t="s">
        <v>253</v>
      </c>
      <c r="D52" s="438"/>
    </row>
    <row r="53" spans="1:4" x14ac:dyDescent="0.2">
      <c r="A53" s="461" t="s">
        <v>254</v>
      </c>
      <c r="D53" s="438"/>
    </row>
    <row r="54" spans="1:4" x14ac:dyDescent="0.2">
      <c r="A54" s="461" t="s">
        <v>255</v>
      </c>
      <c r="D54" s="438"/>
    </row>
    <row r="55" spans="1:4" x14ac:dyDescent="0.2">
      <c r="A55" s="461" t="s">
        <v>256</v>
      </c>
      <c r="D55" s="438"/>
    </row>
    <row r="56" spans="1:4" x14ac:dyDescent="0.2">
      <c r="A56" s="461" t="s">
        <v>257</v>
      </c>
      <c r="D56" s="438"/>
    </row>
    <row r="57" spans="1:4" x14ac:dyDescent="0.2">
      <c r="A57" s="461" t="s">
        <v>258</v>
      </c>
      <c r="D57" s="438"/>
    </row>
    <row r="58" spans="1:4" x14ac:dyDescent="0.2">
      <c r="A58" s="461" t="s">
        <v>259</v>
      </c>
      <c r="D58" s="438"/>
    </row>
    <row r="59" spans="1:4" x14ac:dyDescent="0.2">
      <c r="A59" s="461" t="s">
        <v>260</v>
      </c>
      <c r="D59" s="438"/>
    </row>
    <row r="60" spans="1:4" x14ac:dyDescent="0.2">
      <c r="A60" s="461" t="s">
        <v>261</v>
      </c>
      <c r="D60" s="438"/>
    </row>
    <row r="61" spans="1:4" x14ac:dyDescent="0.2">
      <c r="A61" s="461" t="s">
        <v>262</v>
      </c>
      <c r="D61" s="438"/>
    </row>
    <row r="62" spans="1:4" x14ac:dyDescent="0.2">
      <c r="A62" s="461" t="s">
        <v>263</v>
      </c>
      <c r="D62" s="438"/>
    </row>
    <row r="63" spans="1:4" x14ac:dyDescent="0.2">
      <c r="A63" s="461" t="s">
        <v>264</v>
      </c>
      <c r="D63" s="438"/>
    </row>
    <row r="64" spans="1:4" x14ac:dyDescent="0.2">
      <c r="A64" s="461" t="s">
        <v>265</v>
      </c>
      <c r="D64" s="438"/>
    </row>
    <row r="65" spans="1:4" x14ac:dyDescent="0.2">
      <c r="A65" s="461" t="s">
        <v>266</v>
      </c>
      <c r="D65" s="438"/>
    </row>
    <row r="66" spans="1:4" x14ac:dyDescent="0.2">
      <c r="A66" s="461" t="s">
        <v>267</v>
      </c>
      <c r="D66" s="438"/>
    </row>
    <row r="67" spans="1:4" x14ac:dyDescent="0.2">
      <c r="A67" s="461" t="s">
        <v>268</v>
      </c>
      <c r="D67" s="438"/>
    </row>
    <row r="68" spans="1:4" x14ac:dyDescent="0.2">
      <c r="A68" s="461" t="s">
        <v>269</v>
      </c>
      <c r="D68" s="438"/>
    </row>
    <row r="69" spans="1:4" x14ac:dyDescent="0.2">
      <c r="A69" s="461" t="s">
        <v>270</v>
      </c>
      <c r="D69" s="438"/>
    </row>
    <row r="70" spans="1:4" x14ac:dyDescent="0.2">
      <c r="A70" s="461" t="s">
        <v>271</v>
      </c>
      <c r="D70" s="438"/>
    </row>
    <row r="71" spans="1:4" x14ac:dyDescent="0.2">
      <c r="A71" s="461" t="s">
        <v>272</v>
      </c>
      <c r="D71" s="438"/>
    </row>
    <row r="72" spans="1:4" x14ac:dyDescent="0.2">
      <c r="A72" s="461" t="s">
        <v>273</v>
      </c>
      <c r="D72" s="438"/>
    </row>
    <row r="73" spans="1:4" x14ac:dyDescent="0.2">
      <c r="A73" s="461" t="s">
        <v>274</v>
      </c>
      <c r="D73" s="438"/>
    </row>
    <row r="74" spans="1:4" x14ac:dyDescent="0.2">
      <c r="A74" s="461" t="s">
        <v>275</v>
      </c>
      <c r="D74" s="438"/>
    </row>
    <row r="75" spans="1:4" x14ac:dyDescent="0.2">
      <c r="D75" s="438"/>
    </row>
    <row r="76" spans="1:4" x14ac:dyDescent="0.2">
      <c r="D76" s="438"/>
    </row>
    <row r="77" spans="1:4" x14ac:dyDescent="0.2">
      <c r="D77" s="438"/>
    </row>
    <row r="78" spans="1:4" x14ac:dyDescent="0.2">
      <c r="D78" s="438"/>
    </row>
    <row r="79" spans="1:4" x14ac:dyDescent="0.2">
      <c r="D79" s="438"/>
    </row>
    <row r="80" spans="1:4" x14ac:dyDescent="0.2">
      <c r="D80" s="438"/>
    </row>
    <row r="81" spans="4:4" x14ac:dyDescent="0.2">
      <c r="D81" s="438"/>
    </row>
    <row r="82" spans="4:4" x14ac:dyDescent="0.2">
      <c r="D82" s="438"/>
    </row>
    <row r="83" spans="4:4" x14ac:dyDescent="0.2">
      <c r="D83" s="438"/>
    </row>
    <row r="84" spans="4:4" x14ac:dyDescent="0.2">
      <c r="D84" s="438"/>
    </row>
    <row r="85" spans="4:4" x14ac:dyDescent="0.2">
      <c r="D85" s="438"/>
    </row>
    <row r="86" spans="4:4" x14ac:dyDescent="0.2">
      <c r="D86" s="438"/>
    </row>
    <row r="87" spans="4:4" x14ac:dyDescent="0.2">
      <c r="D87" s="438"/>
    </row>
    <row r="88" spans="4:4" x14ac:dyDescent="0.2">
      <c r="D88" s="438"/>
    </row>
    <row r="89" spans="4:4" x14ac:dyDescent="0.2">
      <c r="D89" s="438"/>
    </row>
    <row r="90" spans="4:4" x14ac:dyDescent="0.2">
      <c r="D90" s="438"/>
    </row>
    <row r="91" spans="4:4" x14ac:dyDescent="0.2">
      <c r="D91" s="438"/>
    </row>
    <row r="92" spans="4:4" x14ac:dyDescent="0.2">
      <c r="D92" s="438"/>
    </row>
    <row r="93" spans="4:4" x14ac:dyDescent="0.2">
      <c r="D93" s="438"/>
    </row>
    <row r="94" spans="4:4" x14ac:dyDescent="0.2">
      <c r="D94" s="438"/>
    </row>
    <row r="95" spans="4:4" x14ac:dyDescent="0.2">
      <c r="D95" s="438"/>
    </row>
    <row r="96" spans="4:4" x14ac:dyDescent="0.2">
      <c r="D96" s="438"/>
    </row>
    <row r="97" spans="4:4" x14ac:dyDescent="0.2">
      <c r="D97" s="438"/>
    </row>
    <row r="98" spans="4:4" x14ac:dyDescent="0.2">
      <c r="D98" s="438"/>
    </row>
    <row r="99" spans="4:4" x14ac:dyDescent="0.2">
      <c r="D99" s="438"/>
    </row>
    <row r="100" spans="4:4" x14ac:dyDescent="0.2">
      <c r="D100" s="438"/>
    </row>
    <row r="101" spans="4:4" x14ac:dyDescent="0.2">
      <c r="D101" s="438"/>
    </row>
    <row r="102" spans="4:4" x14ac:dyDescent="0.2">
      <c r="D102" s="438"/>
    </row>
    <row r="103" spans="4:4" x14ac:dyDescent="0.2">
      <c r="D103" s="438"/>
    </row>
    <row r="104" spans="4:4" x14ac:dyDescent="0.2">
      <c r="D104" s="438"/>
    </row>
    <row r="105" spans="4:4" x14ac:dyDescent="0.2">
      <c r="D105" s="438"/>
    </row>
    <row r="106" spans="4:4" x14ac:dyDescent="0.2">
      <c r="D106" s="438"/>
    </row>
    <row r="107" spans="4:4" x14ac:dyDescent="0.2">
      <c r="D107" s="438"/>
    </row>
    <row r="108" spans="4:4" x14ac:dyDescent="0.2">
      <c r="D108" s="438"/>
    </row>
    <row r="109" spans="4:4" x14ac:dyDescent="0.2">
      <c r="D109" s="438"/>
    </row>
    <row r="110" spans="4:4" x14ac:dyDescent="0.2">
      <c r="D110" s="438"/>
    </row>
    <row r="111" spans="4:4" x14ac:dyDescent="0.2">
      <c r="D111" s="438"/>
    </row>
    <row r="112" spans="4:4" x14ac:dyDescent="0.2">
      <c r="D112" s="438"/>
    </row>
    <row r="113" spans="4:4" x14ac:dyDescent="0.2">
      <c r="D113" s="438"/>
    </row>
    <row r="114" spans="4:4" x14ac:dyDescent="0.2">
      <c r="D114" s="438"/>
    </row>
    <row r="115" spans="4:4" x14ac:dyDescent="0.2">
      <c r="D115" s="438"/>
    </row>
    <row r="116" spans="4:4" x14ac:dyDescent="0.2">
      <c r="D116" s="438"/>
    </row>
    <row r="117" spans="4:4" x14ac:dyDescent="0.2">
      <c r="D117" s="438"/>
    </row>
    <row r="118" spans="4:4" x14ac:dyDescent="0.2">
      <c r="D118" s="438"/>
    </row>
    <row r="119" spans="4:4" x14ac:dyDescent="0.2">
      <c r="D119" s="438"/>
    </row>
    <row r="120" spans="4:4" x14ac:dyDescent="0.2">
      <c r="D120" s="438"/>
    </row>
    <row r="121" spans="4:4" x14ac:dyDescent="0.2">
      <c r="D121" s="438"/>
    </row>
    <row r="122" spans="4:4" x14ac:dyDescent="0.2">
      <c r="D122" s="438"/>
    </row>
    <row r="123" spans="4:4" x14ac:dyDescent="0.2">
      <c r="D123" s="438"/>
    </row>
    <row r="124" spans="4:4" x14ac:dyDescent="0.2">
      <c r="D124" s="438"/>
    </row>
    <row r="125" spans="4:4" x14ac:dyDescent="0.2">
      <c r="D125" s="438"/>
    </row>
    <row r="126" spans="4:4" x14ac:dyDescent="0.2">
      <c r="D126" s="438"/>
    </row>
    <row r="127" spans="4:4" x14ac:dyDescent="0.2">
      <c r="D127" s="438"/>
    </row>
    <row r="128" spans="4:4" x14ac:dyDescent="0.2">
      <c r="D128" s="438"/>
    </row>
    <row r="129" spans="4:4" x14ac:dyDescent="0.2">
      <c r="D129" s="438"/>
    </row>
    <row r="130" spans="4:4" x14ac:dyDescent="0.2">
      <c r="D130" s="438"/>
    </row>
    <row r="131" spans="4:4" x14ac:dyDescent="0.2">
      <c r="D131" s="438"/>
    </row>
    <row r="132" spans="4:4" x14ac:dyDescent="0.2">
      <c r="D132" s="438"/>
    </row>
    <row r="133" spans="4:4" x14ac:dyDescent="0.2">
      <c r="D133" s="438"/>
    </row>
    <row r="134" spans="4:4" x14ac:dyDescent="0.2">
      <c r="D134" s="438"/>
    </row>
    <row r="135" spans="4:4" x14ac:dyDescent="0.2">
      <c r="D135" s="438"/>
    </row>
    <row r="136" spans="4:4" x14ac:dyDescent="0.2">
      <c r="D136" s="438"/>
    </row>
    <row r="137" spans="4:4" x14ac:dyDescent="0.2">
      <c r="D137" s="438"/>
    </row>
    <row r="138" spans="4:4" x14ac:dyDescent="0.2">
      <c r="D138" s="438"/>
    </row>
    <row r="139" spans="4:4" x14ac:dyDescent="0.2">
      <c r="D139" s="438"/>
    </row>
    <row r="140" spans="4:4" x14ac:dyDescent="0.2">
      <c r="D140" s="438"/>
    </row>
    <row r="141" spans="4:4" x14ac:dyDescent="0.2">
      <c r="D141" s="438"/>
    </row>
    <row r="142" spans="4:4" x14ac:dyDescent="0.2">
      <c r="D142" s="438"/>
    </row>
    <row r="143" spans="4:4" x14ac:dyDescent="0.2">
      <c r="D143" s="438"/>
    </row>
    <row r="144" spans="4:4" x14ac:dyDescent="0.2">
      <c r="D144" s="438"/>
    </row>
    <row r="145" spans="4:4" x14ac:dyDescent="0.2">
      <c r="D145" s="438"/>
    </row>
    <row r="146" spans="4:4" x14ac:dyDescent="0.2">
      <c r="D146" s="438"/>
    </row>
    <row r="147" spans="4:4" x14ac:dyDescent="0.2">
      <c r="D147" s="438"/>
    </row>
    <row r="148" spans="4:4" x14ac:dyDescent="0.2">
      <c r="D148" s="438"/>
    </row>
    <row r="149" spans="4:4" x14ac:dyDescent="0.2">
      <c r="D149" s="438"/>
    </row>
    <row r="150" spans="4:4" x14ac:dyDescent="0.2">
      <c r="D150" s="438"/>
    </row>
    <row r="151" spans="4:4" x14ac:dyDescent="0.2">
      <c r="D151" s="438"/>
    </row>
    <row r="152" spans="4:4" x14ac:dyDescent="0.2">
      <c r="D152" s="438"/>
    </row>
    <row r="153" spans="4:4" x14ac:dyDescent="0.2">
      <c r="D153" s="438"/>
    </row>
    <row r="154" spans="4:4" x14ac:dyDescent="0.2">
      <c r="D154" s="438"/>
    </row>
    <row r="155" spans="4:4" x14ac:dyDescent="0.2">
      <c r="D155" s="438"/>
    </row>
    <row r="156" spans="4:4" x14ac:dyDescent="0.2">
      <c r="D156" s="438"/>
    </row>
    <row r="157" spans="4:4" x14ac:dyDescent="0.2">
      <c r="D157" s="438"/>
    </row>
    <row r="158" spans="4:4" x14ac:dyDescent="0.2">
      <c r="D158" s="438"/>
    </row>
    <row r="159" spans="4:4" x14ac:dyDescent="0.2">
      <c r="D159" s="438"/>
    </row>
    <row r="160" spans="4:4" x14ac:dyDescent="0.2">
      <c r="D160" s="438"/>
    </row>
    <row r="161" spans="4:4" x14ac:dyDescent="0.2">
      <c r="D161" s="438"/>
    </row>
    <row r="162" spans="4:4" x14ac:dyDescent="0.2">
      <c r="D162" s="438"/>
    </row>
    <row r="163" spans="4:4" x14ac:dyDescent="0.2">
      <c r="D163" s="438"/>
    </row>
    <row r="164" spans="4:4" x14ac:dyDescent="0.2">
      <c r="D164" s="438"/>
    </row>
    <row r="165" spans="4:4" x14ac:dyDescent="0.2">
      <c r="D165" s="438"/>
    </row>
    <row r="166" spans="4:4" x14ac:dyDescent="0.2">
      <c r="D166" s="438"/>
    </row>
    <row r="167" spans="4:4" x14ac:dyDescent="0.2">
      <c r="D167" s="438"/>
    </row>
    <row r="168" spans="4:4" x14ac:dyDescent="0.2">
      <c r="D168" s="438"/>
    </row>
    <row r="169" spans="4:4" x14ac:dyDescent="0.2">
      <c r="D169" s="438"/>
    </row>
    <row r="170" spans="4:4" x14ac:dyDescent="0.2">
      <c r="D170" s="438"/>
    </row>
    <row r="171" spans="4:4" x14ac:dyDescent="0.2">
      <c r="D171" s="438"/>
    </row>
    <row r="172" spans="4:4" x14ac:dyDescent="0.2">
      <c r="D172" s="438"/>
    </row>
    <row r="173" spans="4:4" x14ac:dyDescent="0.2">
      <c r="D173" s="438"/>
    </row>
    <row r="174" spans="4:4" x14ac:dyDescent="0.2">
      <c r="D174" s="438"/>
    </row>
    <row r="175" spans="4:4" x14ac:dyDescent="0.2">
      <c r="D175" s="438"/>
    </row>
    <row r="176" spans="4:4" x14ac:dyDescent="0.2">
      <c r="D176" s="438"/>
    </row>
    <row r="177" spans="4:4" x14ac:dyDescent="0.2">
      <c r="D177" s="438"/>
    </row>
    <row r="178" spans="4:4" x14ac:dyDescent="0.2">
      <c r="D178" s="438"/>
    </row>
    <row r="179" spans="4:4" x14ac:dyDescent="0.2">
      <c r="D179" s="438"/>
    </row>
    <row r="180" spans="4:4" x14ac:dyDescent="0.2">
      <c r="D180" s="438"/>
    </row>
    <row r="181" spans="4:4" x14ac:dyDescent="0.2">
      <c r="D181" s="438"/>
    </row>
    <row r="182" spans="4:4" x14ac:dyDescent="0.2">
      <c r="D182" s="438"/>
    </row>
    <row r="183" spans="4:4" x14ac:dyDescent="0.2">
      <c r="D183" s="438"/>
    </row>
    <row r="184" spans="4:4" x14ac:dyDescent="0.2">
      <c r="D184" s="438"/>
    </row>
    <row r="185" spans="4:4" x14ac:dyDescent="0.2">
      <c r="D185" s="438"/>
    </row>
    <row r="186" spans="4:4" x14ac:dyDescent="0.2">
      <c r="D186" s="438"/>
    </row>
    <row r="187" spans="4:4" x14ac:dyDescent="0.2">
      <c r="D187" s="438"/>
    </row>
    <row r="188" spans="4:4" x14ac:dyDescent="0.2">
      <c r="D188" s="438"/>
    </row>
    <row r="189" spans="4:4" x14ac:dyDescent="0.2">
      <c r="D189" s="438"/>
    </row>
    <row r="190" spans="4:4" x14ac:dyDescent="0.2">
      <c r="D190" s="438"/>
    </row>
    <row r="191" spans="4:4" x14ac:dyDescent="0.2">
      <c r="D191" s="438"/>
    </row>
    <row r="192" spans="4:4" x14ac:dyDescent="0.2">
      <c r="D192" s="438"/>
    </row>
    <row r="193" spans="4:4" x14ac:dyDescent="0.2">
      <c r="D193" s="438"/>
    </row>
    <row r="194" spans="4:4" x14ac:dyDescent="0.2">
      <c r="D194" s="438"/>
    </row>
    <row r="195" spans="4:4" x14ac:dyDescent="0.2">
      <c r="D195" s="438"/>
    </row>
    <row r="196" spans="4:4" x14ac:dyDescent="0.2">
      <c r="D196" s="438"/>
    </row>
    <row r="197" spans="4:4" x14ac:dyDescent="0.2">
      <c r="D197" s="438"/>
    </row>
    <row r="198" spans="4:4" x14ac:dyDescent="0.2">
      <c r="D198" s="438"/>
    </row>
    <row r="199" spans="4:4" x14ac:dyDescent="0.2">
      <c r="D199" s="438"/>
    </row>
    <row r="200" spans="4:4" x14ac:dyDescent="0.2">
      <c r="D200" s="438"/>
    </row>
    <row r="201" spans="4:4" x14ac:dyDescent="0.2">
      <c r="D201" s="438"/>
    </row>
    <row r="202" spans="4:4" x14ac:dyDescent="0.2">
      <c r="D202" s="438"/>
    </row>
    <row r="203" spans="4:4" x14ac:dyDescent="0.2">
      <c r="D203" s="438"/>
    </row>
    <row r="204" spans="4:4" x14ac:dyDescent="0.2">
      <c r="D204" s="438"/>
    </row>
    <row r="205" spans="4:4" x14ac:dyDescent="0.2">
      <c r="D205" s="438"/>
    </row>
    <row r="206" spans="4:4" x14ac:dyDescent="0.2">
      <c r="D206" s="438"/>
    </row>
    <row r="207" spans="4:4" x14ac:dyDescent="0.2">
      <c r="D207" s="438"/>
    </row>
    <row r="208" spans="4:4" x14ac:dyDescent="0.2">
      <c r="D208" s="438"/>
    </row>
    <row r="209" spans="4:4" x14ac:dyDescent="0.2">
      <c r="D209" s="438"/>
    </row>
    <row r="210" spans="4:4" x14ac:dyDescent="0.2">
      <c r="D210" s="438"/>
    </row>
    <row r="211" spans="4:4" x14ac:dyDescent="0.2">
      <c r="D211" s="438"/>
    </row>
    <row r="212" spans="4:4" x14ac:dyDescent="0.2">
      <c r="D212" s="438"/>
    </row>
    <row r="213" spans="4:4" x14ac:dyDescent="0.2">
      <c r="D213" s="438"/>
    </row>
    <row r="214" spans="4:4" x14ac:dyDescent="0.2">
      <c r="D214" s="438"/>
    </row>
    <row r="215" spans="4:4" x14ac:dyDescent="0.2">
      <c r="D215" s="438"/>
    </row>
    <row r="216" spans="4:4" x14ac:dyDescent="0.2">
      <c r="D216" s="438"/>
    </row>
    <row r="217" spans="4:4" x14ac:dyDescent="0.2">
      <c r="D217" s="438"/>
    </row>
    <row r="218" spans="4:4" x14ac:dyDescent="0.2">
      <c r="D218" s="438"/>
    </row>
    <row r="219" spans="4:4" x14ac:dyDescent="0.2">
      <c r="D219" s="438"/>
    </row>
    <row r="220" spans="4:4" x14ac:dyDescent="0.2">
      <c r="D220" s="438"/>
    </row>
    <row r="221" spans="4:4" x14ac:dyDescent="0.2">
      <c r="D221" s="438"/>
    </row>
    <row r="222" spans="4:4" x14ac:dyDescent="0.2">
      <c r="D222" s="438"/>
    </row>
    <row r="223" spans="4:4" x14ac:dyDescent="0.2">
      <c r="D223" s="438"/>
    </row>
    <row r="224" spans="4:4" x14ac:dyDescent="0.2">
      <c r="D224" s="438"/>
    </row>
    <row r="225" spans="4:4" x14ac:dyDescent="0.2">
      <c r="D225" s="438"/>
    </row>
    <row r="226" spans="4:4" x14ac:dyDescent="0.2">
      <c r="D226" s="438"/>
    </row>
    <row r="227" spans="4:4" x14ac:dyDescent="0.2">
      <c r="D227" s="438"/>
    </row>
    <row r="228" spans="4:4" x14ac:dyDescent="0.2">
      <c r="D228" s="438"/>
    </row>
    <row r="229" spans="4:4" x14ac:dyDescent="0.2">
      <c r="D229" s="438"/>
    </row>
    <row r="230" spans="4:4" x14ac:dyDescent="0.2">
      <c r="D230" s="438"/>
    </row>
    <row r="231" spans="4:4" x14ac:dyDescent="0.2">
      <c r="D231" s="438"/>
    </row>
    <row r="232" spans="4:4" x14ac:dyDescent="0.2">
      <c r="D232" s="438"/>
    </row>
    <row r="233" spans="4:4" x14ac:dyDescent="0.2">
      <c r="D233" s="438"/>
    </row>
    <row r="234" spans="4:4" x14ac:dyDescent="0.2">
      <c r="D234" s="438"/>
    </row>
    <row r="235" spans="4:4" x14ac:dyDescent="0.2">
      <c r="D235" s="438"/>
    </row>
    <row r="236" spans="4:4" x14ac:dyDescent="0.2">
      <c r="D236" s="438"/>
    </row>
    <row r="237" spans="4:4" x14ac:dyDescent="0.2">
      <c r="D237" s="438"/>
    </row>
    <row r="238" spans="4:4" x14ac:dyDescent="0.2">
      <c r="D238" s="438"/>
    </row>
    <row r="239" spans="4:4" x14ac:dyDescent="0.2">
      <c r="D239" s="438"/>
    </row>
    <row r="240" spans="4:4" x14ac:dyDescent="0.2">
      <c r="D240" s="438"/>
    </row>
    <row r="241" spans="4:4" x14ac:dyDescent="0.2">
      <c r="D241" s="438"/>
    </row>
    <row r="242" spans="4:4" x14ac:dyDescent="0.2">
      <c r="D242" s="438"/>
    </row>
    <row r="243" spans="4:4" x14ac:dyDescent="0.2">
      <c r="D243" s="438"/>
    </row>
    <row r="244" spans="4:4" x14ac:dyDescent="0.2">
      <c r="D244" s="438"/>
    </row>
    <row r="245" spans="4:4" x14ac:dyDescent="0.2">
      <c r="D245" s="438"/>
    </row>
    <row r="246" spans="4:4" x14ac:dyDescent="0.2">
      <c r="D246" s="438"/>
    </row>
    <row r="247" spans="4:4" x14ac:dyDescent="0.2">
      <c r="D247" s="438"/>
    </row>
    <row r="248" spans="4:4" x14ac:dyDescent="0.2">
      <c r="D248" s="438"/>
    </row>
    <row r="249" spans="4:4" x14ac:dyDescent="0.2">
      <c r="D249" s="438"/>
    </row>
    <row r="250" spans="4:4" x14ac:dyDescent="0.2">
      <c r="D250" s="438"/>
    </row>
    <row r="251" spans="4:4" x14ac:dyDescent="0.2">
      <c r="D251" s="438"/>
    </row>
    <row r="252" spans="4:4" x14ac:dyDescent="0.2">
      <c r="D252" s="438"/>
    </row>
    <row r="253" spans="4:4" x14ac:dyDescent="0.2">
      <c r="D253" s="438"/>
    </row>
    <row r="254" spans="4:4" x14ac:dyDescent="0.2">
      <c r="D254" s="438"/>
    </row>
    <row r="255" spans="4:4" x14ac:dyDescent="0.2">
      <c r="D255" s="438"/>
    </row>
    <row r="256" spans="4:4" x14ac:dyDescent="0.2">
      <c r="D256" s="438"/>
    </row>
    <row r="257" spans="4:4" x14ac:dyDescent="0.2">
      <c r="D257" s="438"/>
    </row>
    <row r="258" spans="4:4" x14ac:dyDescent="0.2">
      <c r="D258" s="438"/>
    </row>
    <row r="259" spans="4:4" x14ac:dyDescent="0.2">
      <c r="D259" s="438"/>
    </row>
    <row r="260" spans="4:4" x14ac:dyDescent="0.2">
      <c r="D260" s="438"/>
    </row>
    <row r="261" spans="4:4" x14ac:dyDescent="0.2">
      <c r="D261" s="438"/>
    </row>
    <row r="262" spans="4:4" x14ac:dyDescent="0.2">
      <c r="D262" s="438"/>
    </row>
    <row r="263" spans="4:4" x14ac:dyDescent="0.2">
      <c r="D263" s="438"/>
    </row>
    <row r="264" spans="4:4" x14ac:dyDescent="0.2">
      <c r="D264" s="438"/>
    </row>
    <row r="265" spans="4:4" x14ac:dyDescent="0.2">
      <c r="D265" s="438"/>
    </row>
    <row r="266" spans="4:4" x14ac:dyDescent="0.2">
      <c r="D266" s="438"/>
    </row>
    <row r="267" spans="4:4" x14ac:dyDescent="0.2">
      <c r="D267" s="438"/>
    </row>
    <row r="268" spans="4:4" x14ac:dyDescent="0.2">
      <c r="D268" s="438"/>
    </row>
    <row r="269" spans="4:4" x14ac:dyDescent="0.2">
      <c r="D269" s="438"/>
    </row>
    <row r="270" spans="4:4" x14ac:dyDescent="0.2">
      <c r="D270" s="438"/>
    </row>
    <row r="271" spans="4:4" x14ac:dyDescent="0.2">
      <c r="D271" s="438"/>
    </row>
    <row r="272" spans="4:4" x14ac:dyDescent="0.2">
      <c r="D272" s="438"/>
    </row>
    <row r="273" spans="4:4" x14ac:dyDescent="0.2">
      <c r="D273" s="438"/>
    </row>
    <row r="274" spans="4:4" x14ac:dyDescent="0.2">
      <c r="D274" s="438"/>
    </row>
    <row r="275" spans="4:4" x14ac:dyDescent="0.2">
      <c r="D275" s="438"/>
    </row>
    <row r="276" spans="4:4" x14ac:dyDescent="0.2">
      <c r="D276" s="438"/>
    </row>
    <row r="277" spans="4:4" x14ac:dyDescent="0.2">
      <c r="D277" s="438"/>
    </row>
    <row r="278" spans="4:4" x14ac:dyDescent="0.2">
      <c r="D278" s="438"/>
    </row>
    <row r="279" spans="4:4" x14ac:dyDescent="0.2">
      <c r="D279" s="438"/>
    </row>
    <row r="280" spans="4:4" x14ac:dyDescent="0.2">
      <c r="D280" s="438"/>
    </row>
    <row r="281" spans="4:4" x14ac:dyDescent="0.2">
      <c r="D281" s="438"/>
    </row>
    <row r="282" spans="4:4" x14ac:dyDescent="0.2">
      <c r="D282" s="438"/>
    </row>
    <row r="283" spans="4:4" x14ac:dyDescent="0.2">
      <c r="D283" s="438"/>
    </row>
    <row r="284" spans="4:4" x14ac:dyDescent="0.2">
      <c r="D284" s="438"/>
    </row>
    <row r="285" spans="4:4" x14ac:dyDescent="0.2">
      <c r="D285" s="438"/>
    </row>
    <row r="286" spans="4:4" x14ac:dyDescent="0.2">
      <c r="D286" s="438"/>
    </row>
    <row r="287" spans="4:4" x14ac:dyDescent="0.2">
      <c r="D287" s="438"/>
    </row>
    <row r="288" spans="4:4" x14ac:dyDescent="0.2">
      <c r="D288" s="438"/>
    </row>
    <row r="289" spans="4:4" x14ac:dyDescent="0.2">
      <c r="D289" s="438"/>
    </row>
    <row r="290" spans="4:4" x14ac:dyDescent="0.2">
      <c r="D290" s="438"/>
    </row>
    <row r="291" spans="4:4" x14ac:dyDescent="0.2">
      <c r="D291" s="438"/>
    </row>
    <row r="292" spans="4:4" x14ac:dyDescent="0.2">
      <c r="D292" s="438"/>
    </row>
    <row r="293" spans="4:4" x14ac:dyDescent="0.2">
      <c r="D293" s="438"/>
    </row>
    <row r="294" spans="4:4" x14ac:dyDescent="0.2">
      <c r="D294" s="438"/>
    </row>
    <row r="295" spans="4:4" x14ac:dyDescent="0.2">
      <c r="D295" s="438"/>
    </row>
    <row r="296" spans="4:4" x14ac:dyDescent="0.2">
      <c r="D296" s="438"/>
    </row>
    <row r="297" spans="4:4" x14ac:dyDescent="0.2">
      <c r="D297" s="438"/>
    </row>
    <row r="298" spans="4:4" x14ac:dyDescent="0.2">
      <c r="D298" s="438"/>
    </row>
    <row r="299" spans="4:4" x14ac:dyDescent="0.2">
      <c r="D299" s="438"/>
    </row>
    <row r="300" spans="4:4" x14ac:dyDescent="0.2">
      <c r="D300" s="438"/>
    </row>
    <row r="301" spans="4:4" x14ac:dyDescent="0.2">
      <c r="D301" s="438"/>
    </row>
    <row r="302" spans="4:4" x14ac:dyDescent="0.2">
      <c r="D302" s="438"/>
    </row>
    <row r="303" spans="4:4" x14ac:dyDescent="0.2">
      <c r="D303" s="438"/>
    </row>
    <row r="304" spans="4:4" x14ac:dyDescent="0.2">
      <c r="D304" s="438"/>
    </row>
    <row r="305" spans="4:4" x14ac:dyDescent="0.2">
      <c r="D305" s="438"/>
    </row>
    <row r="306" spans="4:4" x14ac:dyDescent="0.2">
      <c r="D306" s="438"/>
    </row>
    <row r="307" spans="4:4" x14ac:dyDescent="0.2">
      <c r="D307" s="438"/>
    </row>
    <row r="308" spans="4:4" x14ac:dyDescent="0.2">
      <c r="D308" s="438"/>
    </row>
    <row r="309" spans="4:4" x14ac:dyDescent="0.2">
      <c r="D309" s="438"/>
    </row>
    <row r="310" spans="4:4" x14ac:dyDescent="0.2">
      <c r="D310" s="438"/>
    </row>
    <row r="311" spans="4:4" x14ac:dyDescent="0.2">
      <c r="D311" s="438"/>
    </row>
    <row r="312" spans="4:4" x14ac:dyDescent="0.2">
      <c r="D312" s="438"/>
    </row>
    <row r="313" spans="4:4" x14ac:dyDescent="0.2">
      <c r="D313" s="438"/>
    </row>
    <row r="314" spans="4:4" x14ac:dyDescent="0.2">
      <c r="D314" s="438"/>
    </row>
    <row r="315" spans="4:4" x14ac:dyDescent="0.2">
      <c r="D315" s="438"/>
    </row>
    <row r="316" spans="4:4" x14ac:dyDescent="0.2">
      <c r="D316" s="438"/>
    </row>
    <row r="317" spans="4:4" x14ac:dyDescent="0.2">
      <c r="D317" s="438"/>
    </row>
    <row r="318" spans="4:4" x14ac:dyDescent="0.2">
      <c r="D318" s="438"/>
    </row>
    <row r="319" spans="4:4" x14ac:dyDescent="0.2">
      <c r="D319" s="438"/>
    </row>
    <row r="320" spans="4:4" x14ac:dyDescent="0.2">
      <c r="D320" s="438"/>
    </row>
    <row r="321" spans="4:4" x14ac:dyDescent="0.2">
      <c r="D321" s="438"/>
    </row>
    <row r="322" spans="4:4" x14ac:dyDescent="0.2">
      <c r="D322" s="438"/>
    </row>
    <row r="323" spans="4:4" x14ac:dyDescent="0.2">
      <c r="D323" s="438"/>
    </row>
    <row r="324" spans="4:4" x14ac:dyDescent="0.2">
      <c r="D324" s="438"/>
    </row>
    <row r="325" spans="4:4" x14ac:dyDescent="0.2">
      <c r="D325" s="438"/>
    </row>
    <row r="326" spans="4:4" x14ac:dyDescent="0.2">
      <c r="D326" s="438"/>
    </row>
    <row r="327" spans="4:4" x14ac:dyDescent="0.2">
      <c r="D327" s="438"/>
    </row>
    <row r="328" spans="4:4" x14ac:dyDescent="0.2">
      <c r="D328" s="438"/>
    </row>
    <row r="329" spans="4:4" x14ac:dyDescent="0.2">
      <c r="D329" s="438"/>
    </row>
    <row r="330" spans="4:4" x14ac:dyDescent="0.2">
      <c r="D330" s="438"/>
    </row>
    <row r="331" spans="4:4" x14ac:dyDescent="0.2">
      <c r="D331" s="438"/>
    </row>
    <row r="332" spans="4:4" x14ac:dyDescent="0.2">
      <c r="D332" s="438"/>
    </row>
    <row r="333" spans="4:4" x14ac:dyDescent="0.2">
      <c r="D333" s="438"/>
    </row>
    <row r="334" spans="4:4" x14ac:dyDescent="0.2">
      <c r="D334" s="438"/>
    </row>
    <row r="335" spans="4:4" x14ac:dyDescent="0.2">
      <c r="D335" s="438"/>
    </row>
    <row r="336" spans="4:4" x14ac:dyDescent="0.2">
      <c r="D336" s="438"/>
    </row>
    <row r="337" spans="4:4" x14ac:dyDescent="0.2">
      <c r="D337" s="438"/>
    </row>
    <row r="338" spans="4:4" x14ac:dyDescent="0.2">
      <c r="D338" s="438"/>
    </row>
    <row r="339" spans="4:4" x14ac:dyDescent="0.2">
      <c r="D339" s="438"/>
    </row>
    <row r="340" spans="4:4" x14ac:dyDescent="0.2">
      <c r="D340" s="438"/>
    </row>
    <row r="341" spans="4:4" x14ac:dyDescent="0.2">
      <c r="D341" s="438"/>
    </row>
    <row r="342" spans="4:4" x14ac:dyDescent="0.2">
      <c r="D342" s="438"/>
    </row>
    <row r="343" spans="4:4" x14ac:dyDescent="0.2">
      <c r="D343" s="438"/>
    </row>
    <row r="344" spans="4:4" x14ac:dyDescent="0.2">
      <c r="D344" s="438"/>
    </row>
    <row r="345" spans="4:4" x14ac:dyDescent="0.2">
      <c r="D345" s="438"/>
    </row>
    <row r="346" spans="4:4" x14ac:dyDescent="0.2">
      <c r="D346" s="438"/>
    </row>
    <row r="347" spans="4:4" x14ac:dyDescent="0.2">
      <c r="D347" s="438"/>
    </row>
    <row r="348" spans="4:4" x14ac:dyDescent="0.2">
      <c r="D348" s="438"/>
    </row>
    <row r="349" spans="4:4" x14ac:dyDescent="0.2">
      <c r="D349" s="438"/>
    </row>
    <row r="350" spans="4:4" x14ac:dyDescent="0.2">
      <c r="D350" s="438"/>
    </row>
    <row r="351" spans="4:4" x14ac:dyDescent="0.2">
      <c r="D351" s="438"/>
    </row>
    <row r="352" spans="4:4" x14ac:dyDescent="0.2">
      <c r="D352" s="438"/>
    </row>
    <row r="353" spans="4:4" x14ac:dyDescent="0.2">
      <c r="D353" s="438"/>
    </row>
    <row r="354" spans="4:4" x14ac:dyDescent="0.2">
      <c r="D354" s="438"/>
    </row>
    <row r="355" spans="4:4" x14ac:dyDescent="0.2">
      <c r="D355" s="438"/>
    </row>
    <row r="356" spans="4:4" x14ac:dyDescent="0.2">
      <c r="D356" s="438"/>
    </row>
    <row r="357" spans="4:4" x14ac:dyDescent="0.2">
      <c r="D357" s="438"/>
    </row>
    <row r="358" spans="4:4" x14ac:dyDescent="0.2">
      <c r="D358" s="438"/>
    </row>
    <row r="359" spans="4:4" x14ac:dyDescent="0.2">
      <c r="D359" s="438"/>
    </row>
    <row r="360" spans="4:4" x14ac:dyDescent="0.2">
      <c r="D360" s="438"/>
    </row>
    <row r="361" spans="4:4" x14ac:dyDescent="0.2">
      <c r="D361" s="438"/>
    </row>
    <row r="362" spans="4:4" x14ac:dyDescent="0.2">
      <c r="D362" s="438"/>
    </row>
    <row r="363" spans="4:4" x14ac:dyDescent="0.2">
      <c r="D363" s="438"/>
    </row>
    <row r="364" spans="4:4" x14ac:dyDescent="0.2">
      <c r="D364" s="438"/>
    </row>
    <row r="365" spans="4:4" x14ac:dyDescent="0.2">
      <c r="D365" s="438"/>
    </row>
    <row r="366" spans="4:4" x14ac:dyDescent="0.2">
      <c r="D366" s="438"/>
    </row>
    <row r="367" spans="4:4" x14ac:dyDescent="0.2">
      <c r="D367" s="438"/>
    </row>
    <row r="368" spans="4:4" x14ac:dyDescent="0.2">
      <c r="D368" s="438"/>
    </row>
    <row r="369" spans="4:4" x14ac:dyDescent="0.2">
      <c r="D369" s="438"/>
    </row>
    <row r="370" spans="4:4" x14ac:dyDescent="0.2">
      <c r="D370" s="438"/>
    </row>
    <row r="371" spans="4:4" x14ac:dyDescent="0.2">
      <c r="D371" s="438"/>
    </row>
    <row r="372" spans="4:4" x14ac:dyDescent="0.2">
      <c r="D372" s="438"/>
    </row>
    <row r="373" spans="4:4" x14ac:dyDescent="0.2">
      <c r="D373" s="438"/>
    </row>
    <row r="374" spans="4:4" x14ac:dyDescent="0.2">
      <c r="D374" s="438"/>
    </row>
    <row r="375" spans="4:4" x14ac:dyDescent="0.2">
      <c r="D375" s="438"/>
    </row>
    <row r="376" spans="4:4" x14ac:dyDescent="0.2">
      <c r="D376" s="438"/>
    </row>
    <row r="377" spans="4:4" x14ac:dyDescent="0.2">
      <c r="D377" s="438"/>
    </row>
    <row r="378" spans="4:4" x14ac:dyDescent="0.2">
      <c r="D378" s="438"/>
    </row>
    <row r="379" spans="4:4" x14ac:dyDescent="0.2">
      <c r="D379" s="438"/>
    </row>
    <row r="380" spans="4:4" x14ac:dyDescent="0.2">
      <c r="D380" s="438"/>
    </row>
    <row r="381" spans="4:4" x14ac:dyDescent="0.2">
      <c r="D381" s="438"/>
    </row>
    <row r="382" spans="4:4" x14ac:dyDescent="0.2">
      <c r="D382" s="438"/>
    </row>
    <row r="383" spans="4:4" x14ac:dyDescent="0.2">
      <c r="D383" s="438"/>
    </row>
    <row r="384" spans="4:4" x14ac:dyDescent="0.2">
      <c r="D384" s="438"/>
    </row>
    <row r="385" spans="4:4" x14ac:dyDescent="0.2">
      <c r="D385" s="438"/>
    </row>
    <row r="386" spans="4:4" x14ac:dyDescent="0.2">
      <c r="D386" s="438"/>
    </row>
    <row r="387" spans="4:4" x14ac:dyDescent="0.2">
      <c r="D387" s="438"/>
    </row>
    <row r="388" spans="4:4" x14ac:dyDescent="0.2">
      <c r="D388" s="438"/>
    </row>
    <row r="389" spans="4:4" x14ac:dyDescent="0.2">
      <c r="D389" s="438"/>
    </row>
    <row r="390" spans="4:4" x14ac:dyDescent="0.2">
      <c r="D390" s="438"/>
    </row>
    <row r="391" spans="4:4" x14ac:dyDescent="0.2">
      <c r="D391" s="438"/>
    </row>
    <row r="392" spans="4:4" x14ac:dyDescent="0.2">
      <c r="D392" s="438"/>
    </row>
    <row r="393" spans="4:4" x14ac:dyDescent="0.2">
      <c r="D393" s="438"/>
    </row>
    <row r="394" spans="4:4" x14ac:dyDescent="0.2">
      <c r="D394" s="438"/>
    </row>
    <row r="395" spans="4:4" x14ac:dyDescent="0.2">
      <c r="D395" s="438"/>
    </row>
    <row r="396" spans="4:4" x14ac:dyDescent="0.2">
      <c r="D396" s="438"/>
    </row>
    <row r="397" spans="4:4" x14ac:dyDescent="0.2">
      <c r="D397" s="438"/>
    </row>
    <row r="398" spans="4:4" x14ac:dyDescent="0.2">
      <c r="D398" s="438"/>
    </row>
    <row r="399" spans="4:4" x14ac:dyDescent="0.2">
      <c r="D399" s="438"/>
    </row>
    <row r="400" spans="4:4" x14ac:dyDescent="0.2">
      <c r="D400" s="438"/>
    </row>
    <row r="401" spans="4:4" x14ac:dyDescent="0.2">
      <c r="D401" s="438"/>
    </row>
    <row r="402" spans="4:4" x14ac:dyDescent="0.2">
      <c r="D402" s="438"/>
    </row>
    <row r="403" spans="4:4" x14ac:dyDescent="0.2">
      <c r="D403" s="438"/>
    </row>
    <row r="404" spans="4:4" x14ac:dyDescent="0.2">
      <c r="D404" s="438"/>
    </row>
    <row r="405" spans="4:4" x14ac:dyDescent="0.2">
      <c r="D405" s="438"/>
    </row>
    <row r="406" spans="4:4" x14ac:dyDescent="0.2">
      <c r="D406" s="438"/>
    </row>
    <row r="407" spans="4:4" x14ac:dyDescent="0.2">
      <c r="D407" s="438"/>
    </row>
    <row r="408" spans="4:4" x14ac:dyDescent="0.2">
      <c r="D408" s="438"/>
    </row>
    <row r="409" spans="4:4" x14ac:dyDescent="0.2">
      <c r="D409" s="438"/>
    </row>
    <row r="410" spans="4:4" x14ac:dyDescent="0.2">
      <c r="D410" s="438"/>
    </row>
    <row r="411" spans="4:4" x14ac:dyDescent="0.2">
      <c r="D411" s="438"/>
    </row>
    <row r="412" spans="4:4" x14ac:dyDescent="0.2">
      <c r="D412" s="438"/>
    </row>
    <row r="413" spans="4:4" x14ac:dyDescent="0.2">
      <c r="D413" s="438"/>
    </row>
    <row r="414" spans="4:4" x14ac:dyDescent="0.2">
      <c r="D414" s="438"/>
    </row>
    <row r="415" spans="4:4" x14ac:dyDescent="0.2">
      <c r="D415" s="438"/>
    </row>
    <row r="416" spans="4:4" x14ac:dyDescent="0.2">
      <c r="D416" s="438"/>
    </row>
    <row r="417" spans="4:4" x14ac:dyDescent="0.2">
      <c r="D417" s="438"/>
    </row>
    <row r="418" spans="4:4" x14ac:dyDescent="0.2">
      <c r="D418" s="438"/>
    </row>
    <row r="419" spans="4:4" x14ac:dyDescent="0.2">
      <c r="D419" s="438"/>
    </row>
    <row r="420" spans="4:4" x14ac:dyDescent="0.2">
      <c r="D420" s="438"/>
    </row>
    <row r="421" spans="4:4" x14ac:dyDescent="0.2">
      <c r="D421" s="438"/>
    </row>
    <row r="422" spans="4:4" x14ac:dyDescent="0.2">
      <c r="D422" s="438"/>
    </row>
    <row r="423" spans="4:4" x14ac:dyDescent="0.2">
      <c r="D423" s="438"/>
    </row>
    <row r="424" spans="4:4" x14ac:dyDescent="0.2">
      <c r="D424" s="438"/>
    </row>
    <row r="425" spans="4:4" x14ac:dyDescent="0.2">
      <c r="D425" s="438"/>
    </row>
    <row r="426" spans="4:4" x14ac:dyDescent="0.2">
      <c r="D426" s="438"/>
    </row>
    <row r="427" spans="4:4" x14ac:dyDescent="0.2">
      <c r="D427" s="438"/>
    </row>
    <row r="428" spans="4:4" x14ac:dyDescent="0.2">
      <c r="D428" s="438"/>
    </row>
    <row r="429" spans="4:4" x14ac:dyDescent="0.2">
      <c r="D429" s="438"/>
    </row>
    <row r="430" spans="4:4" x14ac:dyDescent="0.2">
      <c r="D430" s="438"/>
    </row>
    <row r="431" spans="4:4" x14ac:dyDescent="0.2">
      <c r="D431" s="438"/>
    </row>
    <row r="432" spans="4:4" x14ac:dyDescent="0.2">
      <c r="D432" s="438"/>
    </row>
    <row r="433" spans="4:4" x14ac:dyDescent="0.2">
      <c r="D433" s="438"/>
    </row>
    <row r="434" spans="4:4" x14ac:dyDescent="0.2">
      <c r="D434" s="438"/>
    </row>
    <row r="435" spans="4:4" x14ac:dyDescent="0.2">
      <c r="D435" s="438"/>
    </row>
    <row r="436" spans="4:4" x14ac:dyDescent="0.2">
      <c r="D436" s="438"/>
    </row>
    <row r="437" spans="4:4" x14ac:dyDescent="0.2">
      <c r="D437" s="438"/>
    </row>
    <row r="438" spans="4:4" x14ac:dyDescent="0.2">
      <c r="D438" s="438"/>
    </row>
    <row r="439" spans="4:4" x14ac:dyDescent="0.2">
      <c r="D439" s="438"/>
    </row>
    <row r="440" spans="4:4" x14ac:dyDescent="0.2">
      <c r="D440" s="438"/>
    </row>
    <row r="441" spans="4:4" x14ac:dyDescent="0.2">
      <c r="D441" s="438"/>
    </row>
    <row r="442" spans="4:4" x14ac:dyDescent="0.2">
      <c r="D442" s="438"/>
    </row>
    <row r="443" spans="4:4" x14ac:dyDescent="0.2">
      <c r="D443" s="438"/>
    </row>
    <row r="444" spans="4:4" x14ac:dyDescent="0.2">
      <c r="D444" s="438"/>
    </row>
    <row r="445" spans="4:4" x14ac:dyDescent="0.2">
      <c r="D445" s="438"/>
    </row>
    <row r="446" spans="4:4" x14ac:dyDescent="0.2">
      <c r="D446" s="438"/>
    </row>
    <row r="447" spans="4:4" x14ac:dyDescent="0.2">
      <c r="D447" s="438"/>
    </row>
    <row r="448" spans="4:4" x14ac:dyDescent="0.2">
      <c r="D448" s="438"/>
    </row>
    <row r="449" spans="4:4" x14ac:dyDescent="0.2">
      <c r="D449" s="438"/>
    </row>
    <row r="450" spans="4:4" x14ac:dyDescent="0.2">
      <c r="D450" s="438"/>
    </row>
    <row r="451" spans="4:4" x14ac:dyDescent="0.2">
      <c r="D451" s="438"/>
    </row>
    <row r="452" spans="4:4" x14ac:dyDescent="0.2">
      <c r="D452" s="438"/>
    </row>
    <row r="453" spans="4:4" x14ac:dyDescent="0.2">
      <c r="D453" s="438"/>
    </row>
    <row r="454" spans="4:4" x14ac:dyDescent="0.2">
      <c r="D454" s="438"/>
    </row>
    <row r="455" spans="4:4" x14ac:dyDescent="0.2">
      <c r="D455" s="438"/>
    </row>
    <row r="456" spans="4:4" x14ac:dyDescent="0.2">
      <c r="D456" s="438"/>
    </row>
    <row r="457" spans="4:4" x14ac:dyDescent="0.2">
      <c r="D457" s="438"/>
    </row>
    <row r="458" spans="4:4" x14ac:dyDescent="0.2">
      <c r="D458" s="438"/>
    </row>
    <row r="459" spans="4:4" x14ac:dyDescent="0.2">
      <c r="D459" s="438"/>
    </row>
    <row r="460" spans="4:4" x14ac:dyDescent="0.2">
      <c r="D460" s="438"/>
    </row>
    <row r="461" spans="4:4" x14ac:dyDescent="0.2">
      <c r="D461" s="438"/>
    </row>
    <row r="462" spans="4:4" x14ac:dyDescent="0.2">
      <c r="D462" s="438"/>
    </row>
    <row r="463" spans="4:4" x14ac:dyDescent="0.2">
      <c r="D463" s="438"/>
    </row>
    <row r="464" spans="4:4" x14ac:dyDescent="0.2">
      <c r="D464" s="438"/>
    </row>
    <row r="465" spans="4:4" x14ac:dyDescent="0.2">
      <c r="D465" s="438"/>
    </row>
    <row r="466" spans="4:4" x14ac:dyDescent="0.2">
      <c r="D466" s="438"/>
    </row>
    <row r="467" spans="4:4" x14ac:dyDescent="0.2">
      <c r="D467" s="438"/>
    </row>
    <row r="468" spans="4:4" x14ac:dyDescent="0.2">
      <c r="D468" s="438"/>
    </row>
    <row r="469" spans="4:4" x14ac:dyDescent="0.2">
      <c r="D469" s="438"/>
    </row>
    <row r="470" spans="4:4" x14ac:dyDescent="0.2">
      <c r="D470" s="438"/>
    </row>
    <row r="471" spans="4:4" x14ac:dyDescent="0.2">
      <c r="D471" s="438"/>
    </row>
    <row r="472" spans="4:4" x14ac:dyDescent="0.2">
      <c r="D472" s="438"/>
    </row>
    <row r="473" spans="4:4" x14ac:dyDescent="0.2">
      <c r="D473" s="438"/>
    </row>
    <row r="474" spans="4:4" x14ac:dyDescent="0.2">
      <c r="D474" s="438"/>
    </row>
    <row r="475" spans="4:4" x14ac:dyDescent="0.2">
      <c r="D475" s="438"/>
    </row>
    <row r="476" spans="4:4" x14ac:dyDescent="0.2">
      <c r="D476" s="438"/>
    </row>
    <row r="477" spans="4:4" x14ac:dyDescent="0.2">
      <c r="D477" s="438"/>
    </row>
    <row r="478" spans="4:4" x14ac:dyDescent="0.2">
      <c r="D478" s="438"/>
    </row>
    <row r="479" spans="4:4" x14ac:dyDescent="0.2">
      <c r="D479" s="438"/>
    </row>
    <row r="480" spans="4:4" x14ac:dyDescent="0.2">
      <c r="D480" s="438"/>
    </row>
    <row r="481" spans="4:4" x14ac:dyDescent="0.2">
      <c r="D481" s="438"/>
    </row>
    <row r="482" spans="4:4" x14ac:dyDescent="0.2">
      <c r="D482" s="438"/>
    </row>
    <row r="483" spans="4:4" x14ac:dyDescent="0.2">
      <c r="D483" s="438"/>
    </row>
    <row r="484" spans="4:4" x14ac:dyDescent="0.2">
      <c r="D484" s="438"/>
    </row>
    <row r="485" spans="4:4" x14ac:dyDescent="0.2">
      <c r="D485" s="438"/>
    </row>
    <row r="486" spans="4:4" x14ac:dyDescent="0.2">
      <c r="D486" s="438"/>
    </row>
    <row r="487" spans="4:4" x14ac:dyDescent="0.2">
      <c r="D487" s="438"/>
    </row>
    <row r="488" spans="4:4" x14ac:dyDescent="0.2">
      <c r="D488" s="438"/>
    </row>
    <row r="489" spans="4:4" x14ac:dyDescent="0.2">
      <c r="D489" s="438"/>
    </row>
    <row r="490" spans="4:4" x14ac:dyDescent="0.2">
      <c r="D490" s="438"/>
    </row>
    <row r="491" spans="4:4" x14ac:dyDescent="0.2">
      <c r="D491" s="438"/>
    </row>
    <row r="492" spans="4:4" x14ac:dyDescent="0.2">
      <c r="D492" s="438"/>
    </row>
    <row r="493" spans="4:4" x14ac:dyDescent="0.2">
      <c r="D493" s="438"/>
    </row>
    <row r="494" spans="4:4" x14ac:dyDescent="0.2">
      <c r="D494" s="438"/>
    </row>
    <row r="495" spans="4:4" x14ac:dyDescent="0.2">
      <c r="D495" s="438"/>
    </row>
    <row r="496" spans="4:4" x14ac:dyDescent="0.2">
      <c r="D496" s="438"/>
    </row>
    <row r="497" spans="4:4" x14ac:dyDescent="0.2">
      <c r="D497" s="438"/>
    </row>
    <row r="498" spans="4:4" x14ac:dyDescent="0.2">
      <c r="D498" s="438"/>
    </row>
    <row r="499" spans="4:4" x14ac:dyDescent="0.2">
      <c r="D499" s="438"/>
    </row>
    <row r="500" spans="4:4" x14ac:dyDescent="0.2">
      <c r="D500" s="438"/>
    </row>
    <row r="501" spans="4:4" x14ac:dyDescent="0.2">
      <c r="D501" s="438"/>
    </row>
    <row r="502" spans="4:4" x14ac:dyDescent="0.2">
      <c r="D502" s="438"/>
    </row>
    <row r="503" spans="4:4" x14ac:dyDescent="0.2">
      <c r="D503" s="438"/>
    </row>
    <row r="504" spans="4:4" x14ac:dyDescent="0.2">
      <c r="D504" s="438"/>
    </row>
    <row r="505" spans="4:4" x14ac:dyDescent="0.2">
      <c r="D505" s="438"/>
    </row>
    <row r="506" spans="4:4" x14ac:dyDescent="0.2">
      <c r="D506" s="438"/>
    </row>
    <row r="507" spans="4:4" x14ac:dyDescent="0.2">
      <c r="D507" s="438"/>
    </row>
    <row r="508" spans="4:4" x14ac:dyDescent="0.2">
      <c r="D508" s="438"/>
    </row>
    <row r="509" spans="4:4" x14ac:dyDescent="0.2">
      <c r="D509" s="438"/>
    </row>
    <row r="510" spans="4:4" x14ac:dyDescent="0.2">
      <c r="D510" s="438"/>
    </row>
    <row r="511" spans="4:4" x14ac:dyDescent="0.2">
      <c r="D511" s="438"/>
    </row>
    <row r="512" spans="4:4" x14ac:dyDescent="0.2">
      <c r="D512" s="438"/>
    </row>
    <row r="513" spans="4:4" x14ac:dyDescent="0.2">
      <c r="D513" s="438"/>
    </row>
    <row r="514" spans="4:4" x14ac:dyDescent="0.2">
      <c r="D514" s="438"/>
    </row>
    <row r="515" spans="4:4" x14ac:dyDescent="0.2">
      <c r="D515" s="438"/>
    </row>
    <row r="516" spans="4:4" x14ac:dyDescent="0.2">
      <c r="D516" s="438"/>
    </row>
    <row r="517" spans="4:4" x14ac:dyDescent="0.2">
      <c r="D517" s="438"/>
    </row>
    <row r="518" spans="4:4" x14ac:dyDescent="0.2">
      <c r="D518" s="438"/>
    </row>
    <row r="519" spans="4:4" x14ac:dyDescent="0.2">
      <c r="D519" s="438"/>
    </row>
    <row r="520" spans="4:4" x14ac:dyDescent="0.2">
      <c r="D520" s="438"/>
    </row>
    <row r="521" spans="4:4" x14ac:dyDescent="0.2">
      <c r="D521" s="438"/>
    </row>
    <row r="522" spans="4:4" x14ac:dyDescent="0.2">
      <c r="D522" s="438"/>
    </row>
    <row r="523" spans="4:4" x14ac:dyDescent="0.2">
      <c r="D523" s="438"/>
    </row>
    <row r="524" spans="4:4" x14ac:dyDescent="0.2">
      <c r="D524" s="438"/>
    </row>
    <row r="525" spans="4:4" x14ac:dyDescent="0.2">
      <c r="D525" s="438"/>
    </row>
    <row r="526" spans="4:4" x14ac:dyDescent="0.2">
      <c r="D526" s="438"/>
    </row>
    <row r="527" spans="4:4" x14ac:dyDescent="0.2">
      <c r="D527" s="438"/>
    </row>
    <row r="528" spans="4:4" x14ac:dyDescent="0.2">
      <c r="D528" s="438"/>
    </row>
    <row r="529" spans="4:4" x14ac:dyDescent="0.2">
      <c r="D529" s="438"/>
    </row>
    <row r="530" spans="4:4" x14ac:dyDescent="0.2">
      <c r="D530" s="438"/>
    </row>
    <row r="531" spans="4:4" x14ac:dyDescent="0.2">
      <c r="D531" s="438"/>
    </row>
    <row r="532" spans="4:4" x14ac:dyDescent="0.2">
      <c r="D532" s="438"/>
    </row>
    <row r="533" spans="4:4" x14ac:dyDescent="0.2">
      <c r="D533" s="438"/>
    </row>
    <row r="534" spans="4:4" x14ac:dyDescent="0.2">
      <c r="D534" s="438"/>
    </row>
    <row r="535" spans="4:4" x14ac:dyDescent="0.2">
      <c r="D535" s="438"/>
    </row>
    <row r="536" spans="4:4" x14ac:dyDescent="0.2">
      <c r="D536" s="438"/>
    </row>
    <row r="537" spans="4:4" x14ac:dyDescent="0.2">
      <c r="D537" s="438"/>
    </row>
    <row r="538" spans="4:4" x14ac:dyDescent="0.2">
      <c r="D538" s="438"/>
    </row>
    <row r="539" spans="4:4" x14ac:dyDescent="0.2">
      <c r="D539" s="438"/>
    </row>
    <row r="540" spans="4:4" x14ac:dyDescent="0.2">
      <c r="D540" s="438"/>
    </row>
    <row r="541" spans="4:4" x14ac:dyDescent="0.2">
      <c r="D541" s="438"/>
    </row>
    <row r="542" spans="4:4" x14ac:dyDescent="0.2">
      <c r="D542" s="438"/>
    </row>
    <row r="543" spans="4:4" x14ac:dyDescent="0.2">
      <c r="D543" s="438"/>
    </row>
    <row r="544" spans="4:4" x14ac:dyDescent="0.2">
      <c r="D544" s="438"/>
    </row>
    <row r="545" spans="4:4" x14ac:dyDescent="0.2">
      <c r="D545" s="438"/>
    </row>
    <row r="546" spans="4:4" x14ac:dyDescent="0.2">
      <c r="D546" s="438"/>
    </row>
    <row r="547" spans="4:4" x14ac:dyDescent="0.2">
      <c r="D547" s="438"/>
    </row>
    <row r="548" spans="4:4" x14ac:dyDescent="0.2">
      <c r="D548" s="438"/>
    </row>
    <row r="549" spans="4:4" x14ac:dyDescent="0.2">
      <c r="D549" s="438"/>
    </row>
    <row r="550" spans="4:4" x14ac:dyDescent="0.2">
      <c r="D550" s="438"/>
    </row>
    <row r="551" spans="4:4" x14ac:dyDescent="0.2">
      <c r="D551" s="438"/>
    </row>
    <row r="552" spans="4:4" x14ac:dyDescent="0.2">
      <c r="D552" s="438"/>
    </row>
    <row r="553" spans="4:4" x14ac:dyDescent="0.2">
      <c r="D553" s="438"/>
    </row>
    <row r="554" spans="4:4" x14ac:dyDescent="0.2">
      <c r="D554" s="438"/>
    </row>
    <row r="555" spans="4:4" x14ac:dyDescent="0.2">
      <c r="D555" s="438"/>
    </row>
    <row r="556" spans="4:4" x14ac:dyDescent="0.2">
      <c r="D556" s="438"/>
    </row>
    <row r="557" spans="4:4" x14ac:dyDescent="0.2">
      <c r="D557" s="438"/>
    </row>
    <row r="558" spans="4:4" x14ac:dyDescent="0.2">
      <c r="D558" s="438"/>
    </row>
    <row r="559" spans="4:4" x14ac:dyDescent="0.2">
      <c r="D559" s="438"/>
    </row>
    <row r="560" spans="4:4" x14ac:dyDescent="0.2">
      <c r="D560" s="438"/>
    </row>
    <row r="561" spans="4:4" x14ac:dyDescent="0.2">
      <c r="D561" s="438"/>
    </row>
    <row r="562" spans="4:4" x14ac:dyDescent="0.2">
      <c r="D562" s="438"/>
    </row>
    <row r="563" spans="4:4" x14ac:dyDescent="0.2">
      <c r="D563" s="438"/>
    </row>
    <row r="564" spans="4:4" x14ac:dyDescent="0.2">
      <c r="D564" s="438"/>
    </row>
    <row r="565" spans="4:4" x14ac:dyDescent="0.2">
      <c r="D565" s="438"/>
    </row>
    <row r="566" spans="4:4" x14ac:dyDescent="0.2">
      <c r="D566" s="438"/>
    </row>
    <row r="567" spans="4:4" x14ac:dyDescent="0.2">
      <c r="D567" s="438"/>
    </row>
    <row r="568" spans="4:4" x14ac:dyDescent="0.2">
      <c r="D568" s="438"/>
    </row>
    <row r="569" spans="4:4" x14ac:dyDescent="0.2">
      <c r="D569" s="438"/>
    </row>
    <row r="570" spans="4:4" x14ac:dyDescent="0.2">
      <c r="D570" s="438"/>
    </row>
    <row r="571" spans="4:4" x14ac:dyDescent="0.2">
      <c r="D571" s="438"/>
    </row>
    <row r="572" spans="4:4" x14ac:dyDescent="0.2">
      <c r="D572" s="438"/>
    </row>
    <row r="573" spans="4:4" x14ac:dyDescent="0.2">
      <c r="D573" s="438"/>
    </row>
    <row r="574" spans="4:4" x14ac:dyDescent="0.2">
      <c r="D574" s="438"/>
    </row>
    <row r="575" spans="4:4" x14ac:dyDescent="0.2">
      <c r="D575" s="438"/>
    </row>
    <row r="576" spans="4:4" x14ac:dyDescent="0.2">
      <c r="D576" s="438"/>
    </row>
    <row r="577" spans="4:4" x14ac:dyDescent="0.2">
      <c r="D577" s="438"/>
    </row>
    <row r="578" spans="4:4" x14ac:dyDescent="0.2">
      <c r="D578" s="438"/>
    </row>
    <row r="579" spans="4:4" x14ac:dyDescent="0.2">
      <c r="D579" s="438"/>
    </row>
    <row r="580" spans="4:4" x14ac:dyDescent="0.2">
      <c r="D580" s="438"/>
    </row>
    <row r="581" spans="4:4" x14ac:dyDescent="0.2">
      <c r="D581" s="438"/>
    </row>
    <row r="582" spans="4:4" x14ac:dyDescent="0.2">
      <c r="D582" s="438"/>
    </row>
    <row r="583" spans="4:4" x14ac:dyDescent="0.2">
      <c r="D583" s="438"/>
    </row>
    <row r="584" spans="4:4" x14ac:dyDescent="0.2">
      <c r="D584" s="438"/>
    </row>
    <row r="585" spans="4:4" x14ac:dyDescent="0.2">
      <c r="D585" s="438"/>
    </row>
    <row r="586" spans="4:4" x14ac:dyDescent="0.2">
      <c r="D586" s="438"/>
    </row>
    <row r="587" spans="4:4" x14ac:dyDescent="0.2">
      <c r="D587" s="438"/>
    </row>
    <row r="588" spans="4:4" x14ac:dyDescent="0.2">
      <c r="D588" s="438"/>
    </row>
    <row r="589" spans="4:4" x14ac:dyDescent="0.2">
      <c r="D589" s="438"/>
    </row>
    <row r="590" spans="4:4" x14ac:dyDescent="0.2">
      <c r="D590" s="438"/>
    </row>
    <row r="591" spans="4:4" x14ac:dyDescent="0.2">
      <c r="D591" s="438"/>
    </row>
    <row r="592" spans="4:4" x14ac:dyDescent="0.2">
      <c r="D592" s="438"/>
    </row>
    <row r="593" spans="4:4" x14ac:dyDescent="0.2">
      <c r="D593" s="438"/>
    </row>
    <row r="594" spans="4:4" x14ac:dyDescent="0.2">
      <c r="D594" s="438"/>
    </row>
    <row r="595" spans="4:4" x14ac:dyDescent="0.2">
      <c r="D595" s="438"/>
    </row>
    <row r="596" spans="4:4" x14ac:dyDescent="0.2">
      <c r="D596" s="438"/>
    </row>
    <row r="597" spans="4:4" x14ac:dyDescent="0.2">
      <c r="D597" s="438"/>
    </row>
    <row r="598" spans="4:4" x14ac:dyDescent="0.2">
      <c r="D598" s="438"/>
    </row>
    <row r="599" spans="4:4" x14ac:dyDescent="0.2">
      <c r="D599" s="438"/>
    </row>
    <row r="600" spans="4:4" x14ac:dyDescent="0.2">
      <c r="D600" s="438"/>
    </row>
    <row r="601" spans="4:4" x14ac:dyDescent="0.2">
      <c r="D601" s="438"/>
    </row>
    <row r="602" spans="4:4" x14ac:dyDescent="0.2">
      <c r="D602" s="438"/>
    </row>
    <row r="603" spans="4:4" x14ac:dyDescent="0.2">
      <c r="D603" s="438"/>
    </row>
    <row r="604" spans="4:4" x14ac:dyDescent="0.2">
      <c r="D604" s="438"/>
    </row>
    <row r="605" spans="4:4" x14ac:dyDescent="0.2">
      <c r="D605" s="438"/>
    </row>
    <row r="606" spans="4:4" x14ac:dyDescent="0.2">
      <c r="D606" s="438"/>
    </row>
    <row r="607" spans="4:4" x14ac:dyDescent="0.2">
      <c r="D607" s="438"/>
    </row>
    <row r="608" spans="4:4" x14ac:dyDescent="0.2">
      <c r="D608" s="438"/>
    </row>
    <row r="609" spans="4:4" x14ac:dyDescent="0.2">
      <c r="D609" s="438"/>
    </row>
    <row r="610" spans="4:4" x14ac:dyDescent="0.2">
      <c r="D610" s="438"/>
    </row>
    <row r="611" spans="4:4" x14ac:dyDescent="0.2">
      <c r="D611" s="438"/>
    </row>
    <row r="612" spans="4:4" x14ac:dyDescent="0.2">
      <c r="D612" s="438"/>
    </row>
    <row r="613" spans="4:4" x14ac:dyDescent="0.2">
      <c r="D613" s="438"/>
    </row>
    <row r="614" spans="4:4" x14ac:dyDescent="0.2">
      <c r="D614" s="438"/>
    </row>
    <row r="615" spans="4:4" x14ac:dyDescent="0.2">
      <c r="D615" s="438"/>
    </row>
    <row r="616" spans="4:4" x14ac:dyDescent="0.2">
      <c r="D616" s="438"/>
    </row>
    <row r="617" spans="4:4" x14ac:dyDescent="0.2">
      <c r="D617" s="438"/>
    </row>
    <row r="618" spans="4:4" x14ac:dyDescent="0.2">
      <c r="D618" s="438"/>
    </row>
    <row r="619" spans="4:4" x14ac:dyDescent="0.2">
      <c r="D619" s="438"/>
    </row>
    <row r="620" spans="4:4" x14ac:dyDescent="0.2">
      <c r="D620" s="438"/>
    </row>
    <row r="621" spans="4:4" x14ac:dyDescent="0.2">
      <c r="D621" s="438"/>
    </row>
    <row r="622" spans="4:4" x14ac:dyDescent="0.2">
      <c r="D622" s="438"/>
    </row>
    <row r="623" spans="4:4" x14ac:dyDescent="0.2">
      <c r="D623" s="438"/>
    </row>
    <row r="624" spans="4:4" x14ac:dyDescent="0.2">
      <c r="D624" s="438"/>
    </row>
    <row r="625" spans="4:4" x14ac:dyDescent="0.2">
      <c r="D625" s="438"/>
    </row>
    <row r="626" spans="4:4" x14ac:dyDescent="0.2">
      <c r="D626" s="438"/>
    </row>
    <row r="627" spans="4:4" x14ac:dyDescent="0.2">
      <c r="D627" s="438"/>
    </row>
    <row r="628" spans="4:4" x14ac:dyDescent="0.2">
      <c r="D628" s="438"/>
    </row>
    <row r="629" spans="4:4" x14ac:dyDescent="0.2">
      <c r="D629" s="438"/>
    </row>
    <row r="630" spans="4:4" x14ac:dyDescent="0.2">
      <c r="D630" s="438"/>
    </row>
    <row r="631" spans="4:4" x14ac:dyDescent="0.2">
      <c r="D631" s="438"/>
    </row>
    <row r="632" spans="4:4" x14ac:dyDescent="0.2">
      <c r="D632" s="438"/>
    </row>
    <row r="633" spans="4:4" x14ac:dyDescent="0.2">
      <c r="D633" s="438"/>
    </row>
    <row r="634" spans="4:4" x14ac:dyDescent="0.2">
      <c r="D634" s="438"/>
    </row>
    <row r="635" spans="4:4" x14ac:dyDescent="0.2">
      <c r="D635" s="438"/>
    </row>
    <row r="636" spans="4:4" x14ac:dyDescent="0.2">
      <c r="D636" s="438"/>
    </row>
    <row r="637" spans="4:4" x14ac:dyDescent="0.2">
      <c r="D637" s="438"/>
    </row>
    <row r="638" spans="4:4" x14ac:dyDescent="0.2">
      <c r="D638" s="438"/>
    </row>
    <row r="639" spans="4:4" x14ac:dyDescent="0.2">
      <c r="D639" s="438"/>
    </row>
    <row r="640" spans="4:4" x14ac:dyDescent="0.2">
      <c r="D640" s="438"/>
    </row>
    <row r="641" spans="4:4" x14ac:dyDescent="0.2">
      <c r="D641" s="438"/>
    </row>
    <row r="642" spans="4:4" x14ac:dyDescent="0.2">
      <c r="D642" s="438"/>
    </row>
    <row r="643" spans="4:4" x14ac:dyDescent="0.2">
      <c r="D643" s="438"/>
    </row>
    <row r="644" spans="4:4" x14ac:dyDescent="0.2">
      <c r="D644" s="438"/>
    </row>
    <row r="645" spans="4:4" x14ac:dyDescent="0.2">
      <c r="D645" s="438"/>
    </row>
    <row r="646" spans="4:4" x14ac:dyDescent="0.2">
      <c r="D646" s="438"/>
    </row>
    <row r="647" spans="4:4" x14ac:dyDescent="0.2">
      <c r="D647" s="438"/>
    </row>
    <row r="648" spans="4:4" x14ac:dyDescent="0.2">
      <c r="D648" s="438"/>
    </row>
    <row r="649" spans="4:4" x14ac:dyDescent="0.2">
      <c r="D649" s="438"/>
    </row>
    <row r="650" spans="4:4" x14ac:dyDescent="0.2">
      <c r="D650" s="438"/>
    </row>
    <row r="651" spans="4:4" x14ac:dyDescent="0.2">
      <c r="D651" s="438"/>
    </row>
    <row r="652" spans="4:4" x14ac:dyDescent="0.2">
      <c r="D652" s="438"/>
    </row>
    <row r="653" spans="4:4" x14ac:dyDescent="0.2">
      <c r="D653" s="438"/>
    </row>
    <row r="654" spans="4:4" x14ac:dyDescent="0.2">
      <c r="D654" s="438"/>
    </row>
    <row r="655" spans="4:4" x14ac:dyDescent="0.2">
      <c r="D655" s="438"/>
    </row>
    <row r="656" spans="4:4" x14ac:dyDescent="0.2">
      <c r="D656" s="438"/>
    </row>
    <row r="657" spans="4:4" x14ac:dyDescent="0.2">
      <c r="D657" s="438"/>
    </row>
    <row r="658" spans="4:4" x14ac:dyDescent="0.2">
      <c r="D658" s="438"/>
    </row>
    <row r="659" spans="4:4" x14ac:dyDescent="0.2">
      <c r="D659" s="438"/>
    </row>
    <row r="660" spans="4:4" x14ac:dyDescent="0.2">
      <c r="D660" s="438"/>
    </row>
    <row r="661" spans="4:4" x14ac:dyDescent="0.2">
      <c r="D661" s="438"/>
    </row>
    <row r="662" spans="4:4" x14ac:dyDescent="0.2">
      <c r="D662" s="438"/>
    </row>
    <row r="663" spans="4:4" x14ac:dyDescent="0.2">
      <c r="D663" s="438"/>
    </row>
    <row r="664" spans="4:4" x14ac:dyDescent="0.2">
      <c r="D664" s="438"/>
    </row>
    <row r="665" spans="4:4" x14ac:dyDescent="0.2">
      <c r="D665" s="438"/>
    </row>
    <row r="666" spans="4:4" x14ac:dyDescent="0.2">
      <c r="D666" s="438"/>
    </row>
    <row r="667" spans="4:4" x14ac:dyDescent="0.2">
      <c r="D667" s="438"/>
    </row>
    <row r="668" spans="4:4" x14ac:dyDescent="0.2">
      <c r="D668" s="438"/>
    </row>
    <row r="669" spans="4:4" x14ac:dyDescent="0.2">
      <c r="D669" s="438"/>
    </row>
    <row r="670" spans="4:4" x14ac:dyDescent="0.2">
      <c r="D670" s="438"/>
    </row>
    <row r="671" spans="4:4" x14ac:dyDescent="0.2">
      <c r="D671" s="438"/>
    </row>
    <row r="672" spans="4:4" x14ac:dyDescent="0.2">
      <c r="D672" s="438"/>
    </row>
    <row r="673" spans="4:4" x14ac:dyDescent="0.2">
      <c r="D673" s="438"/>
    </row>
    <row r="674" spans="4:4" x14ac:dyDescent="0.2">
      <c r="D674" s="438"/>
    </row>
    <row r="675" spans="4:4" x14ac:dyDescent="0.2">
      <c r="D675" s="438"/>
    </row>
    <row r="676" spans="4:4" x14ac:dyDescent="0.2">
      <c r="D676" s="438"/>
    </row>
    <row r="677" spans="4:4" x14ac:dyDescent="0.2">
      <c r="D677" s="438"/>
    </row>
    <row r="678" spans="4:4" x14ac:dyDescent="0.2">
      <c r="D678" s="438"/>
    </row>
    <row r="679" spans="4:4" x14ac:dyDescent="0.2">
      <c r="D679" s="438"/>
    </row>
    <row r="680" spans="4:4" x14ac:dyDescent="0.2">
      <c r="D680" s="438"/>
    </row>
    <row r="681" spans="4:4" x14ac:dyDescent="0.2">
      <c r="D681" s="438"/>
    </row>
    <row r="682" spans="4:4" x14ac:dyDescent="0.2">
      <c r="D682" s="438"/>
    </row>
    <row r="683" spans="4:4" x14ac:dyDescent="0.2">
      <c r="D683" s="438"/>
    </row>
    <row r="684" spans="4:4" x14ac:dyDescent="0.2">
      <c r="D684" s="438"/>
    </row>
    <row r="685" spans="4:4" x14ac:dyDescent="0.2">
      <c r="D685" s="438"/>
    </row>
    <row r="686" spans="4:4" x14ac:dyDescent="0.2">
      <c r="D686" s="438"/>
    </row>
    <row r="687" spans="4:4" x14ac:dyDescent="0.2">
      <c r="D687" s="438"/>
    </row>
    <row r="688" spans="4:4" x14ac:dyDescent="0.2">
      <c r="D688" s="438"/>
    </row>
    <row r="689" spans="4:4" x14ac:dyDescent="0.2">
      <c r="D689" s="438"/>
    </row>
    <row r="690" spans="4:4" x14ac:dyDescent="0.2">
      <c r="D690" s="438"/>
    </row>
    <row r="691" spans="4:4" x14ac:dyDescent="0.2">
      <c r="D691" s="438"/>
    </row>
    <row r="692" spans="4:4" x14ac:dyDescent="0.2">
      <c r="D692" s="438"/>
    </row>
    <row r="693" spans="4:4" x14ac:dyDescent="0.2">
      <c r="D693" s="438"/>
    </row>
    <row r="694" spans="4:4" x14ac:dyDescent="0.2">
      <c r="D694" s="438"/>
    </row>
    <row r="695" spans="4:4" x14ac:dyDescent="0.2">
      <c r="D695" s="438"/>
    </row>
    <row r="696" spans="4:4" x14ac:dyDescent="0.2">
      <c r="D696" s="438"/>
    </row>
    <row r="697" spans="4:4" x14ac:dyDescent="0.2">
      <c r="D697" s="438"/>
    </row>
    <row r="698" spans="4:4" x14ac:dyDescent="0.2">
      <c r="D698" s="438"/>
    </row>
    <row r="699" spans="4:4" x14ac:dyDescent="0.2">
      <c r="D699" s="438"/>
    </row>
    <row r="700" spans="4:4" x14ac:dyDescent="0.2">
      <c r="D700" s="438"/>
    </row>
    <row r="701" spans="4:4" x14ac:dyDescent="0.2">
      <c r="D701" s="438"/>
    </row>
    <row r="702" spans="4:4" x14ac:dyDescent="0.2">
      <c r="D702" s="438"/>
    </row>
    <row r="703" spans="4:4" x14ac:dyDescent="0.2">
      <c r="D703" s="438"/>
    </row>
    <row r="704" spans="4:4" x14ac:dyDescent="0.2">
      <c r="D704" s="438"/>
    </row>
    <row r="705" spans="4:4" x14ac:dyDescent="0.2">
      <c r="D705" s="438"/>
    </row>
    <row r="706" spans="4:4" x14ac:dyDescent="0.2">
      <c r="D706" s="438"/>
    </row>
    <row r="707" spans="4:4" x14ac:dyDescent="0.2">
      <c r="D707" s="438"/>
    </row>
    <row r="708" spans="4:4" x14ac:dyDescent="0.2">
      <c r="D708" s="438"/>
    </row>
    <row r="709" spans="4:4" x14ac:dyDescent="0.2">
      <c r="D709" s="438"/>
    </row>
    <row r="710" spans="4:4" x14ac:dyDescent="0.2">
      <c r="D710" s="438"/>
    </row>
    <row r="711" spans="4:4" x14ac:dyDescent="0.2">
      <c r="D711" s="438"/>
    </row>
    <row r="712" spans="4:4" x14ac:dyDescent="0.2">
      <c r="D712" s="438"/>
    </row>
    <row r="713" spans="4:4" x14ac:dyDescent="0.2">
      <c r="D713" s="438"/>
    </row>
    <row r="714" spans="4:4" x14ac:dyDescent="0.2">
      <c r="D714" s="438"/>
    </row>
    <row r="715" spans="4:4" x14ac:dyDescent="0.2">
      <c r="D715" s="438"/>
    </row>
    <row r="716" spans="4:4" x14ac:dyDescent="0.2">
      <c r="D716" s="438"/>
    </row>
    <row r="717" spans="4:4" x14ac:dyDescent="0.2">
      <c r="D717" s="438"/>
    </row>
    <row r="718" spans="4:4" x14ac:dyDescent="0.2">
      <c r="D718" s="438"/>
    </row>
    <row r="719" spans="4:4" x14ac:dyDescent="0.2">
      <c r="D719" s="438"/>
    </row>
    <row r="720" spans="4:4" x14ac:dyDescent="0.2">
      <c r="D720" s="438"/>
    </row>
    <row r="721" spans="4:4" x14ac:dyDescent="0.2">
      <c r="D721" s="438"/>
    </row>
    <row r="722" spans="4:4" x14ac:dyDescent="0.2">
      <c r="D722" s="438"/>
    </row>
    <row r="723" spans="4:4" x14ac:dyDescent="0.2">
      <c r="D723" s="438"/>
    </row>
    <row r="724" spans="4:4" x14ac:dyDescent="0.2">
      <c r="D724" s="438"/>
    </row>
    <row r="725" spans="4:4" x14ac:dyDescent="0.2">
      <c r="D725" s="438"/>
    </row>
    <row r="726" spans="4:4" x14ac:dyDescent="0.2">
      <c r="D726" s="438"/>
    </row>
    <row r="727" spans="4:4" x14ac:dyDescent="0.2">
      <c r="D727" s="438"/>
    </row>
    <row r="728" spans="4:4" x14ac:dyDescent="0.2">
      <c r="D728" s="438"/>
    </row>
    <row r="729" spans="4:4" x14ac:dyDescent="0.2">
      <c r="D729" s="438"/>
    </row>
    <row r="730" spans="4:4" x14ac:dyDescent="0.2">
      <c r="D730" s="438"/>
    </row>
    <row r="731" spans="4:4" x14ac:dyDescent="0.2">
      <c r="D731" s="438"/>
    </row>
    <row r="732" spans="4:4" x14ac:dyDescent="0.2">
      <c r="D732" s="438"/>
    </row>
    <row r="733" spans="4:4" x14ac:dyDescent="0.2">
      <c r="D733" s="438"/>
    </row>
    <row r="734" spans="4:4" x14ac:dyDescent="0.2">
      <c r="D734" s="438"/>
    </row>
    <row r="735" spans="4:4" x14ac:dyDescent="0.2">
      <c r="D735" s="438"/>
    </row>
    <row r="736" spans="4:4" x14ac:dyDescent="0.2">
      <c r="D736" s="438"/>
    </row>
    <row r="737" spans="4:4" x14ac:dyDescent="0.2">
      <c r="D737" s="438"/>
    </row>
    <row r="738" spans="4:4" x14ac:dyDescent="0.2">
      <c r="D738" s="438"/>
    </row>
    <row r="739" spans="4:4" x14ac:dyDescent="0.2">
      <c r="D739" s="438"/>
    </row>
    <row r="740" spans="4:4" x14ac:dyDescent="0.2">
      <c r="D740" s="438"/>
    </row>
    <row r="741" spans="4:4" x14ac:dyDescent="0.2">
      <c r="D741" s="438"/>
    </row>
    <row r="742" spans="4:4" x14ac:dyDescent="0.2">
      <c r="D742" s="438"/>
    </row>
    <row r="743" spans="4:4" x14ac:dyDescent="0.2">
      <c r="D743" s="438"/>
    </row>
    <row r="744" spans="4:4" x14ac:dyDescent="0.2">
      <c r="D744" s="438"/>
    </row>
    <row r="745" spans="4:4" x14ac:dyDescent="0.2">
      <c r="D745" s="438"/>
    </row>
    <row r="746" spans="4:4" x14ac:dyDescent="0.2">
      <c r="D746" s="438"/>
    </row>
    <row r="747" spans="4:4" x14ac:dyDescent="0.2">
      <c r="D747" s="438"/>
    </row>
    <row r="748" spans="4:4" x14ac:dyDescent="0.2">
      <c r="D748" s="438"/>
    </row>
    <row r="749" spans="4:4" x14ac:dyDescent="0.2">
      <c r="D749" s="438"/>
    </row>
    <row r="750" spans="4:4" x14ac:dyDescent="0.2">
      <c r="D750" s="438"/>
    </row>
    <row r="751" spans="4:4" x14ac:dyDescent="0.2">
      <c r="D751" s="438"/>
    </row>
    <row r="752" spans="4:4" x14ac:dyDescent="0.2">
      <c r="D752" s="438"/>
    </row>
    <row r="753" spans="4:4" x14ac:dyDescent="0.2">
      <c r="D753" s="438"/>
    </row>
    <row r="754" spans="4:4" x14ac:dyDescent="0.2">
      <c r="D754" s="438"/>
    </row>
    <row r="755" spans="4:4" x14ac:dyDescent="0.2">
      <c r="D755" s="438"/>
    </row>
    <row r="756" spans="4:4" x14ac:dyDescent="0.2">
      <c r="D756" s="438"/>
    </row>
    <row r="757" spans="4:4" x14ac:dyDescent="0.2">
      <c r="D757" s="438"/>
    </row>
    <row r="758" spans="4:4" x14ac:dyDescent="0.2">
      <c r="D758" s="438"/>
    </row>
    <row r="759" spans="4:4" x14ac:dyDescent="0.2">
      <c r="D759" s="438"/>
    </row>
    <row r="760" spans="4:4" x14ac:dyDescent="0.2">
      <c r="D760" s="438"/>
    </row>
    <row r="761" spans="4:4" x14ac:dyDescent="0.2">
      <c r="D761" s="438"/>
    </row>
    <row r="762" spans="4:4" x14ac:dyDescent="0.2">
      <c r="D762" s="438"/>
    </row>
    <row r="763" spans="4:4" x14ac:dyDescent="0.2">
      <c r="D763" s="438"/>
    </row>
    <row r="764" spans="4:4" x14ac:dyDescent="0.2">
      <c r="D764" s="438"/>
    </row>
    <row r="765" spans="4:4" x14ac:dyDescent="0.2">
      <c r="D765" s="438"/>
    </row>
    <row r="766" spans="4:4" x14ac:dyDescent="0.2">
      <c r="D766" s="438"/>
    </row>
    <row r="767" spans="4:4" x14ac:dyDescent="0.2">
      <c r="D767" s="438"/>
    </row>
    <row r="768" spans="4:4" x14ac:dyDescent="0.2">
      <c r="D768" s="438"/>
    </row>
    <row r="769" spans="4:4" x14ac:dyDescent="0.2">
      <c r="D769" s="438"/>
    </row>
    <row r="770" spans="4:4" x14ac:dyDescent="0.2">
      <c r="D770" s="438"/>
    </row>
    <row r="771" spans="4:4" x14ac:dyDescent="0.2">
      <c r="D771" s="438"/>
    </row>
    <row r="772" spans="4:4" x14ac:dyDescent="0.2">
      <c r="D772" s="438"/>
    </row>
    <row r="773" spans="4:4" x14ac:dyDescent="0.2">
      <c r="D773" s="438"/>
    </row>
    <row r="774" spans="4:4" x14ac:dyDescent="0.2">
      <c r="D774" s="438"/>
    </row>
    <row r="775" spans="4:4" x14ac:dyDescent="0.2">
      <c r="D775" s="438"/>
    </row>
    <row r="776" spans="4:4" x14ac:dyDescent="0.2">
      <c r="D776" s="438"/>
    </row>
    <row r="777" spans="4:4" x14ac:dyDescent="0.2">
      <c r="D777" s="438"/>
    </row>
    <row r="778" spans="4:4" x14ac:dyDescent="0.2">
      <c r="D778" s="438"/>
    </row>
    <row r="779" spans="4:4" x14ac:dyDescent="0.2">
      <c r="D779" s="438"/>
    </row>
    <row r="780" spans="4:4" x14ac:dyDescent="0.2">
      <c r="D780" s="438"/>
    </row>
    <row r="781" spans="4:4" x14ac:dyDescent="0.2">
      <c r="D781" s="438"/>
    </row>
    <row r="782" spans="4:4" x14ac:dyDescent="0.2">
      <c r="D782" s="438"/>
    </row>
    <row r="783" spans="4:4" x14ac:dyDescent="0.2">
      <c r="D783" s="438"/>
    </row>
    <row r="784" spans="4:4" x14ac:dyDescent="0.2">
      <c r="D784" s="438"/>
    </row>
    <row r="785" spans="4:4" x14ac:dyDescent="0.2">
      <c r="D785" s="438"/>
    </row>
    <row r="786" spans="4:4" x14ac:dyDescent="0.2">
      <c r="D786" s="438"/>
    </row>
    <row r="787" spans="4:4" x14ac:dyDescent="0.2">
      <c r="D787" s="438"/>
    </row>
    <row r="788" spans="4:4" x14ac:dyDescent="0.2">
      <c r="D788" s="438"/>
    </row>
    <row r="789" spans="4:4" x14ac:dyDescent="0.2">
      <c r="D789" s="438"/>
    </row>
    <row r="790" spans="4:4" x14ac:dyDescent="0.2">
      <c r="D790" s="438"/>
    </row>
    <row r="791" spans="4:4" x14ac:dyDescent="0.2">
      <c r="D791" s="438"/>
    </row>
    <row r="792" spans="4:4" x14ac:dyDescent="0.2">
      <c r="D792" s="438"/>
    </row>
    <row r="793" spans="4:4" x14ac:dyDescent="0.2">
      <c r="D793" s="438"/>
    </row>
    <row r="794" spans="4:4" x14ac:dyDescent="0.2">
      <c r="D794" s="438"/>
    </row>
    <row r="795" spans="4:4" x14ac:dyDescent="0.2">
      <c r="D795" s="438"/>
    </row>
    <row r="796" spans="4:4" x14ac:dyDescent="0.2">
      <c r="D796" s="438"/>
    </row>
    <row r="797" spans="4:4" x14ac:dyDescent="0.2">
      <c r="D797" s="438"/>
    </row>
    <row r="798" spans="4:4" x14ac:dyDescent="0.2">
      <c r="D798" s="438"/>
    </row>
    <row r="799" spans="4:4" x14ac:dyDescent="0.2">
      <c r="D799" s="438"/>
    </row>
    <row r="800" spans="4:4" x14ac:dyDescent="0.2">
      <c r="D800" s="438"/>
    </row>
    <row r="801" spans="4:4" x14ac:dyDescent="0.2">
      <c r="D801" s="438"/>
    </row>
    <row r="802" spans="4:4" x14ac:dyDescent="0.2">
      <c r="D802" s="438"/>
    </row>
    <row r="803" spans="4:4" x14ac:dyDescent="0.2">
      <c r="D803" s="438"/>
    </row>
    <row r="804" spans="4:4" x14ac:dyDescent="0.2">
      <c r="D804" s="438"/>
    </row>
    <row r="805" spans="4:4" x14ac:dyDescent="0.2">
      <c r="D805" s="438"/>
    </row>
    <row r="806" spans="4:4" x14ac:dyDescent="0.2">
      <c r="D806" s="438"/>
    </row>
    <row r="807" spans="4:4" x14ac:dyDescent="0.2">
      <c r="D807" s="438"/>
    </row>
    <row r="808" spans="4:4" x14ac:dyDescent="0.2">
      <c r="D808" s="438"/>
    </row>
    <row r="809" spans="4:4" x14ac:dyDescent="0.2">
      <c r="D809" s="438"/>
    </row>
    <row r="810" spans="4:4" x14ac:dyDescent="0.2">
      <c r="D810" s="438"/>
    </row>
    <row r="811" spans="4:4" x14ac:dyDescent="0.2">
      <c r="D811" s="438"/>
    </row>
    <row r="812" spans="4:4" x14ac:dyDescent="0.2">
      <c r="D812" s="438"/>
    </row>
    <row r="813" spans="4:4" x14ac:dyDescent="0.2">
      <c r="D813" s="438"/>
    </row>
    <row r="814" spans="4:4" x14ac:dyDescent="0.2">
      <c r="D814" s="438"/>
    </row>
    <row r="815" spans="4:4" x14ac:dyDescent="0.2">
      <c r="D815" s="438"/>
    </row>
    <row r="816" spans="4:4" x14ac:dyDescent="0.2">
      <c r="D816" s="438"/>
    </row>
    <row r="817" spans="4:4" x14ac:dyDescent="0.2">
      <c r="D817" s="438"/>
    </row>
    <row r="818" spans="4:4" x14ac:dyDescent="0.2">
      <c r="D818" s="438"/>
    </row>
    <row r="819" spans="4:4" x14ac:dyDescent="0.2">
      <c r="D819" s="438"/>
    </row>
    <row r="820" spans="4:4" x14ac:dyDescent="0.2">
      <c r="D820" s="438"/>
    </row>
    <row r="821" spans="4:4" x14ac:dyDescent="0.2">
      <c r="D821" s="438"/>
    </row>
    <row r="822" spans="4:4" x14ac:dyDescent="0.2">
      <c r="D822" s="438"/>
    </row>
    <row r="823" spans="4:4" x14ac:dyDescent="0.2">
      <c r="D823" s="438"/>
    </row>
    <row r="824" spans="4:4" x14ac:dyDescent="0.2">
      <c r="D824" s="438"/>
    </row>
    <row r="825" spans="4:4" x14ac:dyDescent="0.2">
      <c r="D825" s="438"/>
    </row>
    <row r="826" spans="4:4" x14ac:dyDescent="0.2">
      <c r="D826" s="438"/>
    </row>
    <row r="827" spans="4:4" x14ac:dyDescent="0.2">
      <c r="D827" s="438"/>
    </row>
    <row r="828" spans="4:4" x14ac:dyDescent="0.2">
      <c r="D828" s="438"/>
    </row>
    <row r="829" spans="4:4" x14ac:dyDescent="0.2">
      <c r="D829" s="438"/>
    </row>
    <row r="830" spans="4:4" x14ac:dyDescent="0.2">
      <c r="D830" s="438"/>
    </row>
    <row r="831" spans="4:4" x14ac:dyDescent="0.2">
      <c r="D831" s="438"/>
    </row>
    <row r="832" spans="4:4" x14ac:dyDescent="0.2">
      <c r="D832" s="438"/>
    </row>
    <row r="833" spans="4:4" x14ac:dyDescent="0.2">
      <c r="D833" s="438"/>
    </row>
    <row r="834" spans="4:4" x14ac:dyDescent="0.2">
      <c r="D834" s="438"/>
    </row>
    <row r="835" spans="4:4" x14ac:dyDescent="0.2">
      <c r="D835" s="438"/>
    </row>
    <row r="836" spans="4:4" x14ac:dyDescent="0.2">
      <c r="D836" s="438"/>
    </row>
    <row r="837" spans="4:4" x14ac:dyDescent="0.2">
      <c r="D837" s="438"/>
    </row>
    <row r="838" spans="4:4" x14ac:dyDescent="0.2">
      <c r="D838" s="438"/>
    </row>
    <row r="839" spans="4:4" x14ac:dyDescent="0.2">
      <c r="D839" s="438"/>
    </row>
    <row r="840" spans="4:4" x14ac:dyDescent="0.2">
      <c r="D840" s="438"/>
    </row>
    <row r="841" spans="4:4" x14ac:dyDescent="0.2">
      <c r="D841" s="438"/>
    </row>
    <row r="842" spans="4:4" x14ac:dyDescent="0.2">
      <c r="D842" s="438"/>
    </row>
    <row r="843" spans="4:4" x14ac:dyDescent="0.2">
      <c r="D843" s="438"/>
    </row>
    <row r="844" spans="4:4" x14ac:dyDescent="0.2">
      <c r="D844" s="438"/>
    </row>
    <row r="845" spans="4:4" x14ac:dyDescent="0.2">
      <c r="D845" s="438"/>
    </row>
    <row r="846" spans="4:4" x14ac:dyDescent="0.2">
      <c r="D846" s="438"/>
    </row>
    <row r="847" spans="4:4" x14ac:dyDescent="0.2">
      <c r="D847" s="438"/>
    </row>
    <row r="848" spans="4:4" x14ac:dyDescent="0.2">
      <c r="D848" s="438"/>
    </row>
    <row r="849" spans="4:4" x14ac:dyDescent="0.2">
      <c r="D849" s="438"/>
    </row>
    <row r="850" spans="4:4" x14ac:dyDescent="0.2">
      <c r="D850" s="438"/>
    </row>
    <row r="851" spans="4:4" x14ac:dyDescent="0.2">
      <c r="D851" s="438"/>
    </row>
    <row r="852" spans="4:4" x14ac:dyDescent="0.2">
      <c r="D852" s="438"/>
    </row>
    <row r="853" spans="4:4" x14ac:dyDescent="0.2">
      <c r="D853" s="438"/>
    </row>
    <row r="854" spans="4:4" x14ac:dyDescent="0.2">
      <c r="D854" s="438"/>
    </row>
    <row r="855" spans="4:4" x14ac:dyDescent="0.2">
      <c r="D855" s="438"/>
    </row>
    <row r="856" spans="4:4" x14ac:dyDescent="0.2">
      <c r="D856" s="438"/>
    </row>
    <row r="857" spans="4:4" x14ac:dyDescent="0.2">
      <c r="D857" s="438"/>
    </row>
    <row r="858" spans="4:4" x14ac:dyDescent="0.2">
      <c r="D858" s="438"/>
    </row>
    <row r="859" spans="4:4" x14ac:dyDescent="0.2">
      <c r="D859" s="438"/>
    </row>
    <row r="860" spans="4:4" x14ac:dyDescent="0.2">
      <c r="D860" s="438"/>
    </row>
    <row r="861" spans="4:4" x14ac:dyDescent="0.2">
      <c r="D861" s="438"/>
    </row>
    <row r="862" spans="4:4" x14ac:dyDescent="0.2">
      <c r="D862" s="438"/>
    </row>
    <row r="863" spans="4:4" x14ac:dyDescent="0.2">
      <c r="D863" s="438"/>
    </row>
    <row r="864" spans="4:4" x14ac:dyDescent="0.2">
      <c r="D864" s="438"/>
    </row>
    <row r="865" spans="4:4" x14ac:dyDescent="0.2">
      <c r="D865" s="438"/>
    </row>
    <row r="866" spans="4:4" x14ac:dyDescent="0.2">
      <c r="D866" s="438"/>
    </row>
    <row r="867" spans="4:4" x14ac:dyDescent="0.2">
      <c r="D867" s="438"/>
    </row>
    <row r="868" spans="4:4" x14ac:dyDescent="0.2">
      <c r="D868" s="438"/>
    </row>
    <row r="869" spans="4:4" x14ac:dyDescent="0.2">
      <c r="D869" s="438"/>
    </row>
    <row r="870" spans="4:4" x14ac:dyDescent="0.2">
      <c r="D870" s="438"/>
    </row>
    <row r="871" spans="4:4" x14ac:dyDescent="0.2">
      <c r="D871" s="438"/>
    </row>
    <row r="872" spans="4:4" x14ac:dyDescent="0.2">
      <c r="D872" s="438"/>
    </row>
    <row r="873" spans="4:4" x14ac:dyDescent="0.2">
      <c r="D873" s="438"/>
    </row>
    <row r="874" spans="4:4" x14ac:dyDescent="0.2">
      <c r="D874" s="438"/>
    </row>
    <row r="875" spans="4:4" x14ac:dyDescent="0.2">
      <c r="D875" s="438"/>
    </row>
    <row r="876" spans="4:4" x14ac:dyDescent="0.2">
      <c r="D876" s="438"/>
    </row>
    <row r="877" spans="4:4" x14ac:dyDescent="0.2">
      <c r="D877" s="438"/>
    </row>
    <row r="878" spans="4:4" x14ac:dyDescent="0.2">
      <c r="D878" s="438"/>
    </row>
    <row r="879" spans="4:4" x14ac:dyDescent="0.2">
      <c r="D879" s="438"/>
    </row>
    <row r="880" spans="4:4" x14ac:dyDescent="0.2">
      <c r="D880" s="438"/>
    </row>
    <row r="881" spans="4:4" x14ac:dyDescent="0.2">
      <c r="D881" s="438"/>
    </row>
    <row r="882" spans="4:4" x14ac:dyDescent="0.2">
      <c r="D882" s="438"/>
    </row>
    <row r="883" spans="4:4" x14ac:dyDescent="0.2">
      <c r="D883" s="438"/>
    </row>
    <row r="884" spans="4:4" x14ac:dyDescent="0.2">
      <c r="D884" s="438"/>
    </row>
    <row r="885" spans="4:4" x14ac:dyDescent="0.2">
      <c r="D885" s="438"/>
    </row>
    <row r="886" spans="4:4" x14ac:dyDescent="0.2">
      <c r="D886" s="438"/>
    </row>
    <row r="887" spans="4:4" x14ac:dyDescent="0.2">
      <c r="D887" s="438"/>
    </row>
    <row r="888" spans="4:4" x14ac:dyDescent="0.2">
      <c r="D888" s="438"/>
    </row>
    <row r="889" spans="4:4" x14ac:dyDescent="0.2">
      <c r="D889" s="438"/>
    </row>
    <row r="890" spans="4:4" x14ac:dyDescent="0.2">
      <c r="D890" s="438"/>
    </row>
    <row r="891" spans="4:4" x14ac:dyDescent="0.2">
      <c r="D891" s="438"/>
    </row>
    <row r="892" spans="4:4" x14ac:dyDescent="0.2">
      <c r="D892" s="438"/>
    </row>
    <row r="893" spans="4:4" x14ac:dyDescent="0.2">
      <c r="D893" s="438"/>
    </row>
    <row r="894" spans="4:4" x14ac:dyDescent="0.2">
      <c r="D894" s="438"/>
    </row>
    <row r="895" spans="4:4" x14ac:dyDescent="0.2">
      <c r="D895" s="438"/>
    </row>
    <row r="896" spans="4:4" x14ac:dyDescent="0.2">
      <c r="D896" s="438"/>
    </row>
    <row r="897" spans="4:4" x14ac:dyDescent="0.2">
      <c r="D897" s="438"/>
    </row>
    <row r="898" spans="4:4" x14ac:dyDescent="0.2">
      <c r="D898" s="438"/>
    </row>
    <row r="899" spans="4:4" x14ac:dyDescent="0.2">
      <c r="D899" s="438"/>
    </row>
    <row r="900" spans="4:4" x14ac:dyDescent="0.2">
      <c r="D900" s="438"/>
    </row>
    <row r="901" spans="4:4" x14ac:dyDescent="0.2">
      <c r="D901" s="438"/>
    </row>
    <row r="902" spans="4:4" x14ac:dyDescent="0.2">
      <c r="D902" s="438"/>
    </row>
    <row r="903" spans="4:4" x14ac:dyDescent="0.2">
      <c r="D903" s="438"/>
    </row>
    <row r="904" spans="4:4" x14ac:dyDescent="0.2">
      <c r="D904" s="438"/>
    </row>
    <row r="905" spans="4:4" x14ac:dyDescent="0.2">
      <c r="D905" s="438"/>
    </row>
    <row r="906" spans="4:4" x14ac:dyDescent="0.2">
      <c r="D906" s="438"/>
    </row>
    <row r="907" spans="4:4" x14ac:dyDescent="0.2">
      <c r="D907" s="438"/>
    </row>
    <row r="908" spans="4:4" x14ac:dyDescent="0.2">
      <c r="D908" s="438"/>
    </row>
    <row r="909" spans="4:4" x14ac:dyDescent="0.2">
      <c r="D909" s="438"/>
    </row>
    <row r="910" spans="4:4" x14ac:dyDescent="0.2">
      <c r="D910" s="438"/>
    </row>
    <row r="911" spans="4:4" x14ac:dyDescent="0.2">
      <c r="D911" s="438"/>
    </row>
    <row r="912" spans="4:4" x14ac:dyDescent="0.2">
      <c r="D912" s="438"/>
    </row>
    <row r="913" spans="4:4" x14ac:dyDescent="0.2">
      <c r="D913" s="438"/>
    </row>
    <row r="914" spans="4:4" x14ac:dyDescent="0.2">
      <c r="D914" s="438"/>
    </row>
    <row r="915" spans="4:4" x14ac:dyDescent="0.2">
      <c r="D915" s="438"/>
    </row>
    <row r="916" spans="4:4" x14ac:dyDescent="0.2">
      <c r="D916" s="438"/>
    </row>
    <row r="917" spans="4:4" x14ac:dyDescent="0.2">
      <c r="D917" s="438"/>
    </row>
    <row r="918" spans="4:4" x14ac:dyDescent="0.2">
      <c r="D918" s="438"/>
    </row>
    <row r="919" spans="4:4" x14ac:dyDescent="0.2">
      <c r="D919" s="438"/>
    </row>
    <row r="920" spans="4:4" x14ac:dyDescent="0.2">
      <c r="D920" s="438"/>
    </row>
    <row r="921" spans="4:4" x14ac:dyDescent="0.2">
      <c r="D921" s="438"/>
    </row>
    <row r="922" spans="4:4" x14ac:dyDescent="0.2">
      <c r="D922" s="438"/>
    </row>
    <row r="923" spans="4:4" x14ac:dyDescent="0.2">
      <c r="D923" s="438"/>
    </row>
    <row r="924" spans="4:4" x14ac:dyDescent="0.2">
      <c r="D924" s="438"/>
    </row>
    <row r="925" spans="4:4" x14ac:dyDescent="0.2">
      <c r="D925" s="438"/>
    </row>
    <row r="926" spans="4:4" x14ac:dyDescent="0.2">
      <c r="D926" s="438"/>
    </row>
    <row r="927" spans="4:4" x14ac:dyDescent="0.2">
      <c r="D927" s="438"/>
    </row>
    <row r="928" spans="4:4" x14ac:dyDescent="0.2">
      <c r="D928" s="438"/>
    </row>
    <row r="929" spans="4:4" x14ac:dyDescent="0.2">
      <c r="D929" s="438"/>
    </row>
    <row r="930" spans="4:4" x14ac:dyDescent="0.2">
      <c r="D930" s="438"/>
    </row>
    <row r="931" spans="4:4" x14ac:dyDescent="0.2">
      <c r="D931" s="438"/>
    </row>
    <row r="932" spans="4:4" x14ac:dyDescent="0.2">
      <c r="D932" s="438"/>
    </row>
    <row r="933" spans="4:4" x14ac:dyDescent="0.2">
      <c r="D933" s="438"/>
    </row>
    <row r="934" spans="4:4" x14ac:dyDescent="0.2">
      <c r="D934" s="438"/>
    </row>
    <row r="935" spans="4:4" x14ac:dyDescent="0.2">
      <c r="D935" s="438"/>
    </row>
    <row r="936" spans="4:4" x14ac:dyDescent="0.2">
      <c r="D936" s="438"/>
    </row>
    <row r="937" spans="4:4" x14ac:dyDescent="0.2">
      <c r="D937" s="438"/>
    </row>
    <row r="938" spans="4:4" x14ac:dyDescent="0.2">
      <c r="D938" s="438"/>
    </row>
    <row r="939" spans="4:4" x14ac:dyDescent="0.2">
      <c r="D939" s="438"/>
    </row>
    <row r="940" spans="4:4" x14ac:dyDescent="0.2">
      <c r="D940" s="438"/>
    </row>
    <row r="941" spans="4:4" x14ac:dyDescent="0.2">
      <c r="D941" s="438"/>
    </row>
    <row r="942" spans="4:4" x14ac:dyDescent="0.2">
      <c r="D942" s="438"/>
    </row>
    <row r="943" spans="4:4" x14ac:dyDescent="0.2">
      <c r="D943" s="438"/>
    </row>
    <row r="944" spans="4:4" x14ac:dyDescent="0.2">
      <c r="D944" s="438"/>
    </row>
    <row r="945" spans="4:4" x14ac:dyDescent="0.2">
      <c r="D945" s="438"/>
    </row>
    <row r="946" spans="4:4" x14ac:dyDescent="0.2">
      <c r="D946" s="438"/>
    </row>
    <row r="947" spans="4:4" x14ac:dyDescent="0.2">
      <c r="D947" s="438"/>
    </row>
    <row r="948" spans="4:4" x14ac:dyDescent="0.2">
      <c r="D948" s="438"/>
    </row>
    <row r="949" spans="4:4" x14ac:dyDescent="0.2">
      <c r="D949" s="438"/>
    </row>
    <row r="950" spans="4:4" x14ac:dyDescent="0.2">
      <c r="D950" s="438"/>
    </row>
    <row r="951" spans="4:4" x14ac:dyDescent="0.2">
      <c r="D951" s="438"/>
    </row>
    <row r="952" spans="4:4" x14ac:dyDescent="0.2">
      <c r="D952" s="438"/>
    </row>
    <row r="953" spans="4:4" x14ac:dyDescent="0.2">
      <c r="D953" s="438"/>
    </row>
    <row r="954" spans="4:4" x14ac:dyDescent="0.2">
      <c r="D954" s="438"/>
    </row>
    <row r="955" spans="4:4" x14ac:dyDescent="0.2">
      <c r="D955" s="438"/>
    </row>
    <row r="956" spans="4:4" x14ac:dyDescent="0.2">
      <c r="D956" s="438"/>
    </row>
    <row r="957" spans="4:4" x14ac:dyDescent="0.2">
      <c r="D957" s="438"/>
    </row>
    <row r="958" spans="4:4" x14ac:dyDescent="0.2">
      <c r="D958" s="438"/>
    </row>
    <row r="959" spans="4:4" x14ac:dyDescent="0.2">
      <c r="D959" s="438"/>
    </row>
    <row r="960" spans="4:4" x14ac:dyDescent="0.2">
      <c r="D960" s="438"/>
    </row>
    <row r="961" spans="4:4" x14ac:dyDescent="0.2">
      <c r="D961" s="438"/>
    </row>
    <row r="962" spans="4:4" x14ac:dyDescent="0.2">
      <c r="D962" s="438"/>
    </row>
    <row r="963" spans="4:4" x14ac:dyDescent="0.2">
      <c r="D963" s="438"/>
    </row>
    <row r="964" spans="4:4" x14ac:dyDescent="0.2">
      <c r="D964" s="438"/>
    </row>
    <row r="965" spans="4:4" x14ac:dyDescent="0.2">
      <c r="D965" s="438"/>
    </row>
    <row r="966" spans="4:4" x14ac:dyDescent="0.2">
      <c r="D966" s="438"/>
    </row>
    <row r="967" spans="4:4" x14ac:dyDescent="0.2">
      <c r="D967" s="438"/>
    </row>
    <row r="968" spans="4:4" x14ac:dyDescent="0.2">
      <c r="D968" s="438"/>
    </row>
    <row r="969" spans="4:4" x14ac:dyDescent="0.2">
      <c r="D969" s="438"/>
    </row>
    <row r="970" spans="4:4" x14ac:dyDescent="0.2">
      <c r="D970" s="438"/>
    </row>
    <row r="971" spans="4:4" x14ac:dyDescent="0.2">
      <c r="D971" s="438"/>
    </row>
    <row r="972" spans="4:4" x14ac:dyDescent="0.2">
      <c r="D972" s="438"/>
    </row>
    <row r="973" spans="4:4" x14ac:dyDescent="0.2">
      <c r="D973" s="438"/>
    </row>
    <row r="974" spans="4:4" x14ac:dyDescent="0.2">
      <c r="D974" s="438"/>
    </row>
    <row r="975" spans="4:4" x14ac:dyDescent="0.2">
      <c r="D975" s="438"/>
    </row>
    <row r="976" spans="4:4" x14ac:dyDescent="0.2">
      <c r="D976" s="438"/>
    </row>
    <row r="977" spans="4:4" x14ac:dyDescent="0.2">
      <c r="D977" s="438"/>
    </row>
    <row r="978" spans="4:4" x14ac:dyDescent="0.2">
      <c r="D978" s="438"/>
    </row>
    <row r="979" spans="4:4" x14ac:dyDescent="0.2">
      <c r="D979" s="438"/>
    </row>
    <row r="980" spans="4:4" x14ac:dyDescent="0.2">
      <c r="D980" s="438"/>
    </row>
    <row r="981" spans="4:4" x14ac:dyDescent="0.2">
      <c r="D981" s="438"/>
    </row>
    <row r="982" spans="4:4" x14ac:dyDescent="0.2">
      <c r="D982" s="438"/>
    </row>
    <row r="983" spans="4:4" x14ac:dyDescent="0.2">
      <c r="D983" s="438"/>
    </row>
    <row r="984" spans="4:4" x14ac:dyDescent="0.2">
      <c r="D984" s="438"/>
    </row>
    <row r="985" spans="4:4" x14ac:dyDescent="0.2">
      <c r="D985" s="438"/>
    </row>
    <row r="986" spans="4:4" x14ac:dyDescent="0.2">
      <c r="D986" s="438"/>
    </row>
    <row r="987" spans="4:4" x14ac:dyDescent="0.2">
      <c r="D987" s="438"/>
    </row>
    <row r="988" spans="4:4" x14ac:dyDescent="0.2">
      <c r="D988" s="438"/>
    </row>
    <row r="989" spans="4:4" x14ac:dyDescent="0.2">
      <c r="D989" s="438"/>
    </row>
    <row r="990" spans="4:4" x14ac:dyDescent="0.2">
      <c r="D990" s="438"/>
    </row>
    <row r="991" spans="4:4" x14ac:dyDescent="0.2">
      <c r="D991" s="438"/>
    </row>
    <row r="992" spans="4:4" x14ac:dyDescent="0.2">
      <c r="D992" s="438"/>
    </row>
    <row r="993" spans="4:4" x14ac:dyDescent="0.2">
      <c r="D993" s="438"/>
    </row>
    <row r="994" spans="4:4" x14ac:dyDescent="0.2">
      <c r="D994" s="438"/>
    </row>
    <row r="995" spans="4:4" x14ac:dyDescent="0.2">
      <c r="D995" s="438"/>
    </row>
    <row r="996" spans="4:4" x14ac:dyDescent="0.2">
      <c r="D996" s="438"/>
    </row>
    <row r="997" spans="4:4" x14ac:dyDescent="0.2">
      <c r="D997" s="438"/>
    </row>
    <row r="998" spans="4:4" x14ac:dyDescent="0.2">
      <c r="D998" s="438"/>
    </row>
    <row r="999" spans="4:4" x14ac:dyDescent="0.2">
      <c r="D999" s="438"/>
    </row>
    <row r="1005" spans="4:4" x14ac:dyDescent="0.2">
      <c r="D1005" s="438"/>
    </row>
    <row r="1006" spans="4:4" x14ac:dyDescent="0.2">
      <c r="D1006" s="438"/>
    </row>
    <row r="1007" spans="4:4" x14ac:dyDescent="0.2">
      <c r="D1007" s="438"/>
    </row>
    <row r="1008" spans="4:4" x14ac:dyDescent="0.2">
      <c r="D1008" s="438"/>
    </row>
    <row r="1009" spans="4:4" x14ac:dyDescent="0.2">
      <c r="D1009" s="438"/>
    </row>
    <row r="1010" spans="4:4" x14ac:dyDescent="0.2">
      <c r="D1010" s="438"/>
    </row>
    <row r="1011" spans="4:4" x14ac:dyDescent="0.2">
      <c r="D1011" s="438"/>
    </row>
    <row r="1012" spans="4:4" x14ac:dyDescent="0.2">
      <c r="D1012" s="438"/>
    </row>
    <row r="1013" spans="4:4" x14ac:dyDescent="0.2">
      <c r="D1013" s="438"/>
    </row>
    <row r="1014" spans="4:4" x14ac:dyDescent="0.2">
      <c r="D1014" s="438"/>
    </row>
    <row r="1015" spans="4:4" x14ac:dyDescent="0.2">
      <c r="D1015" s="438"/>
    </row>
    <row r="1016" spans="4:4" x14ac:dyDescent="0.2">
      <c r="D1016" s="438"/>
    </row>
    <row r="1017" spans="4:4" x14ac:dyDescent="0.2">
      <c r="D1017" s="438"/>
    </row>
    <row r="1018" spans="4:4" x14ac:dyDescent="0.2">
      <c r="D1018" s="438"/>
    </row>
    <row r="1019" spans="4:4" x14ac:dyDescent="0.2">
      <c r="D1019" s="438"/>
    </row>
    <row r="1020" spans="4:4" x14ac:dyDescent="0.2">
      <c r="D1020" s="438"/>
    </row>
    <row r="1021" spans="4:4" x14ac:dyDescent="0.2">
      <c r="D1021" s="438"/>
    </row>
    <row r="1022" spans="4:4" x14ac:dyDescent="0.2">
      <c r="D1022" s="438"/>
    </row>
    <row r="1023" spans="4:4" x14ac:dyDescent="0.2">
      <c r="D1023" s="438"/>
    </row>
    <row r="1024" spans="4:4" x14ac:dyDescent="0.2">
      <c r="D1024" s="438"/>
    </row>
    <row r="1025" spans="4:4" x14ac:dyDescent="0.2">
      <c r="D1025" s="438"/>
    </row>
    <row r="1026" spans="4:4" x14ac:dyDescent="0.2">
      <c r="D1026" s="438"/>
    </row>
    <row r="1027" spans="4:4" x14ac:dyDescent="0.2">
      <c r="D1027" s="438"/>
    </row>
    <row r="1028" spans="4:4" x14ac:dyDescent="0.2">
      <c r="D1028" s="438"/>
    </row>
    <row r="1029" spans="4:4" x14ac:dyDescent="0.2">
      <c r="D1029" s="438"/>
    </row>
    <row r="1030" spans="4:4" x14ac:dyDescent="0.2">
      <c r="D1030" s="438"/>
    </row>
  </sheetData>
  <sheetProtection algorithmName="SHA-512" hashValue="zq+mk7GcK9uc/bfpmwb717amkYe2hNGQ9iNhdAxDkn37yGg/ycZRMZXzJ4Ey5N2Xvlci0pv4EuG0L6r/8ECVZQ==" saltValue="gtBNEZ7W5+RarJimw7+EsA==" spinCount="100000" sheet="1" objects="1" scenarios="1"/>
  <customSheetViews>
    <customSheetView guid="{1561A5C0-98C6-4E26-BD9D-1379D6E848E5}" scale="90" showGridLines="0" fitToPage="1" showRuler="0">
      <pane ySplit="7" topLeftCell="A8" activePane="bottomLeft" state="frozen"/>
      <selection pane="bottomLeft" activeCell="B17" sqref="B17"/>
      <pageMargins left="0.39370078740157483" right="0.39370078740157483" top="0.78740157480314965" bottom="0.78740157480314965" header="0.31496062992125984" footer="0.31496062992125984"/>
      <printOptions horizontalCentered="1"/>
      <pageSetup paperSize="9" scale="74" orientation="portrait" horizontalDpi="4294967294" r:id="rId1"/>
      <headerFooter alignWithMargins="0">
        <oddFooter>&amp;C&amp;F&amp;R&amp;A</oddFooter>
      </headerFooter>
    </customSheetView>
  </customSheetViews>
  <mergeCells count="2">
    <mergeCell ref="A5:B5"/>
    <mergeCell ref="A4:B4"/>
  </mergeCells>
  <phoneticPr fontId="0" type="noConversion"/>
  <conditionalFormatting sqref="B33:B34 B36">
    <cfRule type="expression" dxfId="96" priority="2" stopIfTrue="1">
      <formula>AND($F33="S",$G33&lt;&gt;"")</formula>
    </cfRule>
  </conditionalFormatting>
  <conditionalFormatting sqref="B35">
    <cfRule type="expression" dxfId="95" priority="1" stopIfTrue="1">
      <formula>AND($F35="S",$G35&lt;&gt;"")</formula>
    </cfRule>
  </conditionalFormatting>
  <dataValidations xWindow="867" yWindow="561" count="11">
    <dataValidation allowBlank="1" showInputMessage="1" showErrorMessage="1" promptTitle="ATENÇÃO" prompt="FAVOR INFORMAR A RAZÃO SOCIAL DA EMPRESA LICITANTE." sqref="B27" xr:uid="{00000000-0002-0000-0200-000000000000}"/>
    <dataValidation type="whole" allowBlank="1" showInputMessage="1" showErrorMessage="1" errorTitle="ERRO" error="FAVOR DIGITAR APENAS NÚMEROS (14 DÍGITOS)." promptTitle="ALERTA" prompt="FAVOR INFORMAR O NÚMERO DO CNPJ DA LICITANTE, O QUAL POSSUI 14 (QUATORZE) DÍGITOS._x000a_NÃO DIGITAR PONTOS, TRAÇOS E/OU BARRAS. _x000a_FAVOR DIGITAR APENAS NÚMEROS._x000a_EX.: 92854623000155_x000a_ " sqref="B28" xr:uid="{00000000-0002-0000-0200-000001000000}">
      <formula1>0</formula1>
      <formula2>99999999999999</formula2>
    </dataValidation>
    <dataValidation type="list" allowBlank="1" showInputMessage="1" showErrorMessage="1" errorTitle="ERRO" error="FAVOR INFORMAR OPÇÕES &quot;S&quot; (SIM) OU &quot;N&quot; (NÃO)" promptTitle="ALERTA" prompt="FAVOR ESCOLHER OPÇÃO &quot;S&quot; CASO POSSUA BENEFÍCIO FISCAL OU  &quot;N&quot; CASO NÃO POSSUA BENEFÍCIO FISCAL." sqref="B33:B35" xr:uid="{00000000-0002-0000-0200-000002000000}">
      <formula1>"S,N"</formula1>
    </dataValidation>
    <dataValidation type="list" allowBlank="1" showInputMessage="1" showErrorMessage="1" errorTitle="ERRO" error="FAVOR INFORMAR OPÇÕES &quot;S&quot; (SIM) OU &quot;N&quot; (NÃO)" promptTitle="ALERTA" prompt="FAVOR ESCOLHER OPÇÃO &quot;S&quot; CASO SEJA CADASTRADA NO INSS COMO ENTIDADE ISENTA DA CONTRIBUIÇÃO PREVIDENCIÁRIA OU  &quot;N&quot; CASO NÃO SEJA CADASTRADA." sqref="B36" xr:uid="{00000000-0002-0000-0200-000003000000}">
      <formula1>"S,N"</formula1>
    </dataValidation>
    <dataValidation type="date" allowBlank="1" showInputMessage="1" showErrorMessage="1" errorTitle="ERRO" error="INFORMAR A DATA NO FORMATO DD/MM/AA." promptTitle="ALERTA" prompt="FAVOR INFORMAR DATA ESTIMADA NO FORMATO (DD/MM/AA) PREVISTA PARA O INÍCIO ESTIMADO DO SERVIÇO._x000a_" sqref="B15" xr:uid="{00000000-0002-0000-0200-000004000000}">
      <formula1>38718</formula1>
      <formula2>55153</formula2>
    </dataValidation>
    <dataValidation type="list" allowBlank="1" showInputMessage="1" showErrorMessage="1" errorTitle="ERRO" error="FAVOR ESCOLHER UMA DAS OPÇÕES VÁLIDAS A SEGUIR: CONCORRÊNCIA;CONVITE;TOMADA DE PREÇO; CONTRATAÇÃO DIRETA (SEM LICITAÇÃO)" promptTitle="ATENÇÃO" prompt="PREENCHIMENTO OBRIGATÓRIO._x000a_FAVOR ESCOLHER UMA DAS MODALIDADES DE CONTRATAÇÃO." sqref="B10" xr:uid="{00000000-0002-0000-0200-000005000000}">
      <formula1>"LICITAÇÃO FECHADA(Lei 13.303/16),LICITAÇÃO ABERTA(Lei 13.303/16),PREGÃO(Lei 13.303/16),SOLICITAÇÃO DE ENVIO DE PROPOSTA,CONTRATAÇÃO DIRETA (SEM LICITAÇÃO)"</formula1>
    </dataValidation>
    <dataValidation type="whole" allowBlank="1" showInputMessage="1" showErrorMessage="1" errorTitle="ERRO" error="FAVOR INFORMAR APENAS NÚMEROS INTEIROS ATÉ 14 DÍGITOS " promptTitle="ALERTA" prompt="PREENCHIMENTO OBRIGATÓRIO._x000a_FAVOR INFORMAR O NÚMERO DA OPORTUNIDADE NA PETRONECT._x000a_NÃO DIGITAR PONTOS, APENAS NÚMEROS._x000a_ " sqref="B11" xr:uid="{00000000-0002-0000-0200-000006000000}">
      <formula1>0</formula1>
      <formula2>99999999999999</formula2>
    </dataValidation>
    <dataValidation type="whole" allowBlank="1" showInputMessage="1" showErrorMessage="1" errorTitle="ERRO" error="FAVOR INFORMAR PRAZO CONTRATUAL EM DIAS ENTRE 0 DIAS E 10.950 DIAS. SÓ SERÁ ACEITO A DIGITAÇÀO DE NÚMEROS INTEIROS." promptTitle="ALERTA" prompt="FAVOR INFORMAR O PRAZO CONTRATUAL EM DIAS CORRIDOS." sqref="B16" xr:uid="{00000000-0002-0000-0200-000007000000}">
      <formula1>0</formula1>
      <formula2>10950</formula2>
    </dataValidation>
    <dataValidation type="date" allowBlank="1" showInputMessage="1" showErrorMessage="1" errorTitle="ERRO" error="INFORMAR DATA FORMATO DD/MM/AA" promptTitle="ALERTA" prompt="FAVOR INFORMAR DATA ESTIMADA NO FORMATO (DD/MM/AA) PREVISTA PARA ENTREGA DA PROPOSTA COMERCIAL A PETROBRAS." sqref="B14" xr:uid="{00000000-0002-0000-0200-000008000000}">
      <formula1>38718</formula1>
      <formula2>55153</formula2>
    </dataValidation>
    <dataValidation type="textLength" operator="lessThanOrEqual" allowBlank="1" showInputMessage="1" showErrorMessage="1" errorTitle="ERRO: " error="NÚMERO DE CARACTERES DA DESCRIÇÃO RESUMIDA DO OBJETO A SER LICITADO É SUPERIOR A 150." promptTitle="ALERTA" prompt="FAVOR INFORMAR A DESCRIÇÃO RESUMIDA DO OBJETO A SER LICITADO. _x000a__x000a_OBS: MÁXIMO DE 150 CARACTERES" sqref="B12" xr:uid="{00000000-0002-0000-0200-000009000000}">
      <formula1>150</formula1>
    </dataValidation>
    <dataValidation type="list" allowBlank="1" sqref="B17" xr:uid="{00000000-0002-0000-0200-00000A000000}">
      <formula1>$E$12:$E$16</formula1>
    </dataValidation>
  </dataValidations>
  <printOptions horizontalCentered="1"/>
  <pageMargins left="0.39370078740157483" right="0.39370078740157483" top="0.39370078740157483" bottom="0.59055118110236227" header="0.19685039370078741" footer="0.19685039370078741"/>
  <pageSetup paperSize="9" scale="73" orientation="portrait" r:id="rId2"/>
  <headerFooter alignWithMargins="0">
    <oddFooter>&amp;L&amp;D&amp;CDFP Simplificado Rev.4&amp;Rpágina &amp;P de &amp;N</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5">
    <pageSetUpPr fitToPage="1"/>
  </sheetPr>
  <dimension ref="A1:J62"/>
  <sheetViews>
    <sheetView showGridLines="0" showRowColHeaders="0" tabSelected="1" zoomScale="85" zoomScaleNormal="85" zoomScaleSheetLayoutView="50" workbookViewId="0">
      <pane ySplit="7" topLeftCell="A11" activePane="bottomLeft" state="frozen"/>
      <selection activeCell="B17" sqref="B17"/>
      <selection pane="bottomLeft" activeCell="E15" sqref="E15"/>
    </sheetView>
  </sheetViews>
  <sheetFormatPr defaultColWidth="9.140625" defaultRowHeight="15.75" customHeight="1" x14ac:dyDescent="0.2"/>
  <cols>
    <col min="1" max="1" width="73.85546875" style="406" customWidth="1"/>
    <col min="2" max="3" width="35.7109375" style="406" customWidth="1"/>
    <col min="4" max="4" width="21.28515625" style="410" customWidth="1"/>
    <col min="5" max="5" width="22.28515625" style="479" customWidth="1"/>
    <col min="6" max="7" width="9.85546875" style="410" customWidth="1"/>
    <col min="8" max="8" width="14.7109375" style="410" bestFit="1" customWidth="1"/>
    <col min="9" max="10" width="10.7109375" style="406" customWidth="1"/>
    <col min="11" max="11" width="13.5703125" style="406" customWidth="1"/>
    <col min="12" max="12" width="10.7109375" style="406" customWidth="1"/>
    <col min="13" max="14" width="14.7109375" style="406" customWidth="1"/>
    <col min="15" max="15" width="12.85546875" style="406" customWidth="1"/>
    <col min="16" max="16" width="15.28515625" style="406" customWidth="1"/>
    <col min="17" max="20" width="9.140625" style="406"/>
    <col min="21" max="21" width="10" style="406" bestFit="1" customWidth="1"/>
    <col min="22" max="16384" width="9.140625" style="406"/>
  </cols>
  <sheetData>
    <row r="1" spans="1:7" ht="15.75" customHeight="1" x14ac:dyDescent="0.2">
      <c r="A1" s="478"/>
    </row>
    <row r="2" spans="1:7" ht="12.75" customHeight="1" x14ac:dyDescent="0.2">
      <c r="A2" s="478"/>
    </row>
    <row r="3" spans="1:7" ht="15.75" customHeight="1" x14ac:dyDescent="0.2">
      <c r="A3" s="478"/>
    </row>
    <row r="4" spans="1:7" ht="15" customHeight="1" x14ac:dyDescent="0.2">
      <c r="A4" s="442">
        <f>'DADOS GERAIS'!$A$4</f>
        <v>0</v>
      </c>
      <c r="B4" s="480">
        <f>'DADOS GERAIS'!B28</f>
        <v>0</v>
      </c>
      <c r="C4" s="455"/>
    </row>
    <row r="5" spans="1:7" ht="15.75" customHeight="1" x14ac:dyDescent="0.2">
      <c r="A5" s="442">
        <f>'DADOS GERAIS'!$A$5</f>
        <v>0</v>
      </c>
      <c r="B5" s="692" t="s">
        <v>403</v>
      </c>
      <c r="C5" s="693"/>
    </row>
    <row r="6" spans="1:7" ht="15.75" customHeight="1" x14ac:dyDescent="0.2">
      <c r="A6" s="442" t="str">
        <f>'DADOS GERAIS'!$A$6</f>
        <v xml:space="preserve"> Nº </v>
      </c>
      <c r="B6" s="693"/>
      <c r="C6" s="693"/>
    </row>
    <row r="7" spans="1:7" ht="22.5" customHeight="1" x14ac:dyDescent="0.2">
      <c r="A7" s="442" t="s">
        <v>321</v>
      </c>
      <c r="B7" s="693"/>
      <c r="C7" s="693"/>
    </row>
    <row r="8" spans="1:7" ht="22.5" customHeight="1" x14ac:dyDescent="0.3">
      <c r="A8" s="481"/>
      <c r="B8" s="423"/>
      <c r="C8" s="423"/>
    </row>
    <row r="9" spans="1:7" ht="16.5" customHeight="1" thickBot="1" x14ac:dyDescent="0.35">
      <c r="A9" s="481"/>
      <c r="B9" s="482" t="s">
        <v>404</v>
      </c>
      <c r="C9" s="423"/>
    </row>
    <row r="10" spans="1:7" ht="15.75" customHeight="1" x14ac:dyDescent="0.2">
      <c r="A10" s="483" t="s">
        <v>322</v>
      </c>
      <c r="B10" s="469"/>
    </row>
    <row r="13" spans="1:7" ht="24.95" customHeight="1" x14ac:dyDescent="0.2">
      <c r="A13" s="486" t="s">
        <v>312</v>
      </c>
      <c r="B13" s="487"/>
      <c r="C13" s="487"/>
    </row>
    <row r="14" spans="1:7" ht="15.75" customHeight="1" x14ac:dyDescent="0.3">
      <c r="A14" s="576" t="s">
        <v>0</v>
      </c>
      <c r="B14" s="420" t="str">
        <f>'DADOS GERAIS'!C17&amp;" / CONTRATO"</f>
        <v xml:space="preserve"> / CONTRATO</v>
      </c>
      <c r="C14" s="577" t="s">
        <v>408</v>
      </c>
      <c r="D14" s="488" t="s">
        <v>447</v>
      </c>
      <c r="E14" s="423"/>
      <c r="F14" s="423"/>
      <c r="G14" s="423"/>
    </row>
    <row r="15" spans="1:7" ht="15.75" customHeight="1" x14ac:dyDescent="0.3">
      <c r="A15" s="602" t="s">
        <v>1</v>
      </c>
      <c r="B15" s="690"/>
      <c r="C15" s="578" t="str">
        <f>IF(B15&lt;&gt;0,B15/$B$20,"")</f>
        <v/>
      </c>
      <c r="D15" s="488" t="s">
        <v>445</v>
      </c>
      <c r="E15" s="423"/>
      <c r="F15" s="423"/>
      <c r="G15" s="423"/>
    </row>
    <row r="16" spans="1:7" ht="15.75" customHeight="1" x14ac:dyDescent="0.3">
      <c r="A16" s="602" t="s">
        <v>284</v>
      </c>
      <c r="B16" s="690"/>
      <c r="C16" s="578" t="str">
        <f t="shared" ref="C16:C19" si="0">IF(B16&lt;&gt;0,B16/$B$20,"")</f>
        <v/>
      </c>
      <c r="D16" s="489" t="s">
        <v>446</v>
      </c>
      <c r="E16" s="423"/>
      <c r="F16" s="423"/>
      <c r="G16" s="423"/>
    </row>
    <row r="17" spans="1:7" ht="15.75" customHeight="1" x14ac:dyDescent="0.3">
      <c r="A17" s="602" t="s">
        <v>465</v>
      </c>
      <c r="B17" s="690"/>
      <c r="C17" s="578" t="str">
        <f t="shared" si="0"/>
        <v/>
      </c>
      <c r="D17" s="489" t="s">
        <v>446</v>
      </c>
      <c r="E17" s="423"/>
      <c r="F17" s="423"/>
      <c r="G17" s="423"/>
    </row>
    <row r="18" spans="1:7" ht="15.75" customHeight="1" x14ac:dyDescent="0.3">
      <c r="A18" s="602" t="s">
        <v>158</v>
      </c>
      <c r="B18" s="690"/>
      <c r="C18" s="578" t="str">
        <f t="shared" si="0"/>
        <v/>
      </c>
      <c r="D18" s="489" t="s">
        <v>446</v>
      </c>
      <c r="E18" s="423"/>
      <c r="F18" s="423"/>
      <c r="G18" s="423"/>
    </row>
    <row r="19" spans="1:7" ht="15.75" customHeight="1" x14ac:dyDescent="0.3">
      <c r="A19" s="602" t="s">
        <v>289</v>
      </c>
      <c r="B19" s="690"/>
      <c r="C19" s="578" t="str">
        <f t="shared" si="0"/>
        <v/>
      </c>
      <c r="D19" s="489" t="s">
        <v>446</v>
      </c>
      <c r="E19" s="423"/>
      <c r="F19" s="423"/>
      <c r="G19" s="423"/>
    </row>
    <row r="20" spans="1:7" ht="15.75" customHeight="1" x14ac:dyDescent="0.2">
      <c r="A20" s="551" t="s">
        <v>313</v>
      </c>
      <c r="B20" s="579">
        <f>SUM(B15:B19)</f>
        <v>0</v>
      </c>
      <c r="C20" s="580">
        <f>SUM(C15:C19)</f>
        <v>0</v>
      </c>
      <c r="D20" s="489"/>
    </row>
    <row r="21" spans="1:7" ht="15.75" customHeight="1" x14ac:dyDescent="0.2">
      <c r="A21" s="485"/>
      <c r="B21" s="485"/>
      <c r="D21" s="490"/>
      <c r="E21" s="491"/>
    </row>
    <row r="22" spans="1:7" ht="24.95" customHeight="1" x14ac:dyDescent="0.2">
      <c r="A22" s="486" t="s">
        <v>314</v>
      </c>
      <c r="B22" s="487"/>
      <c r="C22" s="487"/>
    </row>
    <row r="23" spans="1:7" ht="15.75" customHeight="1" x14ac:dyDescent="0.2">
      <c r="A23" s="576" t="s">
        <v>0</v>
      </c>
      <c r="B23" s="581" t="str">
        <f>"DESP. INDIRETAS ("&amp;'DADOS GERAIS'!C17&amp;" / CONTRATO)"</f>
        <v>DESP. INDIRETAS ( / CONTRATO)</v>
      </c>
      <c r="C23" s="577" t="s">
        <v>120</v>
      </c>
    </row>
    <row r="24" spans="1:7" ht="15.75" customHeight="1" x14ac:dyDescent="0.2">
      <c r="A24" s="582" t="s">
        <v>117</v>
      </c>
      <c r="B24" s="583"/>
      <c r="C24" s="578">
        <f>IF(ISERROR(B24/$B$20)=TRUE,0,B24/$B$20)</f>
        <v>0</v>
      </c>
    </row>
    <row r="25" spans="1:7" ht="15.75" customHeight="1" x14ac:dyDescent="0.2">
      <c r="A25" s="582" t="s">
        <v>315</v>
      </c>
      <c r="B25" s="583"/>
      <c r="C25" s="578">
        <f>IF(ISERROR(B25/$B$20)=TRUE,0,B25/$B$20)</f>
        <v>0</v>
      </c>
    </row>
    <row r="26" spans="1:7" ht="15.75" customHeight="1" x14ac:dyDescent="0.2">
      <c r="A26" s="582" t="s">
        <v>316</v>
      </c>
      <c r="B26" s="583"/>
      <c r="C26" s="578">
        <f>IF(ISERROR(B26/$B$20)=TRUE,0,B26/$B$20)</f>
        <v>0</v>
      </c>
    </row>
    <row r="27" spans="1:7" ht="15.75" customHeight="1" x14ac:dyDescent="0.2">
      <c r="A27" s="582" t="s">
        <v>317</v>
      </c>
      <c r="B27" s="583"/>
      <c r="C27" s="578">
        <f>IF(ISERROR(B27/(B20+B24+B25+B26))=TRUE,0,B27/(B20+B24+B25+B26))</f>
        <v>0</v>
      </c>
    </row>
    <row r="28" spans="1:7" ht="15.75" customHeight="1" x14ac:dyDescent="0.2">
      <c r="A28" s="551" t="s">
        <v>318</v>
      </c>
      <c r="B28" s="584">
        <f>SUM(B24:B27)</f>
        <v>0</v>
      </c>
      <c r="C28" s="580">
        <f>SUM(C24:C27)</f>
        <v>0</v>
      </c>
    </row>
    <row r="29" spans="1:7" ht="15.75" customHeight="1" x14ac:dyDescent="0.2">
      <c r="B29" s="492" t="s">
        <v>237</v>
      </c>
      <c r="C29" s="493"/>
    </row>
    <row r="30" spans="1:7" ht="24.95" customHeight="1" x14ac:dyDescent="0.2">
      <c r="A30" s="486" t="s">
        <v>34</v>
      </c>
      <c r="B30" s="487"/>
      <c r="C30" s="487"/>
    </row>
    <row r="31" spans="1:7" ht="15.75" customHeight="1" x14ac:dyDescent="0.2">
      <c r="A31" s="576" t="s">
        <v>0</v>
      </c>
      <c r="B31" s="420" t="s">
        <v>9</v>
      </c>
      <c r="C31" s="577" t="str">
        <f>"VALOR "&amp;'DADOS GERAIS'!C17</f>
        <v xml:space="preserve">VALOR </v>
      </c>
    </row>
    <row r="32" spans="1:7" ht="15.75" customHeight="1" x14ac:dyDescent="0.2">
      <c r="A32" s="585" t="s">
        <v>34</v>
      </c>
      <c r="B32" s="586"/>
      <c r="C32" s="587">
        <f>(B20+B28+C41)*B32</f>
        <v>0</v>
      </c>
    </row>
    <row r="33" spans="1:10" ht="15.75" customHeight="1" x14ac:dyDescent="0.2">
      <c r="A33" s="494"/>
      <c r="B33" s="495"/>
      <c r="C33" s="496"/>
    </row>
    <row r="34" spans="1:10" ht="24.95" customHeight="1" x14ac:dyDescent="0.2">
      <c r="A34" s="588" t="s">
        <v>107</v>
      </c>
      <c r="B34" s="589"/>
      <c r="C34" s="590"/>
    </row>
    <row r="35" spans="1:10" ht="15.75" customHeight="1" x14ac:dyDescent="0.2">
      <c r="A35" s="594" t="s">
        <v>337</v>
      </c>
      <c r="B35" s="695"/>
      <c r="C35" s="696"/>
      <c r="H35" s="461"/>
      <c r="I35" s="461"/>
      <c r="J35" s="461"/>
    </row>
    <row r="36" spans="1:10" ht="15.75" customHeight="1" x14ac:dyDescent="0.2">
      <c r="A36" s="594" t="s">
        <v>405</v>
      </c>
      <c r="B36" s="695"/>
      <c r="C36" s="696"/>
      <c r="H36" s="461"/>
      <c r="I36" s="461"/>
      <c r="J36" s="461"/>
    </row>
    <row r="37" spans="1:10" ht="15.75" customHeight="1" x14ac:dyDescent="0.2">
      <c r="A37" s="594" t="s">
        <v>293</v>
      </c>
      <c r="B37" s="695"/>
      <c r="C37" s="696"/>
      <c r="H37" s="461"/>
      <c r="I37" s="461"/>
      <c r="J37" s="497"/>
    </row>
    <row r="38" spans="1:10" ht="15.75" customHeight="1" x14ac:dyDescent="0.2">
      <c r="A38" s="594" t="s">
        <v>294</v>
      </c>
      <c r="B38" s="695"/>
      <c r="C38" s="696"/>
      <c r="H38" s="461"/>
      <c r="I38" s="461"/>
      <c r="J38" s="497"/>
    </row>
    <row r="39" spans="1:10" ht="15.75" customHeight="1" x14ac:dyDescent="0.2">
      <c r="A39" s="595"/>
      <c r="B39" s="420" t="s">
        <v>9</v>
      </c>
      <c r="C39" s="577" t="str">
        <f>"VALOR "&amp;'DADOS GERAIS'!C17</f>
        <v xml:space="preserve">VALOR </v>
      </c>
      <c r="H39" s="461"/>
      <c r="I39" s="461"/>
      <c r="J39" s="497"/>
    </row>
    <row r="40" spans="1:10" ht="15.75" customHeight="1" x14ac:dyDescent="0.2">
      <c r="A40" s="585" t="str">
        <f>IF(B35="Serviço","% TOTAL DOS TRIBUTOS (ISS + PIS + COFINS + CPPRB - quando for o caso)",IF(B35="Serviço com ICMS","% TOTAL DOS TRIBUTOS (ICMS + PIS + COFINS + CPPRB - quando for o caso)",IF(B35="Locação","% TOTAL DOS TRIBUTOS (PIS + COFINS + CPPRB - quando for o caso)","")))</f>
        <v/>
      </c>
      <c r="B40" s="586"/>
      <c r="C40" s="587">
        <f>((B20+B28+C32)/(1-B40))-(B20+B28+C32)</f>
        <v>0</v>
      </c>
      <c r="I40" s="410"/>
      <c r="J40" s="479"/>
    </row>
    <row r="41" spans="1:10" ht="15.75" customHeight="1" thickBot="1" x14ac:dyDescent="0.25">
      <c r="A41" s="591" t="s">
        <v>333</v>
      </c>
      <c r="B41" s="592"/>
      <c r="C41" s="593"/>
      <c r="I41" s="410"/>
      <c r="J41" s="479"/>
    </row>
    <row r="42" spans="1:10" ht="15.75" customHeight="1" x14ac:dyDescent="0.2">
      <c r="B42" s="498" t="s">
        <v>238</v>
      </c>
      <c r="C42" s="499"/>
      <c r="D42" s="500"/>
    </row>
    <row r="43" spans="1:10" ht="15.75" customHeight="1" x14ac:dyDescent="0.2">
      <c r="A43" s="501" t="s">
        <v>106</v>
      </c>
      <c r="B43" s="502"/>
    </row>
    <row r="44" spans="1:10" ht="15.75" customHeight="1" x14ac:dyDescent="0.2">
      <c r="A44" s="596" t="s">
        <v>0</v>
      </c>
      <c r="B44" s="597" t="str">
        <f>"VALORES ("&amp;'DADOS GERAIS'!C17&amp;")"</f>
        <v>VALORES ()</v>
      </c>
    </row>
    <row r="45" spans="1:10" ht="15.75" customHeight="1" x14ac:dyDescent="0.2">
      <c r="A45" s="598" t="s">
        <v>320</v>
      </c>
      <c r="B45" s="599">
        <f>$B$20</f>
        <v>0</v>
      </c>
    </row>
    <row r="46" spans="1:10" ht="15.75" customHeight="1" x14ac:dyDescent="0.2">
      <c r="A46" s="598" t="s">
        <v>314</v>
      </c>
      <c r="B46" s="599">
        <f>$B$28</f>
        <v>0</v>
      </c>
    </row>
    <row r="47" spans="1:10" ht="15.75" customHeight="1" x14ac:dyDescent="0.2">
      <c r="A47" s="598" t="s">
        <v>32</v>
      </c>
      <c r="B47" s="599">
        <f>$C$32</f>
        <v>0</v>
      </c>
    </row>
    <row r="48" spans="1:10" ht="15.75" customHeight="1" x14ac:dyDescent="0.2">
      <c r="A48" s="598" t="s">
        <v>33</v>
      </c>
      <c r="B48" s="599">
        <f>B45+B46+B47</f>
        <v>0</v>
      </c>
      <c r="C48" s="484"/>
      <c r="D48" s="500"/>
      <c r="E48" s="503"/>
    </row>
    <row r="49" spans="1:5" ht="15.75" customHeight="1" x14ac:dyDescent="0.2">
      <c r="A49" s="598" t="s">
        <v>220</v>
      </c>
      <c r="B49" s="599">
        <f>C40</f>
        <v>0</v>
      </c>
      <c r="C49" s="504"/>
      <c r="D49" s="500"/>
      <c r="E49" s="503"/>
    </row>
    <row r="50" spans="1:5" ht="15.75" customHeight="1" x14ac:dyDescent="0.2">
      <c r="A50" s="598" t="s">
        <v>332</v>
      </c>
      <c r="B50" s="600">
        <f>C41</f>
        <v>0</v>
      </c>
    </row>
    <row r="51" spans="1:5" ht="15.75" customHeight="1" x14ac:dyDescent="0.2">
      <c r="A51" s="598" t="s">
        <v>218</v>
      </c>
      <c r="B51" s="601">
        <f>B48+B49+B50</f>
        <v>0</v>
      </c>
      <c r="C51" s="500"/>
      <c r="D51" s="500"/>
      <c r="E51" s="503"/>
    </row>
    <row r="53" spans="1:5" ht="15.75" customHeight="1" x14ac:dyDescent="0.2">
      <c r="A53" s="446" t="s">
        <v>116</v>
      </c>
    </row>
    <row r="54" spans="1:5" ht="15.75" customHeight="1" x14ac:dyDescent="0.2">
      <c r="A54" s="694"/>
      <c r="B54" s="694"/>
      <c r="C54" s="694"/>
    </row>
    <row r="55" spans="1:5" ht="15.75" customHeight="1" x14ac:dyDescent="0.2">
      <c r="A55" s="694"/>
      <c r="B55" s="694"/>
      <c r="C55" s="694"/>
      <c r="E55" s="503"/>
    </row>
    <row r="56" spans="1:5" ht="15.75" customHeight="1" x14ac:dyDescent="0.2">
      <c r="A56" s="694"/>
      <c r="B56" s="694"/>
      <c r="C56" s="694"/>
      <c r="E56" s="503"/>
    </row>
    <row r="57" spans="1:5" ht="15.75" customHeight="1" x14ac:dyDescent="0.2">
      <c r="B57" s="505"/>
    </row>
    <row r="58" spans="1:5" ht="15.75" customHeight="1" x14ac:dyDescent="0.2">
      <c r="C58" s="484"/>
    </row>
    <row r="60" spans="1:5" ht="15.75" customHeight="1" x14ac:dyDescent="0.2">
      <c r="C60" s="438"/>
    </row>
    <row r="62" spans="1:5" ht="15.75" customHeight="1" x14ac:dyDescent="0.2">
      <c r="C62" s="484"/>
    </row>
  </sheetData>
  <sheetProtection algorithmName="SHA-512" hashValue="4jAl2MxDIuUXveUXA3wLNuWw6Ya3FY8wN5HxGbgfhX6rANtKIMil1L3Wf30GOOlp5nTfCezOE/qa38ENCBAsUg==" saltValue="yKycKTFqO+WpITWoFIxWRg==" spinCount="100000" sheet="1" objects="1" scenarios="1"/>
  <customSheetViews>
    <customSheetView guid="{1561A5C0-98C6-4E26-BD9D-1379D6E848E5}" scale="90" showGridLines="0" fitToPage="1" showRuler="0">
      <pane ySplit="7" topLeftCell="A19" activePane="bottomLeft" state="frozen"/>
      <selection pane="bottomLeft" activeCell="A41" sqref="A41"/>
      <pageMargins left="0.39370078740157483" right="0.39370078740157483" top="0.78740157480314965" bottom="0.78740157480314965" header="0.31496062992125984" footer="0.31496062992125984"/>
      <printOptions horizontalCentered="1"/>
      <pageSetup paperSize="9" scale="59" orientation="portrait" horizontalDpi="1200" verticalDpi="1200" r:id="rId1"/>
      <headerFooter alignWithMargins="0">
        <oddHeader xml:space="preserve">&amp;C
DEMONSTRATIVO DE FORMAÇÃO DE PREÇO
SUPLEMENTO C&amp;R&amp;9 &amp;P de &amp;N
CONVITE Nº 012453305.8 </oddHeader>
        <oddFooter>&amp;C&amp;F&amp;R&amp;A</oddFooter>
      </headerFooter>
    </customSheetView>
  </customSheetViews>
  <mergeCells count="6">
    <mergeCell ref="B5:C7"/>
    <mergeCell ref="A54:C56"/>
    <mergeCell ref="B35:C35"/>
    <mergeCell ref="B36:C36"/>
    <mergeCell ref="B37:C37"/>
    <mergeCell ref="B38:C38"/>
  </mergeCells>
  <phoneticPr fontId="0" type="noConversion"/>
  <conditionalFormatting sqref="B42:C42">
    <cfRule type="expression" dxfId="94" priority="26" stopIfTrue="1">
      <formula>#REF!="ERRO"</formula>
    </cfRule>
  </conditionalFormatting>
  <conditionalFormatting sqref="B29:C29">
    <cfRule type="expression" dxfId="93" priority="34" stopIfTrue="1">
      <formula>#REF!="ERRO"</formula>
    </cfRule>
  </conditionalFormatting>
  <conditionalFormatting sqref="C20">
    <cfRule type="cellIs" dxfId="92" priority="13" operator="greaterThan">
      <formula>1</formula>
    </cfRule>
  </conditionalFormatting>
  <conditionalFormatting sqref="B51 B10">
    <cfRule type="expression" dxfId="91" priority="10">
      <formula>$B$10&lt;&gt;TRUNC(ROUND(B54,2),2)</formula>
    </cfRule>
  </conditionalFormatting>
  <conditionalFormatting sqref="B36">
    <cfRule type="expression" dxfId="90" priority="5">
      <formula>$B$35="Locação"</formula>
    </cfRule>
    <cfRule type="expression" dxfId="89" priority="6">
      <formula>$B$35="Serviço"</formula>
    </cfRule>
  </conditionalFormatting>
  <conditionalFormatting sqref="A36">
    <cfRule type="expression" dxfId="88" priority="56">
      <formula>$B$35="Serviço"</formula>
    </cfRule>
    <cfRule type="expression" dxfId="87" priority="57">
      <formula>$B$35="Locação"</formula>
    </cfRule>
  </conditionalFormatting>
  <conditionalFormatting sqref="B15:B19">
    <cfRule type="cellIs" dxfId="86" priority="2" operator="equal">
      <formula>""</formula>
    </cfRule>
  </conditionalFormatting>
  <dataValidations xWindow="679" yWindow="586" count="8">
    <dataValidation type="decimal" allowBlank="1" showInputMessage="1" showErrorMessage="1" promptTitle="ALERTA" prompt="FAVOR INFORMAR A MARGEM DE LUCRO ESTIMADA EM %." sqref="B32:B34" xr:uid="{00000000-0002-0000-0300-000000000000}">
      <formula1>0</formula1>
      <formula2>1</formula2>
    </dataValidation>
    <dataValidation allowBlank="1" showInputMessage="1" showErrorMessage="1" promptTitle="ALERTA" prompt="Informar a carga tributária total, em percentual (%). Eventuais créditos tributários de PIS/COFINS devem ser informados na célula abaixo." sqref="B40" xr:uid="{00000000-0002-0000-0300-000001000000}"/>
    <dataValidation type="decimal" operator="greaterThanOrEqual" allowBlank="1" showInputMessage="1" showErrorMessage="1" errorTitle="Entrada de valor incorreta" error="Por favor, informe apenas valores numéricos." promptTitle="ALERTA" prompt="Iniciar digitando o valor total da proposta (B10). Digitar o valor total dos custos para cada uma das rubricas. Ao final do preenchimento o valor digitado para cada rubrica deve ser igual ao valor detalhado nas mesmas, quando couber (apenas se for &gt;10%). " sqref="B15:B19" xr:uid="{00000000-0002-0000-0300-000002000000}">
      <formula1>0</formula1>
    </dataValidation>
    <dataValidation type="decimal" operator="greaterThanOrEqual" allowBlank="1" showInputMessage="1" showErrorMessage="1" errorTitle="Valor incorreto!" error="Digite o valor numérico correspondente ao valor da proposta." promptTitle="ALERTA" prompt="Digite aqui o valor total da PPU, que equivale ao valor da proposta, cujos custos devem estar apresentados na presente planilha DFP." sqref="B10" xr:uid="{00000000-0002-0000-0300-000003000000}">
      <formula1>0</formula1>
    </dataValidation>
    <dataValidation allowBlank="1" showInputMessage="1" showErrorMessage="1" promptTitle="ALERTA" prompt="A forma de cálculo do percentual de despesas financeiras considera os critérios de avaliação do TCU, portanto, cabe a licitante informar apenas as suas despesas financeiras em valores monetários." sqref="B27" xr:uid="{00000000-0002-0000-0300-000004000000}"/>
    <dataValidation type="decimal" operator="lessThan" allowBlank="1" showInputMessage="1" showErrorMessage="1" errorTitle="ERRO" error="Informar o valor de créditos tributários de PIS/COFINS, caso ocorra o lançamento de custos com Materiais e outros itens que geram créditos tributários. Este valor deve ser negativo." promptTitle="ALERTA" prompt="Para o regime de Lucro Real, informar o valor de créditos tributários de PIS/COFINS, caso ocorra o lançamento de custos com Materiais e outros itens que geram créditos tributários. Este valor deve ser negativo. Não aplicável para Simples e Presumido." sqref="C41" xr:uid="{00000000-0002-0000-0300-000005000000}">
      <formula1>0</formula1>
    </dataValidation>
    <dataValidation type="list" allowBlank="1" showInputMessage="1" showErrorMessage="1" sqref="B35" xr:uid="{00000000-0002-0000-0300-000006000000}">
      <formula1>"Serviço,Serviço com ICMS,Locação"</formula1>
    </dataValidation>
    <dataValidation type="list" allowBlank="1" showInputMessage="1" showErrorMessage="1" sqref="B36" xr:uid="{00000000-0002-0000-0300-000007000000}">
      <formula1>"Alimentação,Transporte e demais serviços"</formula1>
    </dataValidation>
  </dataValidations>
  <printOptions horizontalCentered="1"/>
  <pageMargins left="0.19685039370078741" right="0.19685039370078741" top="0.39370078740157483" bottom="0.59055118110236227" header="0.19685039370078741" footer="0.19685039370078741"/>
  <pageSetup paperSize="9" scale="69" orientation="portrait" r:id="rId2"/>
  <headerFooter alignWithMargins="0">
    <oddHeader xml:space="preserve">&amp;C
</oddHeader>
    <oddFooter>&amp;L&amp;D&amp;CDFP Simplificado Rev.4&amp;Rpágina &amp;P de &amp;N</oddFooter>
  </headerFooter>
  <ignoredErrors>
    <ignoredError sqref="C24:C27" unlockedFormula="1"/>
  </ignoredErrors>
  <drawing r:id="rId3"/>
  <legacyDrawing r:id="rId4"/>
  <extLst>
    <ext xmlns:x14="http://schemas.microsoft.com/office/spreadsheetml/2009/9/main" uri="{CCE6A557-97BC-4b89-ADB6-D9C93CAAB3DF}">
      <x14:dataValidations xmlns:xm="http://schemas.microsoft.com/office/excel/2006/main" xWindow="679" yWindow="586" count="2">
        <x14:dataValidation type="list" showInputMessage="1" showErrorMessage="1" errorTitle="A opção informada não é válida" error="Necessário escolher dentre as opções definidas" prompt="Escolher o regime tributário" xr:uid="{00000000-0002-0000-0300-000008000000}">
          <x14:formula1>
            <xm:f>LISTAS!$A$1:$A$3</xm:f>
          </x14:formula1>
          <xm:sqref>B37</xm:sqref>
        </x14:dataValidation>
        <x14:dataValidation type="list" showInputMessage="1" showErrorMessage="1" errorTitle="A opção informada não é válida" error="Necessário escolher dentre as opções definidas" prompt="Informar se a licitante é optante pela CPPRB" xr:uid="{00000000-0002-0000-0300-000009000000}">
          <x14:formula1>
            <xm:f>LISTAS!$D$2:$D$3</xm:f>
          </x14:formula1>
          <xm:sqref>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1"/>
  <dimension ref="A1:S98"/>
  <sheetViews>
    <sheetView showGridLines="0" topLeftCell="C28" zoomScale="90" zoomScaleNormal="90" workbookViewId="0">
      <selection activeCell="H55" sqref="H55"/>
    </sheetView>
  </sheetViews>
  <sheetFormatPr defaultRowHeight="12.75" x14ac:dyDescent="0.2"/>
  <cols>
    <col min="1" max="1" width="57.7109375" bestFit="1" customWidth="1"/>
    <col min="2" max="2" width="12" bestFit="1" customWidth="1"/>
    <col min="3" max="3" width="12.5703125" bestFit="1" customWidth="1"/>
    <col min="4" max="4" width="53.5703125" bestFit="1" customWidth="1"/>
    <col min="5" max="5" width="43.5703125" bestFit="1" customWidth="1"/>
    <col min="11" max="11" width="13.42578125" customWidth="1"/>
  </cols>
  <sheetData>
    <row r="1" spans="1:13" x14ac:dyDescent="0.2">
      <c r="A1" s="340" t="s">
        <v>290</v>
      </c>
      <c r="C1" s="340" t="s">
        <v>309</v>
      </c>
      <c r="F1" t="s">
        <v>374</v>
      </c>
    </row>
    <row r="2" spans="1:13" x14ac:dyDescent="0.2">
      <c r="A2" s="340" t="s">
        <v>291</v>
      </c>
      <c r="C2" s="340" t="s">
        <v>310</v>
      </c>
      <c r="D2" s="340" t="s">
        <v>295</v>
      </c>
      <c r="F2" t="s">
        <v>375</v>
      </c>
    </row>
    <row r="3" spans="1:13" x14ac:dyDescent="0.2">
      <c r="A3" s="340" t="s">
        <v>292</v>
      </c>
      <c r="D3" s="340" t="s">
        <v>296</v>
      </c>
      <c r="F3" t="s">
        <v>376</v>
      </c>
    </row>
    <row r="5" spans="1:13" x14ac:dyDescent="0.2">
      <c r="B5" s="341" t="s">
        <v>302</v>
      </c>
      <c r="C5" s="341" t="s">
        <v>303</v>
      </c>
      <c r="E5" s="697"/>
      <c r="F5" s="697"/>
      <c r="G5" s="697"/>
      <c r="H5" s="697"/>
      <c r="J5" s="697"/>
      <c r="K5" s="697"/>
      <c r="L5" s="697"/>
      <c r="M5" s="697"/>
    </row>
    <row r="6" spans="1:13" x14ac:dyDescent="0.2">
      <c r="A6" s="341" t="s">
        <v>304</v>
      </c>
      <c r="B6" s="342">
        <f>4%-4%</f>
        <v>0</v>
      </c>
      <c r="C6" s="342">
        <v>0.37</v>
      </c>
    </row>
    <row r="7" spans="1:13" x14ac:dyDescent="0.2">
      <c r="A7" s="341" t="s">
        <v>292</v>
      </c>
      <c r="B7" s="342">
        <f>4%-4%</f>
        <v>0</v>
      </c>
      <c r="C7" s="342">
        <v>0.33</v>
      </c>
    </row>
    <row r="8" spans="1:13" x14ac:dyDescent="0.2">
      <c r="A8" s="341" t="s">
        <v>305</v>
      </c>
      <c r="B8" s="342">
        <v>0.13450000000000001</v>
      </c>
      <c r="C8" s="342">
        <v>0.3725</v>
      </c>
      <c r="E8" s="344"/>
      <c r="F8" s="344"/>
      <c r="G8" s="343"/>
      <c r="H8" s="344"/>
      <c r="J8" s="344"/>
      <c r="K8" s="344"/>
      <c r="L8" s="343"/>
      <c r="M8" s="344"/>
    </row>
    <row r="9" spans="1:13" x14ac:dyDescent="0.2">
      <c r="A9" s="341" t="s">
        <v>306</v>
      </c>
      <c r="B9" s="342">
        <v>0.1245</v>
      </c>
      <c r="C9" s="342">
        <v>0.36249999999999999</v>
      </c>
      <c r="E9" s="344"/>
      <c r="F9" s="344"/>
      <c r="G9" s="343"/>
      <c r="H9" s="344"/>
      <c r="J9" s="343"/>
      <c r="K9" s="344"/>
      <c r="L9" s="343"/>
      <c r="M9" s="344"/>
    </row>
    <row r="10" spans="1:13" x14ac:dyDescent="0.2">
      <c r="A10" s="341" t="s">
        <v>307</v>
      </c>
      <c r="B10" s="342">
        <v>7.85E-2</v>
      </c>
      <c r="C10" s="342">
        <v>0.3725</v>
      </c>
      <c r="E10" s="344"/>
      <c r="F10" s="344"/>
      <c r="G10" s="343"/>
      <c r="H10" s="344"/>
      <c r="J10" s="343"/>
      <c r="K10" s="344"/>
      <c r="L10" s="343"/>
      <c r="M10" s="344"/>
    </row>
    <row r="11" spans="1:13" x14ac:dyDescent="0.2">
      <c r="A11" s="341" t="s">
        <v>308</v>
      </c>
      <c r="B11" s="342">
        <v>6.8500000000000005E-2</v>
      </c>
      <c r="C11" s="342">
        <v>0.36249999999999999</v>
      </c>
      <c r="E11" s="344"/>
      <c r="F11" s="344"/>
      <c r="G11" s="343"/>
      <c r="H11" s="344"/>
      <c r="J11" s="343"/>
      <c r="K11" s="344"/>
      <c r="L11" s="343"/>
      <c r="M11" s="344"/>
    </row>
    <row r="12" spans="1:13" ht="28.5" customHeight="1" x14ac:dyDescent="0.2">
      <c r="A12" s="700" t="s">
        <v>319</v>
      </c>
      <c r="B12" s="700"/>
      <c r="C12" s="700"/>
    </row>
    <row r="14" spans="1:13" x14ac:dyDescent="0.2">
      <c r="E14" s="699"/>
      <c r="F14" s="699"/>
      <c r="G14" s="699"/>
      <c r="H14" s="699"/>
      <c r="I14" s="345"/>
      <c r="J14" s="699"/>
      <c r="K14" s="699"/>
      <c r="L14" s="699"/>
      <c r="M14" s="699"/>
    </row>
    <row r="15" spans="1:13" x14ac:dyDescent="0.2">
      <c r="E15" s="345"/>
      <c r="F15" s="345"/>
      <c r="G15" s="345"/>
      <c r="H15" s="345"/>
      <c r="I15" s="345"/>
      <c r="J15" s="345"/>
      <c r="K15" s="345"/>
      <c r="L15" s="345"/>
      <c r="M15" s="345"/>
    </row>
    <row r="16" spans="1:13" x14ac:dyDescent="0.2">
      <c r="E16" s="345"/>
      <c r="F16" s="345"/>
      <c r="G16" s="345"/>
      <c r="H16" s="345"/>
      <c r="I16" s="345"/>
      <c r="J16" s="345"/>
      <c r="K16" s="345"/>
      <c r="L16" s="345"/>
      <c r="M16" s="345"/>
    </row>
    <row r="17" spans="4:13" x14ac:dyDescent="0.2">
      <c r="E17" s="346"/>
      <c r="F17" s="346"/>
      <c r="G17" s="347"/>
      <c r="H17" s="346"/>
      <c r="I17" s="345"/>
      <c r="J17" s="346"/>
      <c r="K17" s="346"/>
      <c r="L17" s="347"/>
      <c r="M17" s="346"/>
    </row>
    <row r="18" spans="4:13" x14ac:dyDescent="0.2">
      <c r="E18" s="346"/>
      <c r="F18" s="346"/>
      <c r="G18" s="347"/>
      <c r="H18" s="346"/>
      <c r="I18" s="345"/>
      <c r="J18" s="347"/>
      <c r="K18" s="346"/>
      <c r="L18" s="347"/>
      <c r="M18" s="346"/>
    </row>
    <row r="19" spans="4:13" x14ac:dyDescent="0.2">
      <c r="E19" s="346"/>
      <c r="F19" s="346"/>
      <c r="G19" s="347"/>
      <c r="H19" s="346"/>
      <c r="I19" s="345"/>
      <c r="J19" s="347"/>
      <c r="K19" s="346"/>
      <c r="L19" s="347"/>
      <c r="M19" s="346"/>
    </row>
    <row r="20" spans="4:13" x14ac:dyDescent="0.2">
      <c r="E20" s="346"/>
      <c r="F20" s="346"/>
      <c r="G20" s="347"/>
      <c r="H20" s="346"/>
      <c r="I20" s="345"/>
      <c r="J20" s="347"/>
      <c r="K20" s="346"/>
      <c r="L20" s="347"/>
      <c r="M20" s="346"/>
    </row>
    <row r="24" spans="4:13" x14ac:dyDescent="0.2">
      <c r="E24" s="698"/>
      <c r="F24" s="697"/>
      <c r="G24" s="697"/>
      <c r="H24" s="697"/>
      <c r="J24" s="698"/>
      <c r="K24" s="697"/>
      <c r="L24" s="697"/>
      <c r="M24" s="697"/>
    </row>
    <row r="27" spans="4:13" x14ac:dyDescent="0.2">
      <c r="E27" s="344"/>
      <c r="F27" s="344"/>
      <c r="G27" s="347"/>
      <c r="H27" s="344"/>
      <c r="J27" s="344"/>
      <c r="K27" s="344"/>
      <c r="L27" s="347"/>
      <c r="M27" s="344"/>
    </row>
    <row r="28" spans="4:13" x14ac:dyDescent="0.2">
      <c r="E28" s="344"/>
      <c r="F28" s="344"/>
      <c r="G28" s="343"/>
      <c r="H28" s="344"/>
      <c r="J28" s="344"/>
      <c r="K28" s="344"/>
      <c r="L28" s="343"/>
      <c r="M28" s="344"/>
    </row>
    <row r="29" spans="4:13" x14ac:dyDescent="0.2">
      <c r="E29" s="344"/>
      <c r="F29" s="344"/>
      <c r="G29" s="347"/>
      <c r="H29" s="344"/>
      <c r="J29" s="344"/>
      <c r="K29" s="344"/>
      <c r="L29" s="347"/>
      <c r="M29" s="344"/>
    </row>
    <row r="30" spans="4:13" x14ac:dyDescent="0.2">
      <c r="E30" s="344"/>
      <c r="F30" s="344"/>
      <c r="G30" s="343"/>
      <c r="H30" s="344"/>
      <c r="J30" s="344"/>
      <c r="K30" s="344"/>
      <c r="L30" s="343"/>
      <c r="M30" s="344"/>
    </row>
    <row r="31" spans="4:13" ht="13.5" thickBot="1" x14ac:dyDescent="0.25">
      <c r="E31" s="344"/>
      <c r="F31" s="344"/>
      <c r="G31" s="343"/>
      <c r="H31" s="344"/>
      <c r="J31" s="344"/>
      <c r="K31" s="344"/>
      <c r="L31" s="343"/>
      <c r="M31" s="344"/>
    </row>
    <row r="32" spans="4:13" ht="13.5" thickBot="1" x14ac:dyDescent="0.25">
      <c r="D32" s="701" t="s">
        <v>348</v>
      </c>
      <c r="E32" s="702"/>
      <c r="F32" s="702"/>
      <c r="G32" s="702"/>
      <c r="H32" s="702"/>
      <c r="I32" s="702"/>
      <c r="J32" s="702"/>
      <c r="K32" s="702"/>
      <c r="L32" s="702"/>
      <c r="M32" s="703"/>
    </row>
    <row r="33" spans="1:19" ht="15" x14ac:dyDescent="0.25">
      <c r="A33" s="356"/>
      <c r="B33" s="357"/>
      <c r="C33" s="357"/>
      <c r="E33" s="697" t="s">
        <v>342</v>
      </c>
      <c r="F33" s="697"/>
      <c r="G33" s="697"/>
      <c r="H33" s="697"/>
      <c r="J33" s="697" t="s">
        <v>343</v>
      </c>
      <c r="K33" s="697"/>
      <c r="L33" s="697"/>
      <c r="M33" s="697"/>
      <c r="N33" s="340" t="s">
        <v>349</v>
      </c>
    </row>
    <row r="34" spans="1:19" ht="15" x14ac:dyDescent="0.25">
      <c r="A34" s="357"/>
      <c r="B34" s="356"/>
      <c r="C34" s="357"/>
      <c r="O34" s="350" t="s">
        <v>350</v>
      </c>
    </row>
    <row r="35" spans="1:19" ht="15" x14ac:dyDescent="0.2">
      <c r="A35" s="358"/>
      <c r="B35" s="359"/>
      <c r="C35" s="360"/>
      <c r="E35" s="380" t="s">
        <v>338</v>
      </c>
      <c r="F35" t="s">
        <v>339</v>
      </c>
      <c r="G35" s="366" t="s">
        <v>340</v>
      </c>
      <c r="H35" s="381" t="s">
        <v>367</v>
      </c>
      <c r="J35" t="s">
        <v>338</v>
      </c>
      <c r="K35" t="s">
        <v>339</v>
      </c>
      <c r="L35" s="366" t="s">
        <v>340</v>
      </c>
      <c r="M35" s="381" t="s">
        <v>367</v>
      </c>
      <c r="O35" s="351" t="s">
        <v>353</v>
      </c>
      <c r="P35" s="340" t="s">
        <v>351</v>
      </c>
    </row>
    <row r="36" spans="1:19" ht="15" x14ac:dyDescent="0.25">
      <c r="A36" s="361"/>
      <c r="B36" s="362"/>
      <c r="C36" s="357"/>
      <c r="D36" s="384" t="s">
        <v>305</v>
      </c>
      <c r="E36" s="388">
        <v>0</v>
      </c>
      <c r="F36" s="386">
        <v>9.2499999999999999E-2</v>
      </c>
      <c r="G36" s="389">
        <v>0.01</v>
      </c>
      <c r="H36" s="386">
        <f>E36+F36+G36</f>
        <v>0.10249999999999999</v>
      </c>
      <c r="I36" s="384"/>
      <c r="J36" s="394">
        <v>0.27</v>
      </c>
      <c r="K36" s="386">
        <v>9.2499999999999999E-2</v>
      </c>
      <c r="L36" s="388">
        <v>4.4999999999999998E-2</v>
      </c>
      <c r="M36" s="386">
        <f>J36+K36+L36</f>
        <v>0.40750000000000003</v>
      </c>
      <c r="O36" s="352" t="s">
        <v>352</v>
      </c>
      <c r="P36" s="340" t="s">
        <v>354</v>
      </c>
    </row>
    <row r="37" spans="1:19" x14ac:dyDescent="0.2">
      <c r="A37" s="363"/>
      <c r="B37" s="354"/>
      <c r="C37" s="355"/>
      <c r="D37" s="384" t="s">
        <v>306</v>
      </c>
      <c r="E37" s="388">
        <v>0</v>
      </c>
      <c r="F37" s="386">
        <v>9.2499999999999999E-2</v>
      </c>
      <c r="G37" s="389">
        <v>0</v>
      </c>
      <c r="H37" s="386">
        <f>E37+F37+G37</f>
        <v>9.2499999999999999E-2</v>
      </c>
      <c r="I37" s="384"/>
      <c r="J37" s="393">
        <v>0.27</v>
      </c>
      <c r="K37" s="386">
        <v>9.2499999999999999E-2</v>
      </c>
      <c r="L37" s="389">
        <v>0</v>
      </c>
      <c r="M37" s="386">
        <f>J37+K37+L37</f>
        <v>0.36250000000000004</v>
      </c>
    </row>
    <row r="38" spans="1:19" x14ac:dyDescent="0.2">
      <c r="A38" s="363"/>
      <c r="B38" s="354"/>
      <c r="C38" s="354"/>
      <c r="D38" s="387" t="s">
        <v>355</v>
      </c>
      <c r="E38" s="388">
        <v>0</v>
      </c>
      <c r="F38" s="386">
        <v>3.6499999999999998E-2</v>
      </c>
      <c r="G38" s="389">
        <v>0.01</v>
      </c>
      <c r="H38" s="386">
        <f>E38+F38+G38</f>
        <v>4.65E-2</v>
      </c>
      <c r="I38" s="384"/>
      <c r="J38" s="393">
        <v>0.27</v>
      </c>
      <c r="K38" s="386">
        <v>9.2499999999999999E-2</v>
      </c>
      <c r="L38" s="388">
        <v>4.4999999999999998E-2</v>
      </c>
      <c r="M38" s="386">
        <f>J38+K38+L38</f>
        <v>0.40750000000000003</v>
      </c>
    </row>
    <row r="39" spans="1:19" x14ac:dyDescent="0.2">
      <c r="A39" s="363"/>
      <c r="B39" s="354"/>
      <c r="C39" s="354"/>
      <c r="D39" s="387" t="s">
        <v>356</v>
      </c>
      <c r="E39" s="388">
        <v>0</v>
      </c>
      <c r="F39" s="386">
        <v>3.6499999999999998E-2</v>
      </c>
      <c r="G39" s="389">
        <v>0</v>
      </c>
      <c r="H39" s="386">
        <f>E39+F39+G39</f>
        <v>3.6499999999999998E-2</v>
      </c>
      <c r="I39" s="384"/>
      <c r="J39" s="393">
        <v>0.27</v>
      </c>
      <c r="K39" s="386">
        <v>9.2499999999999999E-2</v>
      </c>
      <c r="L39" s="389">
        <v>0</v>
      </c>
      <c r="M39" s="386">
        <f>J39+K39+L39</f>
        <v>0.36250000000000004</v>
      </c>
    </row>
    <row r="40" spans="1:19" x14ac:dyDescent="0.2">
      <c r="A40" s="363"/>
      <c r="B40" s="354"/>
      <c r="C40" s="354"/>
      <c r="D40" s="383" t="s">
        <v>368</v>
      </c>
      <c r="E40" s="385"/>
      <c r="F40" s="384"/>
      <c r="G40" s="384"/>
      <c r="H40" s="385">
        <v>0.04</v>
      </c>
      <c r="I40" s="384"/>
      <c r="J40" s="384"/>
      <c r="K40" s="384"/>
      <c r="L40" s="384"/>
      <c r="M40" s="385">
        <v>0.15</v>
      </c>
    </row>
    <row r="41" spans="1:19" x14ac:dyDescent="0.2">
      <c r="A41" s="363"/>
      <c r="B41" s="354"/>
      <c r="C41" s="354"/>
      <c r="D41" s="383" t="s">
        <v>292</v>
      </c>
      <c r="E41" s="388"/>
      <c r="F41" s="384"/>
      <c r="G41" s="384"/>
      <c r="H41" s="385">
        <v>0.04</v>
      </c>
      <c r="I41" s="384"/>
      <c r="J41" s="384"/>
      <c r="K41" s="384"/>
      <c r="L41" s="384"/>
      <c r="M41" s="385">
        <v>0.15</v>
      </c>
    </row>
    <row r="42" spans="1:19" x14ac:dyDescent="0.2">
      <c r="A42" s="363"/>
      <c r="B42" s="354"/>
      <c r="C42" s="354"/>
      <c r="E42" s="699" t="s">
        <v>344</v>
      </c>
      <c r="F42" s="699"/>
      <c r="G42" s="699"/>
      <c r="H42" s="699"/>
      <c r="I42" s="345"/>
      <c r="J42" s="699" t="s">
        <v>345</v>
      </c>
      <c r="K42" s="699"/>
      <c r="L42" s="699"/>
      <c r="M42" s="699"/>
    </row>
    <row r="43" spans="1:19" x14ac:dyDescent="0.2">
      <c r="A43" s="363"/>
      <c r="B43" s="363"/>
      <c r="C43" s="363"/>
      <c r="E43" s="345"/>
      <c r="F43" s="345"/>
      <c r="G43" s="345"/>
      <c r="H43" s="345"/>
      <c r="I43" s="345"/>
      <c r="J43" s="345"/>
      <c r="K43" s="345"/>
      <c r="L43" s="345"/>
      <c r="M43" s="345"/>
    </row>
    <row r="44" spans="1:19" ht="15" x14ac:dyDescent="0.25">
      <c r="A44" s="356"/>
      <c r="B44" s="357"/>
      <c r="C44" s="357"/>
      <c r="E44" s="382" t="s">
        <v>338</v>
      </c>
      <c r="F44" s="345" t="s">
        <v>339</v>
      </c>
      <c r="G44" s="345" t="s">
        <v>340</v>
      </c>
      <c r="H44" s="345"/>
      <c r="I44" s="345"/>
      <c r="J44" s="345" t="s">
        <v>338</v>
      </c>
      <c r="K44" s="345" t="s">
        <v>339</v>
      </c>
      <c r="L44" s="345" t="s">
        <v>340</v>
      </c>
      <c r="M44" s="345"/>
    </row>
    <row r="45" spans="1:19" ht="15" x14ac:dyDescent="0.25">
      <c r="A45" s="357"/>
      <c r="B45" s="356"/>
      <c r="C45" s="357"/>
      <c r="D45" t="s">
        <v>305</v>
      </c>
      <c r="E45" s="348">
        <v>0</v>
      </c>
      <c r="F45" s="346">
        <v>9.2499999999999999E-2</v>
      </c>
      <c r="G45" s="348">
        <v>1.4999999999999999E-2</v>
      </c>
      <c r="H45" s="346">
        <f>E45+F45+G45</f>
        <v>0.1075</v>
      </c>
      <c r="I45" s="345"/>
      <c r="J45" s="353">
        <v>0.2</v>
      </c>
      <c r="K45" s="346">
        <v>9.2499999999999999E-2</v>
      </c>
      <c r="L45" s="348">
        <v>4.4999999999999998E-2</v>
      </c>
      <c r="M45" s="346">
        <f>TRUNC(J45+K45+L45,4)</f>
        <v>0.33750000000000002</v>
      </c>
      <c r="O45" s="345" t="s">
        <v>371</v>
      </c>
      <c r="S45" t="s">
        <v>372</v>
      </c>
    </row>
    <row r="46" spans="1:19" ht="15" x14ac:dyDescent="0.2">
      <c r="A46" s="358"/>
      <c r="B46" s="359"/>
      <c r="C46" s="360"/>
      <c r="D46" s="384" t="s">
        <v>306</v>
      </c>
      <c r="E46" s="388">
        <v>0</v>
      </c>
      <c r="F46" s="390">
        <v>9.2499999999999999E-2</v>
      </c>
      <c r="G46" s="388">
        <v>0</v>
      </c>
      <c r="H46" s="390">
        <f>E46+F46+G46</f>
        <v>9.2499999999999999E-2</v>
      </c>
      <c r="I46" s="391"/>
      <c r="J46" s="392">
        <v>0.2</v>
      </c>
      <c r="K46" s="390">
        <v>9.2499999999999999E-2</v>
      </c>
      <c r="L46" s="388">
        <v>0</v>
      </c>
      <c r="M46" s="390">
        <f>J46+K46+L46</f>
        <v>0.29249999999999998</v>
      </c>
    </row>
    <row r="47" spans="1:19" ht="15" x14ac:dyDescent="0.25">
      <c r="A47" s="361"/>
      <c r="B47" s="362"/>
      <c r="C47" s="357"/>
      <c r="D47" s="349" t="s">
        <v>355</v>
      </c>
      <c r="E47" s="348">
        <v>0</v>
      </c>
      <c r="F47" s="346">
        <v>3.6499999999999998E-2</v>
      </c>
      <c r="G47" s="348">
        <v>1.4999999999999999E-2</v>
      </c>
      <c r="H47" s="346">
        <f>E47+F47+G47</f>
        <v>5.1499999999999997E-2</v>
      </c>
      <c r="I47" s="345"/>
      <c r="J47" s="353">
        <v>0.2</v>
      </c>
      <c r="K47" s="346">
        <v>9.2499999999999999E-2</v>
      </c>
      <c r="L47" s="348">
        <v>4.4999999999999998E-2</v>
      </c>
      <c r="M47" s="346">
        <f>TRUNC(J47+K47+L47,4)</f>
        <v>0.33750000000000002</v>
      </c>
      <c r="O47" s="345" t="s">
        <v>371</v>
      </c>
      <c r="S47" t="s">
        <v>372</v>
      </c>
    </row>
    <row r="48" spans="1:19" x14ac:dyDescent="0.2">
      <c r="A48" s="363"/>
      <c r="B48" s="354"/>
      <c r="C48" s="354"/>
      <c r="D48" s="387" t="s">
        <v>356</v>
      </c>
      <c r="E48" s="388">
        <v>0</v>
      </c>
      <c r="F48" s="390">
        <v>3.6499999999999998E-2</v>
      </c>
      <c r="G48" s="388">
        <v>0</v>
      </c>
      <c r="H48" s="390">
        <f>E48+F48+G48</f>
        <v>3.6499999999999998E-2</v>
      </c>
      <c r="I48" s="391"/>
      <c r="J48" s="392">
        <v>0.2</v>
      </c>
      <c r="K48" s="390">
        <v>9.2499999999999999E-2</v>
      </c>
      <c r="L48" s="388">
        <v>0</v>
      </c>
      <c r="M48" s="390">
        <f>J48+K48+L48</f>
        <v>0.29249999999999998</v>
      </c>
    </row>
    <row r="49" spans="1:13" x14ac:dyDescent="0.2">
      <c r="A49" s="363"/>
      <c r="B49" s="354"/>
      <c r="C49" s="354"/>
      <c r="D49" s="383" t="s">
        <v>368</v>
      </c>
      <c r="E49" s="384"/>
      <c r="F49" s="384"/>
      <c r="G49" s="384"/>
      <c r="H49" s="385">
        <v>0.06</v>
      </c>
      <c r="I49" s="384"/>
      <c r="J49" s="387"/>
      <c r="K49" s="384"/>
      <c r="L49" s="384"/>
      <c r="M49" s="386">
        <v>0.39500000000000002</v>
      </c>
    </row>
    <row r="50" spans="1:13" x14ac:dyDescent="0.2">
      <c r="A50" s="363"/>
      <c r="B50" s="354"/>
      <c r="C50" s="354"/>
      <c r="D50" s="383" t="s">
        <v>292</v>
      </c>
      <c r="E50" s="384"/>
      <c r="F50" s="384"/>
      <c r="G50" s="384"/>
      <c r="H50" s="385">
        <v>0.06</v>
      </c>
      <c r="I50" s="384"/>
      <c r="J50" s="384"/>
      <c r="K50" s="384"/>
      <c r="L50" s="384"/>
      <c r="M50" s="386">
        <f>M49</f>
        <v>0.39500000000000002</v>
      </c>
    </row>
    <row r="51" spans="1:13" x14ac:dyDescent="0.2">
      <c r="A51" s="363"/>
      <c r="B51" s="354"/>
      <c r="C51" s="354"/>
    </row>
    <row r="52" spans="1:13" x14ac:dyDescent="0.2">
      <c r="A52" s="363"/>
      <c r="B52" s="354"/>
      <c r="C52" s="354"/>
      <c r="E52" s="698" t="s">
        <v>346</v>
      </c>
      <c r="F52" s="697"/>
      <c r="G52" s="697"/>
      <c r="H52" s="697"/>
      <c r="J52" s="698" t="s">
        <v>347</v>
      </c>
      <c r="K52" s="697"/>
      <c r="L52" s="697"/>
      <c r="M52" s="697"/>
    </row>
    <row r="53" spans="1:13" x14ac:dyDescent="0.2">
      <c r="A53" s="363"/>
      <c r="B53" s="354"/>
      <c r="C53" s="354"/>
    </row>
    <row r="54" spans="1:13" x14ac:dyDescent="0.2">
      <c r="A54" s="364"/>
      <c r="B54" s="363"/>
      <c r="C54" s="363"/>
      <c r="E54" s="380" t="s">
        <v>341</v>
      </c>
      <c r="F54" t="s">
        <v>339</v>
      </c>
      <c r="G54" t="s">
        <v>340</v>
      </c>
      <c r="J54" t="s">
        <v>341</v>
      </c>
      <c r="K54" t="s">
        <v>339</v>
      </c>
      <c r="L54" t="s">
        <v>340</v>
      </c>
    </row>
    <row r="55" spans="1:13" ht="15" x14ac:dyDescent="0.25">
      <c r="A55" s="356"/>
      <c r="B55" s="357"/>
      <c r="C55" s="357"/>
      <c r="D55" s="384" t="s">
        <v>305</v>
      </c>
      <c r="E55" s="388">
        <v>0.02</v>
      </c>
      <c r="F55" s="388">
        <v>9.2499999999999999E-2</v>
      </c>
      <c r="G55" s="388">
        <v>1.4999999999999999E-2</v>
      </c>
      <c r="H55" s="386">
        <f>E55+F55+G55</f>
        <v>0.1275</v>
      </c>
      <c r="I55" s="384"/>
      <c r="J55" s="386">
        <v>0.05</v>
      </c>
      <c r="K55" s="386">
        <v>9.2499999999999999E-2</v>
      </c>
      <c r="L55" s="388">
        <v>4.4999999999999998E-2</v>
      </c>
      <c r="M55" s="386">
        <f>J55+K55+L55</f>
        <v>0.1875</v>
      </c>
    </row>
    <row r="56" spans="1:13" ht="15" x14ac:dyDescent="0.25">
      <c r="A56" s="357"/>
      <c r="B56" s="356"/>
      <c r="C56" s="357"/>
      <c r="D56" s="384" t="s">
        <v>306</v>
      </c>
      <c r="E56" s="388">
        <v>0.02</v>
      </c>
      <c r="F56" s="388">
        <v>9.2499999999999999E-2</v>
      </c>
      <c r="G56" s="388">
        <v>0</v>
      </c>
      <c r="H56" s="386">
        <f>E56+F56+G56</f>
        <v>0.1125</v>
      </c>
      <c r="I56" s="384"/>
      <c r="J56" s="386">
        <v>0.05</v>
      </c>
      <c r="K56" s="386">
        <v>9.2499999999999999E-2</v>
      </c>
      <c r="L56" s="386">
        <v>0</v>
      </c>
      <c r="M56" s="386">
        <f>J56+K56+L56</f>
        <v>0.14250000000000002</v>
      </c>
    </row>
    <row r="57" spans="1:13" ht="15" x14ac:dyDescent="0.2">
      <c r="A57" s="358"/>
      <c r="B57" s="359"/>
      <c r="C57" s="360"/>
      <c r="D57" s="387" t="s">
        <v>355</v>
      </c>
      <c r="E57" s="388">
        <v>0.02</v>
      </c>
      <c r="F57" s="386">
        <v>3.6499999999999998E-2</v>
      </c>
      <c r="G57" s="388">
        <v>1.4999999999999999E-2</v>
      </c>
      <c r="H57" s="386">
        <f>E57+F57+G57</f>
        <v>7.1499999999999994E-2</v>
      </c>
      <c r="I57" s="384"/>
      <c r="J57" s="386">
        <v>0.05</v>
      </c>
      <c r="K57" s="386">
        <v>3.6499999999999998E-2</v>
      </c>
      <c r="L57" s="388">
        <v>4.4999999999999998E-2</v>
      </c>
      <c r="M57" s="386">
        <f>J57+K57+L57</f>
        <v>0.13150000000000001</v>
      </c>
    </row>
    <row r="58" spans="1:13" ht="15" x14ac:dyDescent="0.25">
      <c r="A58" s="361"/>
      <c r="B58" s="362"/>
      <c r="C58" s="357"/>
      <c r="D58" s="387" t="s">
        <v>356</v>
      </c>
      <c r="E58" s="388">
        <v>0.02</v>
      </c>
      <c r="F58" s="386">
        <v>3.6499999999999998E-2</v>
      </c>
      <c r="G58" s="388">
        <v>0</v>
      </c>
      <c r="H58" s="386">
        <f>E58+F58+G58</f>
        <v>5.6499999999999995E-2</v>
      </c>
      <c r="I58" s="384"/>
      <c r="J58" s="386">
        <v>0.05</v>
      </c>
      <c r="K58" s="386">
        <v>3.6499999999999998E-2</v>
      </c>
      <c r="L58" s="386">
        <v>0</v>
      </c>
      <c r="M58" s="386">
        <f>J58+K58+L58</f>
        <v>8.6499999999999994E-2</v>
      </c>
    </row>
    <row r="59" spans="1:13" x14ac:dyDescent="0.2">
      <c r="A59" s="363"/>
      <c r="B59" s="354"/>
      <c r="C59" s="354"/>
      <c r="D59" s="383" t="s">
        <v>368</v>
      </c>
      <c r="E59" s="384"/>
      <c r="F59" s="384"/>
      <c r="G59" s="384"/>
      <c r="H59" s="388">
        <v>4.4999999999999998E-2</v>
      </c>
      <c r="I59" s="384"/>
      <c r="J59" s="384"/>
      <c r="K59" s="384"/>
      <c r="L59" s="384"/>
      <c r="M59" s="386">
        <v>0.19500000000000001</v>
      </c>
    </row>
    <row r="60" spans="1:13" x14ac:dyDescent="0.2">
      <c r="A60" s="363"/>
      <c r="B60" s="354"/>
      <c r="C60" s="354"/>
      <c r="D60" s="383" t="s">
        <v>292</v>
      </c>
      <c r="E60" s="384"/>
      <c r="F60" s="384"/>
      <c r="G60" s="384"/>
      <c r="H60" s="388">
        <v>4.4999999999999998E-2</v>
      </c>
      <c r="I60" s="384"/>
      <c r="J60" s="384"/>
      <c r="K60" s="384"/>
      <c r="L60" s="384"/>
      <c r="M60" s="389">
        <v>0.19500000000000001</v>
      </c>
    </row>
    <row r="61" spans="1:13" x14ac:dyDescent="0.2">
      <c r="A61" s="363"/>
      <c r="B61" s="354"/>
      <c r="C61" s="354"/>
      <c r="E61" s="698" t="s">
        <v>357</v>
      </c>
      <c r="F61" s="697"/>
      <c r="G61" s="697"/>
      <c r="H61" s="697"/>
      <c r="J61" s="698" t="s">
        <v>358</v>
      </c>
      <c r="K61" s="697"/>
      <c r="L61" s="697"/>
      <c r="M61" s="697"/>
    </row>
    <row r="62" spans="1:13" x14ac:dyDescent="0.2">
      <c r="A62" s="363"/>
      <c r="B62" s="354"/>
      <c r="C62" s="354"/>
    </row>
    <row r="63" spans="1:13" x14ac:dyDescent="0.2">
      <c r="A63" s="363"/>
      <c r="B63" s="354"/>
      <c r="C63" s="354"/>
      <c r="E63" s="380" t="s">
        <v>341</v>
      </c>
      <c r="F63" t="s">
        <v>339</v>
      </c>
      <c r="G63" t="s">
        <v>340</v>
      </c>
      <c r="J63" t="s">
        <v>341</v>
      </c>
      <c r="K63" t="s">
        <v>339</v>
      </c>
      <c r="L63" t="s">
        <v>340</v>
      </c>
    </row>
    <row r="64" spans="1:13" x14ac:dyDescent="0.2">
      <c r="A64" s="363"/>
      <c r="B64" s="354"/>
      <c r="C64" s="354"/>
      <c r="D64" s="384" t="s">
        <v>305</v>
      </c>
      <c r="E64" s="388">
        <v>0</v>
      </c>
      <c r="F64" s="388">
        <v>9.2499999999999999E-2</v>
      </c>
      <c r="G64" s="388">
        <v>1.4999999999999999E-2</v>
      </c>
      <c r="H64" s="386">
        <f>E64+F64+G64</f>
        <v>0.1075</v>
      </c>
      <c r="I64" s="384"/>
      <c r="J64" s="386">
        <v>0</v>
      </c>
      <c r="K64" s="386">
        <v>9.2499999999999999E-2</v>
      </c>
      <c r="L64" s="388">
        <v>4.4999999999999998E-2</v>
      </c>
      <c r="M64" s="386">
        <f>J64+K64+L64</f>
        <v>0.13750000000000001</v>
      </c>
    </row>
    <row r="65" spans="1:19" x14ac:dyDescent="0.2">
      <c r="A65" s="364"/>
      <c r="B65" s="363"/>
      <c r="C65" s="363"/>
      <c r="D65" s="384" t="s">
        <v>306</v>
      </c>
      <c r="E65" s="388">
        <v>0</v>
      </c>
      <c r="F65" s="388">
        <v>9.2499999999999999E-2</v>
      </c>
      <c r="G65" s="388">
        <v>0</v>
      </c>
      <c r="H65" s="386">
        <f>E65+F65+G65</f>
        <v>9.2499999999999999E-2</v>
      </c>
      <c r="I65" s="384"/>
      <c r="J65" s="386">
        <v>0</v>
      </c>
      <c r="K65" s="386">
        <v>9.2499999999999999E-2</v>
      </c>
      <c r="L65" s="386">
        <v>0</v>
      </c>
      <c r="M65" s="386">
        <f>J65+K65+L65</f>
        <v>9.2499999999999999E-2</v>
      </c>
    </row>
    <row r="66" spans="1:19" ht="15" x14ac:dyDescent="0.25">
      <c r="A66" s="356"/>
      <c r="B66" s="357"/>
      <c r="C66" s="357"/>
      <c r="D66" s="349" t="s">
        <v>355</v>
      </c>
      <c r="E66" s="348">
        <v>0</v>
      </c>
      <c r="F66" s="344">
        <v>3.6499999999999998E-2</v>
      </c>
      <c r="G66" s="348">
        <v>1.4999999999999999E-2</v>
      </c>
      <c r="H66" s="344">
        <f>E66+F66+G66</f>
        <v>5.1499999999999997E-2</v>
      </c>
      <c r="J66" s="344">
        <v>0</v>
      </c>
      <c r="K66" s="344">
        <v>3.6499999999999998E-2</v>
      </c>
      <c r="L66" s="348">
        <v>4.4999999999999998E-2</v>
      </c>
      <c r="M66" s="344">
        <f>TRUNC(J66+K66+L66,4)</f>
        <v>8.1500000000000003E-2</v>
      </c>
      <c r="O66" s="345" t="s">
        <v>370</v>
      </c>
      <c r="S66" t="s">
        <v>372</v>
      </c>
    </row>
    <row r="67" spans="1:19" ht="15" x14ac:dyDescent="0.25">
      <c r="A67" s="357"/>
      <c r="B67" s="356"/>
      <c r="C67" s="357"/>
      <c r="D67" s="387" t="s">
        <v>356</v>
      </c>
      <c r="E67" s="388">
        <v>0</v>
      </c>
      <c r="F67" s="386">
        <v>3.6499999999999998E-2</v>
      </c>
      <c r="G67" s="388">
        <v>0</v>
      </c>
      <c r="H67" s="386">
        <f>E67+F67+G67</f>
        <v>3.6499999999999998E-2</v>
      </c>
      <c r="I67" s="384"/>
      <c r="J67" s="386">
        <v>0</v>
      </c>
      <c r="K67" s="386">
        <v>3.6499999999999998E-2</v>
      </c>
      <c r="L67" s="386">
        <v>0</v>
      </c>
      <c r="M67" s="386">
        <f>J67+K67+L67</f>
        <v>3.6499999999999998E-2</v>
      </c>
    </row>
    <row r="68" spans="1:19" ht="15" x14ac:dyDescent="0.2">
      <c r="A68" s="358"/>
      <c r="B68" s="359"/>
      <c r="C68" s="360"/>
      <c r="D68" s="383" t="s">
        <v>368</v>
      </c>
      <c r="E68" s="384"/>
      <c r="F68" s="384"/>
      <c r="G68" s="384"/>
      <c r="H68" s="385">
        <v>0.06</v>
      </c>
      <c r="I68" s="384"/>
      <c r="J68" s="384"/>
      <c r="K68" s="384"/>
      <c r="L68" s="384"/>
      <c r="M68" s="386">
        <v>0.19500000000000001</v>
      </c>
    </row>
    <row r="69" spans="1:19" ht="15" x14ac:dyDescent="0.25">
      <c r="A69" s="361"/>
      <c r="B69" s="362"/>
      <c r="C69" s="357"/>
      <c r="D69" s="383" t="s">
        <v>292</v>
      </c>
      <c r="E69" s="384"/>
      <c r="F69" s="384"/>
      <c r="G69" s="384"/>
      <c r="H69" s="385">
        <v>0.06</v>
      </c>
      <c r="I69" s="384"/>
      <c r="J69" s="384"/>
      <c r="K69" s="384"/>
      <c r="L69" s="384"/>
      <c r="M69" s="386">
        <v>0.19500000000000001</v>
      </c>
    </row>
    <row r="70" spans="1:19" ht="13.5" thickBot="1" x14ac:dyDescent="0.25">
      <c r="A70" s="363"/>
      <c r="B70" s="354"/>
      <c r="C70" s="354"/>
      <c r="D70" s="350" t="s">
        <v>369</v>
      </c>
    </row>
    <row r="71" spans="1:19" ht="13.5" thickBot="1" x14ac:dyDescent="0.25">
      <c r="A71" s="363"/>
      <c r="B71" s="354"/>
      <c r="C71" s="354"/>
      <c r="D71" s="367" t="s">
        <v>359</v>
      </c>
      <c r="E71" s="368" t="s">
        <v>360</v>
      </c>
      <c r="F71" s="378">
        <v>0.04</v>
      </c>
      <c r="G71" s="379">
        <v>0.15</v>
      </c>
    </row>
    <row r="72" spans="1:19" x14ac:dyDescent="0.2">
      <c r="A72" s="363"/>
      <c r="B72" s="354"/>
      <c r="C72" s="354"/>
      <c r="D72" s="371" t="s">
        <v>359</v>
      </c>
      <c r="E72" s="372" t="s">
        <v>361</v>
      </c>
      <c r="F72" s="369">
        <v>0.04</v>
      </c>
      <c r="G72" s="377">
        <v>0.15</v>
      </c>
    </row>
    <row r="73" spans="1:19" x14ac:dyDescent="0.2">
      <c r="A73" s="363"/>
      <c r="B73" s="354"/>
      <c r="C73" s="354"/>
      <c r="D73" s="375" t="s">
        <v>362</v>
      </c>
      <c r="E73" s="375" t="s">
        <v>360</v>
      </c>
      <c r="F73" s="369">
        <v>0.06</v>
      </c>
      <c r="G73" s="374">
        <v>0.19500000000000001</v>
      </c>
    </row>
    <row r="74" spans="1:19" x14ac:dyDescent="0.2">
      <c r="A74" s="363"/>
      <c r="B74" s="354"/>
      <c r="C74" s="354"/>
      <c r="D74" s="371" t="s">
        <v>362</v>
      </c>
      <c r="E74" s="371" t="s">
        <v>361</v>
      </c>
      <c r="F74" s="373">
        <v>0.06</v>
      </c>
      <c r="G74" s="374">
        <v>0.19500000000000001</v>
      </c>
    </row>
    <row r="75" spans="1:19" x14ac:dyDescent="0.2">
      <c r="A75" s="363"/>
      <c r="B75" s="354"/>
      <c r="C75" s="354"/>
      <c r="D75" s="375" t="s">
        <v>363</v>
      </c>
      <c r="E75" s="375" t="s">
        <v>360</v>
      </c>
      <c r="F75" s="369">
        <v>4.4999999999999998E-2</v>
      </c>
      <c r="G75" s="374">
        <v>0.1575</v>
      </c>
    </row>
    <row r="76" spans="1:19" x14ac:dyDescent="0.2">
      <c r="A76" s="363"/>
      <c r="B76" s="363"/>
      <c r="C76" s="363"/>
      <c r="D76" s="371" t="s">
        <v>363</v>
      </c>
      <c r="E76" s="371" t="s">
        <v>361</v>
      </c>
      <c r="F76" s="373">
        <v>0.06</v>
      </c>
      <c r="G76" s="374">
        <v>0.20250000000000001</v>
      </c>
    </row>
    <row r="77" spans="1:19" ht="15" x14ac:dyDescent="0.25">
      <c r="A77" s="356"/>
      <c r="B77" s="357"/>
      <c r="C77" s="357"/>
      <c r="D77" s="375" t="s">
        <v>364</v>
      </c>
      <c r="E77" s="375" t="s">
        <v>360</v>
      </c>
      <c r="F77" s="369">
        <v>0.155</v>
      </c>
      <c r="G77" s="374">
        <v>0.1925</v>
      </c>
    </row>
    <row r="78" spans="1:19" ht="15" x14ac:dyDescent="0.25">
      <c r="A78" s="357"/>
      <c r="B78" s="356"/>
      <c r="C78" s="357"/>
      <c r="D78" s="371" t="s">
        <v>364</v>
      </c>
      <c r="E78" s="371" t="s">
        <v>361</v>
      </c>
      <c r="F78" s="373">
        <v>0.155</v>
      </c>
      <c r="G78" s="374">
        <v>0.1925</v>
      </c>
    </row>
    <row r="79" spans="1:19" ht="15" x14ac:dyDescent="0.2">
      <c r="A79" s="358"/>
      <c r="B79" s="359"/>
      <c r="C79" s="360"/>
      <c r="D79" s="375" t="s">
        <v>365</v>
      </c>
      <c r="E79" s="376" t="s">
        <v>360</v>
      </c>
      <c r="F79" s="369">
        <v>0.06</v>
      </c>
      <c r="G79" s="374">
        <v>0.19500000000000001</v>
      </c>
    </row>
    <row r="80" spans="1:19" ht="15" x14ac:dyDescent="0.25">
      <c r="A80" s="361"/>
      <c r="B80" s="362"/>
      <c r="C80" s="357"/>
      <c r="D80" s="371" t="s">
        <v>365</v>
      </c>
      <c r="E80" s="371" t="s">
        <v>361</v>
      </c>
      <c r="F80" s="373">
        <v>0.06</v>
      </c>
      <c r="G80" s="374">
        <v>0.19500000000000001</v>
      </c>
    </row>
    <row r="81" spans="1:7" x14ac:dyDescent="0.2">
      <c r="A81" s="363"/>
      <c r="B81" s="354"/>
      <c r="C81" s="354"/>
      <c r="D81" s="375" t="s">
        <v>366</v>
      </c>
      <c r="E81" s="375" t="s">
        <v>360</v>
      </c>
      <c r="F81" s="369">
        <v>0.06</v>
      </c>
      <c r="G81" s="370">
        <v>0.19500000000000001</v>
      </c>
    </row>
    <row r="82" spans="1:7" x14ac:dyDescent="0.2">
      <c r="A82" s="363"/>
      <c r="B82" s="354"/>
      <c r="C82" s="354"/>
      <c r="D82" s="371" t="s">
        <v>366</v>
      </c>
      <c r="E82" s="371" t="s">
        <v>361</v>
      </c>
      <c r="F82" s="373">
        <v>0.06</v>
      </c>
      <c r="G82" s="374">
        <v>0.19500000000000001</v>
      </c>
    </row>
    <row r="83" spans="1:7" x14ac:dyDescent="0.2">
      <c r="A83" s="363"/>
      <c r="B83" s="354"/>
      <c r="C83" s="354"/>
    </row>
    <row r="84" spans="1:7" x14ac:dyDescent="0.2">
      <c r="A84" s="363"/>
      <c r="B84" s="354"/>
      <c r="C84" s="354"/>
    </row>
    <row r="85" spans="1:7" x14ac:dyDescent="0.2">
      <c r="A85" s="363"/>
      <c r="B85" s="354"/>
      <c r="C85" s="354"/>
    </row>
    <row r="86" spans="1:7" x14ac:dyDescent="0.2">
      <c r="A86" s="363"/>
      <c r="B86" s="354"/>
      <c r="C86" s="354"/>
    </row>
    <row r="87" spans="1:7" x14ac:dyDescent="0.2">
      <c r="A87" s="364"/>
      <c r="B87" s="363"/>
      <c r="C87" s="363"/>
    </row>
    <row r="88" spans="1:7" ht="15" x14ac:dyDescent="0.25">
      <c r="A88" s="356"/>
      <c r="B88" s="357"/>
      <c r="C88" s="357"/>
    </row>
    <row r="89" spans="1:7" ht="15" x14ac:dyDescent="0.25">
      <c r="A89" s="357"/>
      <c r="B89" s="356"/>
      <c r="C89" s="357"/>
    </row>
    <row r="90" spans="1:7" ht="15" x14ac:dyDescent="0.2">
      <c r="A90" s="358"/>
      <c r="B90" s="359"/>
      <c r="C90" s="360"/>
    </row>
    <row r="91" spans="1:7" ht="15" x14ac:dyDescent="0.25">
      <c r="A91" s="361"/>
      <c r="B91" s="362"/>
      <c r="C91" s="357"/>
    </row>
    <row r="92" spans="1:7" x14ac:dyDescent="0.2">
      <c r="A92" s="363"/>
      <c r="B92" s="354"/>
      <c r="C92" s="355"/>
    </row>
    <row r="93" spans="1:7" x14ac:dyDescent="0.2">
      <c r="A93" s="363"/>
      <c r="B93" s="354"/>
      <c r="C93" s="354"/>
    </row>
    <row r="94" spans="1:7" x14ac:dyDescent="0.2">
      <c r="A94" s="363"/>
      <c r="B94" s="354"/>
      <c r="C94" s="354"/>
    </row>
    <row r="95" spans="1:7" x14ac:dyDescent="0.2">
      <c r="A95" s="363"/>
      <c r="B95" s="354"/>
      <c r="C95" s="354"/>
    </row>
    <row r="96" spans="1:7" x14ac:dyDescent="0.2">
      <c r="A96" s="363"/>
      <c r="B96" s="354"/>
      <c r="C96" s="354"/>
    </row>
    <row r="97" spans="1:3" x14ac:dyDescent="0.2">
      <c r="A97" s="363"/>
      <c r="B97" s="354"/>
      <c r="C97" s="354"/>
    </row>
    <row r="98" spans="1:3" x14ac:dyDescent="0.2">
      <c r="A98" s="365"/>
      <c r="B98" s="363"/>
      <c r="C98" s="363"/>
    </row>
  </sheetData>
  <mergeCells count="16">
    <mergeCell ref="E61:H61"/>
    <mergeCell ref="J61:M61"/>
    <mergeCell ref="E52:H52"/>
    <mergeCell ref="J52:M52"/>
    <mergeCell ref="A12:C12"/>
    <mergeCell ref="D32:M32"/>
    <mergeCell ref="E33:H33"/>
    <mergeCell ref="J33:M33"/>
    <mergeCell ref="E42:H42"/>
    <mergeCell ref="J42:M42"/>
    <mergeCell ref="E5:H5"/>
    <mergeCell ref="J5:M5"/>
    <mergeCell ref="E24:H24"/>
    <mergeCell ref="E14:H14"/>
    <mergeCell ref="J14:M14"/>
    <mergeCell ref="J24:M24"/>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4">
    <pageSetUpPr fitToPage="1"/>
  </sheetPr>
  <dimension ref="A1:AS1122"/>
  <sheetViews>
    <sheetView showGridLines="0" showRowColHeaders="0" topLeftCell="A2" zoomScale="80" zoomScaleNormal="80" zoomScaleSheetLayoutView="50" workbookViewId="0">
      <selection activeCell="A17" sqref="A17"/>
    </sheetView>
  </sheetViews>
  <sheetFormatPr defaultColWidth="9.140625" defaultRowHeight="15" x14ac:dyDescent="0.2"/>
  <cols>
    <col min="1" max="1" width="37.85546875" style="406" customWidth="1"/>
    <col min="2" max="2" width="18.5703125" style="406" customWidth="1"/>
    <col min="3" max="3" width="22.42578125" style="406" customWidth="1"/>
    <col min="4" max="4" width="14.140625" style="406" customWidth="1"/>
    <col min="5" max="5" width="15.28515625" style="406" customWidth="1"/>
    <col min="6" max="6" width="14.42578125" style="406" customWidth="1"/>
    <col min="7" max="7" width="15" style="406" customWidth="1"/>
    <col min="8" max="8" width="18.5703125" style="406" customWidth="1"/>
    <col min="9" max="10" width="20.7109375" style="406" customWidth="1"/>
    <col min="11" max="11" width="12.7109375" style="406" customWidth="1"/>
    <col min="12" max="12" width="16.140625" style="406" customWidth="1"/>
    <col min="13" max="17" width="20.7109375" style="406" customWidth="1"/>
    <col min="18" max="18" width="19.7109375" style="406" customWidth="1"/>
    <col min="19" max="23" width="18" style="406" customWidth="1"/>
    <col min="24" max="27" width="17.42578125" style="406" customWidth="1"/>
    <col min="28" max="29" width="19.7109375" style="406" customWidth="1"/>
    <col min="30" max="30" width="20.140625" style="406" customWidth="1"/>
    <col min="31" max="31" width="5.85546875" style="408" customWidth="1"/>
    <col min="32" max="32" width="13.85546875" style="408" bestFit="1" customWidth="1"/>
    <col min="33" max="45" width="12.7109375" style="406" customWidth="1"/>
    <col min="46" max="16384" width="9.140625" style="406"/>
  </cols>
  <sheetData>
    <row r="1" spans="1:45" ht="15.75" customHeight="1" x14ac:dyDescent="0.2">
      <c r="A1" s="404"/>
      <c r="B1" s="405"/>
      <c r="H1" s="407"/>
      <c r="I1" s="407"/>
      <c r="J1" s="407"/>
      <c r="K1" s="407"/>
      <c r="L1" s="407"/>
      <c r="M1" s="407"/>
      <c r="N1" s="407"/>
      <c r="O1" s="407"/>
    </row>
    <row r="2" spans="1:45" ht="12.75" customHeight="1" x14ac:dyDescent="0.2">
      <c r="A2" s="409"/>
      <c r="B2" s="405"/>
      <c r="T2" s="410"/>
    </row>
    <row r="3" spans="1:45" ht="15.75" customHeight="1" x14ac:dyDescent="0.2">
      <c r="A3" s="409"/>
      <c r="B3" s="405"/>
    </row>
    <row r="4" spans="1:45" ht="15" customHeight="1" x14ac:dyDescent="0.2">
      <c r="A4" s="442">
        <f>'DADOS GERAIS'!A4</f>
        <v>0</v>
      </c>
      <c r="B4" s="405"/>
    </row>
    <row r="5" spans="1:45" ht="15.75" customHeight="1" x14ac:dyDescent="0.35">
      <c r="A5" s="441">
        <f>'DADOS GERAIS'!$A$5</f>
        <v>0</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row>
    <row r="6" spans="1:45" ht="15.75" customHeight="1" x14ac:dyDescent="0.2">
      <c r="A6" s="442" t="str">
        <f>'DADOS GERAIS'!$A$6</f>
        <v xml:space="preserve"> Nº </v>
      </c>
      <c r="B6" s="412"/>
      <c r="C6" s="413"/>
      <c r="D6" s="413"/>
      <c r="E6" s="413"/>
      <c r="F6" s="413"/>
      <c r="G6" s="413"/>
      <c r="H6" s="414"/>
      <c r="I6" s="414"/>
      <c r="J6" s="414"/>
      <c r="K6" s="414"/>
      <c r="L6" s="414"/>
      <c r="M6" s="414"/>
      <c r="N6" s="414"/>
      <c r="O6" s="414"/>
      <c r="P6" s="414"/>
      <c r="Q6" s="414"/>
      <c r="R6" s="414"/>
      <c r="S6" s="414"/>
      <c r="T6" s="414"/>
      <c r="U6" s="414"/>
      <c r="V6" s="414"/>
      <c r="W6" s="414"/>
      <c r="X6" s="414"/>
      <c r="Y6" s="414"/>
      <c r="Z6" s="414"/>
      <c r="AA6" s="414"/>
      <c r="AB6" s="414"/>
      <c r="AC6" s="414"/>
    </row>
    <row r="7" spans="1:45" ht="15.75" customHeight="1" x14ac:dyDescent="0.2">
      <c r="A7" s="443" t="s">
        <v>1</v>
      </c>
      <c r="B7" s="415"/>
      <c r="C7" s="416"/>
      <c r="D7" s="416"/>
      <c r="E7" s="416"/>
      <c r="F7" s="416"/>
      <c r="G7" s="416"/>
      <c r="H7" s="417"/>
      <c r="I7" s="417"/>
      <c r="J7" s="417"/>
      <c r="K7" s="417"/>
      <c r="L7" s="417"/>
      <c r="M7" s="417"/>
      <c r="N7" s="417"/>
      <c r="O7" s="417"/>
      <c r="P7" s="417"/>
      <c r="Q7" s="417"/>
      <c r="R7" s="417"/>
      <c r="S7" s="417"/>
      <c r="T7" s="417"/>
      <c r="U7" s="417"/>
      <c r="V7" s="417"/>
      <c r="W7" s="417"/>
      <c r="X7" s="417"/>
      <c r="Y7" s="417"/>
      <c r="Z7" s="417"/>
      <c r="AA7" s="417"/>
      <c r="AB7" s="417"/>
      <c r="AC7" s="417"/>
      <c r="AD7" s="417"/>
    </row>
    <row r="8" spans="1:45" ht="15.75" customHeight="1" x14ac:dyDescent="0.2">
      <c r="F8" s="413"/>
      <c r="G8" s="413"/>
      <c r="H8" s="414"/>
      <c r="I8" s="414"/>
      <c r="J8" s="414"/>
      <c r="K8" s="414"/>
      <c r="L8" s="414"/>
      <c r="M8" s="414"/>
      <c r="N8" s="414"/>
      <c r="O8" s="414"/>
      <c r="P8" s="414"/>
      <c r="Q8" s="414"/>
      <c r="R8" s="414"/>
      <c r="S8" s="414"/>
      <c r="T8" s="414"/>
      <c r="U8" s="414"/>
      <c r="V8" s="414"/>
      <c r="W8" s="414"/>
      <c r="X8" s="414"/>
      <c r="Y8" s="414"/>
      <c r="Z8" s="414"/>
      <c r="AA8" s="414"/>
      <c r="AB8" s="414"/>
      <c r="AC8" s="414"/>
    </row>
    <row r="9" spans="1:45" ht="15.75" customHeight="1" x14ac:dyDescent="0.2">
      <c r="A9" s="603" t="s">
        <v>8</v>
      </c>
      <c r="B9" s="604" t="str">
        <f>'DADOS GERAIS'!C17&amp;" / MÊS"</f>
        <v xml:space="preserve"> / MÊS</v>
      </c>
      <c r="C9" s="605" t="str">
        <f>'DADOS GERAIS'!C17&amp;" / CONTRATO"</f>
        <v xml:space="preserve"> / CONTRATO</v>
      </c>
      <c r="D9" s="413"/>
      <c r="E9" s="413"/>
      <c r="F9" s="413"/>
      <c r="G9" s="413"/>
      <c r="H9" s="414"/>
      <c r="I9" s="414"/>
      <c r="J9" s="414"/>
      <c r="K9" s="414"/>
      <c r="L9" s="414"/>
      <c r="M9" s="414"/>
      <c r="N9" s="414"/>
      <c r="O9" s="414"/>
      <c r="P9" s="414"/>
      <c r="Q9" s="414"/>
      <c r="R9" s="414"/>
      <c r="S9" s="414"/>
      <c r="T9" s="414"/>
      <c r="U9" s="414"/>
      <c r="V9" s="414"/>
      <c r="W9" s="414"/>
      <c r="X9" s="414"/>
      <c r="Y9" s="414"/>
      <c r="Z9" s="414"/>
      <c r="AA9" s="414"/>
      <c r="AB9" s="414"/>
      <c r="AC9" s="414"/>
    </row>
    <row r="10" spans="1:45" ht="24.95" customHeight="1" thickBot="1" x14ac:dyDescent="0.25">
      <c r="A10" s="606" t="s">
        <v>4</v>
      </c>
      <c r="B10" s="607">
        <f>$AD$117</f>
        <v>0</v>
      </c>
      <c r="C10" s="608">
        <f>IF(B10=0,0,B10*'DADOS GERAIS'!$B$24)</f>
        <v>0</v>
      </c>
      <c r="D10" s="412"/>
      <c r="E10" s="412"/>
      <c r="F10" s="413"/>
      <c r="G10" s="413"/>
      <c r="H10" s="414"/>
      <c r="I10" s="414"/>
      <c r="J10" s="414"/>
      <c r="K10" s="414"/>
      <c r="L10" s="414"/>
      <c r="M10" s="414"/>
      <c r="N10" s="414"/>
      <c r="O10" s="414"/>
      <c r="P10" s="414"/>
      <c r="Q10" s="414"/>
      <c r="R10" s="414"/>
      <c r="S10" s="414"/>
      <c r="T10" s="414"/>
      <c r="U10" s="414"/>
      <c r="V10" s="414"/>
      <c r="W10" s="414"/>
      <c r="X10" s="414"/>
      <c r="Y10" s="414"/>
      <c r="Z10" s="414"/>
      <c r="AA10" s="414"/>
      <c r="AB10" s="414"/>
      <c r="AC10" s="414"/>
    </row>
    <row r="11" spans="1:45" ht="30" customHeight="1" thickBot="1" x14ac:dyDescent="0.35">
      <c r="A11" s="423"/>
      <c r="B11" s="423"/>
      <c r="C11" s="424"/>
      <c r="D11" s="424"/>
      <c r="E11" s="413"/>
      <c r="F11" s="425"/>
      <c r="G11" s="425"/>
      <c r="H11" s="414"/>
      <c r="I11" s="414"/>
      <c r="K11" s="426"/>
      <c r="L11" s="426"/>
      <c r="M11" s="422"/>
      <c r="N11" s="439" t="s">
        <v>390</v>
      </c>
      <c r="O11" s="414"/>
      <c r="P11" s="414"/>
      <c r="Q11" s="414"/>
      <c r="R11" s="427"/>
      <c r="S11" s="414"/>
      <c r="T11" s="414"/>
      <c r="U11" s="414"/>
      <c r="V11" s="414"/>
      <c r="W11" s="414"/>
      <c r="X11" s="537"/>
      <c r="Y11" s="414"/>
      <c r="Z11" s="414"/>
      <c r="AA11" s="414"/>
      <c r="AB11" s="414"/>
      <c r="AC11" s="537"/>
    </row>
    <row r="12" spans="1:45" ht="25.5" customHeight="1" x14ac:dyDescent="0.2">
      <c r="C12" s="413"/>
      <c r="D12" s="413"/>
      <c r="E12" s="413"/>
      <c r="F12" s="413"/>
      <c r="G12" s="413"/>
      <c r="H12" s="427"/>
      <c r="I12" s="427"/>
      <c r="J12" s="427"/>
      <c r="K12" s="427"/>
      <c r="L12" s="427"/>
      <c r="M12" s="427"/>
      <c r="N12" s="538"/>
      <c r="O12" s="427"/>
      <c r="P12" s="414"/>
      <c r="Q12" s="414"/>
      <c r="R12" s="427"/>
      <c r="S12" s="414"/>
      <c r="T12" s="414"/>
      <c r="U12" s="414"/>
      <c r="V12" s="414"/>
      <c r="W12" s="414"/>
      <c r="X12" s="414"/>
      <c r="Y12" s="414"/>
      <c r="Z12" s="414"/>
      <c r="AA12" s="414"/>
      <c r="AB12" s="414"/>
      <c r="AC12" s="414"/>
    </row>
    <row r="13" spans="1:45" ht="31.5" customHeight="1" x14ac:dyDescent="0.2">
      <c r="C13" s="444" t="s">
        <v>126</v>
      </c>
      <c r="D13" s="428"/>
      <c r="E13" s="429" t="s">
        <v>79</v>
      </c>
      <c r="F13" s="413"/>
      <c r="G13" s="413"/>
      <c r="H13" s="427"/>
      <c r="I13" s="609" t="s">
        <v>3</v>
      </c>
      <c r="J13" s="610" t="s">
        <v>142</v>
      </c>
      <c r="K13" s="715" t="s">
        <v>334</v>
      </c>
      <c r="L13" s="715"/>
      <c r="M13" s="610" t="s">
        <v>48</v>
      </c>
      <c r="N13" s="610" t="s">
        <v>161</v>
      </c>
      <c r="O13" s="611" t="str">
        <f>CONCATENATE("% ",O16)</f>
        <v>% OUTROS 
(DESCREVER)</v>
      </c>
      <c r="P13" s="612" t="str">
        <f>CONCATENATE("% ",P16)</f>
        <v>% OUTROS 2 (DESCREVER)</v>
      </c>
      <c r="Q13" s="613" t="str">
        <f>CONCATENATE("% ",Q16)</f>
        <v>% OUTROS 3 (DESCREVER)</v>
      </c>
      <c r="R13" s="427"/>
      <c r="T13" s="705" t="str">
        <f>IF(COUNTIF(T91:T116,"ERRO")&gt;0,"Verifique incidência % correta de insalubridade ou se já não há incidência de periculosidade","")</f>
        <v/>
      </c>
      <c r="U13" s="430"/>
      <c r="V13" s="430"/>
      <c r="W13" s="705"/>
      <c r="Y13" s="422"/>
      <c r="Z13" s="422"/>
      <c r="AA13" s="422"/>
      <c r="AB13" s="422"/>
      <c r="AC13" s="422"/>
    </row>
    <row r="14" spans="1:45" ht="25.5" customHeight="1" x14ac:dyDescent="0.2">
      <c r="C14" s="445" t="str">
        <f>'DADOS GERAIS'!B24</f>
        <v/>
      </c>
      <c r="D14" s="431"/>
      <c r="E14" s="432">
        <f>'DADOS GERAIS'!$B$14</f>
        <v>0</v>
      </c>
      <c r="F14" s="413"/>
      <c r="G14" s="413"/>
      <c r="H14" s="414"/>
      <c r="I14" s="614"/>
      <c r="J14" s="615"/>
      <c r="K14" s="716"/>
      <c r="L14" s="716"/>
      <c r="M14" s="616"/>
      <c r="N14" s="616"/>
      <c r="O14" s="616"/>
      <c r="P14" s="616"/>
      <c r="Q14" s="617"/>
      <c r="R14" s="433"/>
      <c r="T14" s="705"/>
      <c r="U14" s="430"/>
      <c r="V14" s="430"/>
      <c r="W14" s="705"/>
      <c r="Y14" s="422"/>
      <c r="Z14" s="422"/>
      <c r="AA14" s="422"/>
      <c r="AB14" s="422"/>
      <c r="AC14" s="422"/>
    </row>
    <row r="15" spans="1:45" ht="18" x14ac:dyDescent="0.3">
      <c r="A15" s="419"/>
      <c r="B15" s="412"/>
      <c r="C15" s="413"/>
      <c r="D15" s="413"/>
      <c r="E15" s="413"/>
      <c r="F15" s="413"/>
      <c r="G15" s="423"/>
      <c r="H15" s="414"/>
      <c r="I15" s="413"/>
      <c r="J15" s="413"/>
      <c r="K15" s="413"/>
      <c r="L15" s="413"/>
      <c r="M15" s="413"/>
      <c r="N15" s="413"/>
      <c r="O15" s="413"/>
      <c r="P15" s="413"/>
      <c r="Q15" s="413"/>
      <c r="R15" s="414"/>
      <c r="S15" s="414"/>
      <c r="T15" s="414"/>
      <c r="U15" s="414"/>
      <c r="V15" s="414"/>
      <c r="W15" s="414"/>
      <c r="X15" s="414"/>
      <c r="Y15" s="414"/>
      <c r="Z15" s="414"/>
      <c r="AA15" s="414"/>
      <c r="AB15" s="414"/>
      <c r="AC15" s="414"/>
      <c r="AG15" s="704" t="s">
        <v>184</v>
      </c>
      <c r="AH15" s="704"/>
      <c r="AI15" s="704"/>
      <c r="AJ15" s="704"/>
      <c r="AK15" s="704"/>
      <c r="AL15" s="704"/>
      <c r="AN15" s="704" t="s">
        <v>185</v>
      </c>
      <c r="AO15" s="704"/>
      <c r="AP15" s="704"/>
      <c r="AQ15" s="704"/>
      <c r="AR15" s="704"/>
      <c r="AS15" s="704"/>
    </row>
    <row r="16" spans="1:45" ht="75" x14ac:dyDescent="0.2">
      <c r="A16" s="618" t="s">
        <v>109</v>
      </c>
      <c r="B16" s="612" t="s">
        <v>108</v>
      </c>
      <c r="C16" s="612" t="s">
        <v>125</v>
      </c>
      <c r="D16" s="612" t="s">
        <v>311</v>
      </c>
      <c r="E16" s="612" t="s">
        <v>336</v>
      </c>
      <c r="F16" s="612" t="str">
        <f>"SALÁRIO POR MÊS ou HORA
("&amp;'DADOS GERAIS'!C17&amp;")"</f>
        <v>SALÁRIO POR MÊS ou HORA
()</v>
      </c>
      <c r="G16" s="612" t="s">
        <v>297</v>
      </c>
      <c r="H16" s="612" t="str">
        <f>"TOTAL DE ENCARGOS COMPLEMENTARES ("&amp;'DADOS GERAIS'!C17&amp;")"</f>
        <v>TOTAL DE ENCARGOS COMPLEMENTARES ()</v>
      </c>
      <c r="I16" s="612" t="s">
        <v>59</v>
      </c>
      <c r="J16" s="612" t="s">
        <v>51</v>
      </c>
      <c r="K16" s="612" t="s">
        <v>162</v>
      </c>
      <c r="L16" s="612" t="s">
        <v>335</v>
      </c>
      <c r="M16" s="612" t="s">
        <v>52</v>
      </c>
      <c r="N16" s="612" t="s">
        <v>165</v>
      </c>
      <c r="O16" s="619" t="s">
        <v>389</v>
      </c>
      <c r="P16" s="619" t="s">
        <v>145</v>
      </c>
      <c r="Q16" s="619" t="s">
        <v>166</v>
      </c>
      <c r="R16" s="620" t="str">
        <f>"SALÁRIO TOTAL MENSAL ("&amp;'DADOS GERAIS'!B17&amp;" / COLABORADOR)"</f>
        <v>SALÁRIO TOTAL MENSAL ( / COLABORADOR)</v>
      </c>
      <c r="S16" s="620" t="s">
        <v>54</v>
      </c>
      <c r="T16" s="620" t="s">
        <v>49</v>
      </c>
      <c r="U16" s="620" t="s">
        <v>164</v>
      </c>
      <c r="V16" s="620" t="s">
        <v>50</v>
      </c>
      <c r="W16" s="620" t="s">
        <v>163</v>
      </c>
      <c r="X16" s="620" t="str">
        <f>O16</f>
        <v>OUTROS 
(DESCREVER)</v>
      </c>
      <c r="Y16" s="620" t="str">
        <f>P16</f>
        <v>OUTROS 2 (DESCREVER)</v>
      </c>
      <c r="Z16" s="620" t="str">
        <f>Q16</f>
        <v>OUTROS 3 (DESCREVER)</v>
      </c>
      <c r="AA16" s="620" t="s">
        <v>35</v>
      </c>
      <c r="AB16" s="620" t="s">
        <v>393</v>
      </c>
      <c r="AC16" s="620" t="s">
        <v>110</v>
      </c>
      <c r="AD16" s="621" t="str">
        <f>"VALOR TOTAL ("&amp;'DADOS GERAIS'!C17&amp;"), DILUÍDO PARA O PRAZO TOTAL DO CONTRATO"</f>
        <v>VALOR TOTAL (), DILUÍDO PARA O PRAZO TOTAL DO CONTRATO</v>
      </c>
      <c r="AG16" s="434" t="s">
        <v>164</v>
      </c>
      <c r="AH16" s="434" t="s">
        <v>50</v>
      </c>
      <c r="AI16" s="434" t="s">
        <v>163</v>
      </c>
      <c r="AJ16" s="434" t="s">
        <v>138</v>
      </c>
      <c r="AK16" s="434" t="s">
        <v>145</v>
      </c>
      <c r="AL16" s="434" t="s">
        <v>166</v>
      </c>
      <c r="AM16" s="435"/>
      <c r="AN16" s="434" t="s">
        <v>164</v>
      </c>
      <c r="AO16" s="434" t="s">
        <v>50</v>
      </c>
      <c r="AP16" s="434" t="s">
        <v>163</v>
      </c>
      <c r="AQ16" s="434" t="s">
        <v>138</v>
      </c>
      <c r="AR16" s="434" t="s">
        <v>145</v>
      </c>
      <c r="AS16" s="434" t="s">
        <v>166</v>
      </c>
    </row>
    <row r="17" spans="1:45" ht="17.100000000000001" customHeight="1" x14ac:dyDescent="0.2">
      <c r="A17" s="622"/>
      <c r="B17" s="623"/>
      <c r="C17" s="624"/>
      <c r="D17" s="624"/>
      <c r="E17" s="625"/>
      <c r="F17" s="626"/>
      <c r="G17" s="627"/>
      <c r="H17" s="628"/>
      <c r="I17" s="629"/>
      <c r="J17" s="630"/>
      <c r="K17" s="629"/>
      <c r="L17" s="625"/>
      <c r="M17" s="629"/>
      <c r="N17" s="629"/>
      <c r="O17" s="629"/>
      <c r="P17" s="629"/>
      <c r="Q17" s="629"/>
      <c r="R17" s="631" t="str">
        <f>IF(D17="","",IF(D17="Horista",E17*F17,IF(D17="Mensalista",F17)))</f>
        <v/>
      </c>
      <c r="S17" s="631" t="str">
        <f>IF(F17&gt;0,IF(I17="N",0,IF(I17="S",R17*$I$14,0)),"")</f>
        <v/>
      </c>
      <c r="T17" s="631" t="str">
        <f>IF(F17&gt;0,IF(AND(I17="S",J17&lt;&gt;""),"ERRO",IF(I17="S",0,IF(OR(J17="",J17=0.1,J17=0.2,J17=0.4),J17*$J$14,"ERRO"))),"")</f>
        <v/>
      </c>
      <c r="U17" s="631">
        <f>IF(K17&lt;&gt;"S",0,IF($K$14&lt;&gt;"",(((R17/E17)*(L17))*(((1+$K$14)*1.1428)-1)),0))</f>
        <v>0</v>
      </c>
      <c r="V17" s="631" t="str">
        <f>IF($F17&gt;0,IF($M17&lt;&gt;"S",0,($R17)*$M$14),"")</f>
        <v/>
      </c>
      <c r="W17" s="631" t="str">
        <f>IF($F17&gt;0,IF($N17&lt;&gt;"S",0,($R17)*$N$14),"")</f>
        <v/>
      </c>
      <c r="X17" s="631" t="str">
        <f>IF($F17&gt;0,IF($O17="N",0,IF($O17="S",($R17)*$O$14,0)),"")</f>
        <v/>
      </c>
      <c r="Y17" s="631" t="str">
        <f>IF($F17&gt;0,IF($P17="N",0,IF($P17="S",($R17)*$P$14,0)),"")</f>
        <v/>
      </c>
      <c r="Z17" s="631" t="str">
        <f>IF($F17&gt;0,IF($Q17="N",0,IF($Q17="S",($R17)*$Q$14,0)),"")</f>
        <v/>
      </c>
      <c r="AA17" s="631" t="str">
        <f>IFERROR(SUM(R17:Z17)*G17-(IF($N$12="",W17*G17,IF($N$12="N",W17*G17,IF($N$12="S",0)))),"")</f>
        <v/>
      </c>
      <c r="AB17" s="631" t="str">
        <f>IF(F17&gt;0,H17,"")</f>
        <v/>
      </c>
      <c r="AC17" s="632" t="str">
        <f>IF(F17&gt;0,SUM(R17:AB17),"")</f>
        <v/>
      </c>
      <c r="AD17" s="633" t="str">
        <f>IF(B17="","",IF(C17&gt;$C$14,"ERRO",AC17*B17*C17/$C$14))</f>
        <v/>
      </c>
      <c r="AG17" s="436" t="str">
        <f t="shared" ref="AG17:AG60" si="0">IF($F17&gt;0,IF($K17&lt;&gt;"S",0,($R17+$S17+$T17)*$K$14),"")</f>
        <v/>
      </c>
      <c r="AH17" s="436" t="str">
        <f t="shared" ref="AH17:AH60" si="1">IF($F17&gt;0,IF($M17&lt;&gt;"S",0,($R17+$S17+$T17)*$M$14),"")</f>
        <v/>
      </c>
      <c r="AI17" s="436" t="str">
        <f t="shared" ref="AI17:AI60" si="2">IF($F17&gt;0,IF($N17&lt;&gt;"S",0,($R17+$S17+$T17)*$N$14),"")</f>
        <v/>
      </c>
      <c r="AJ17" s="436" t="str">
        <f t="shared" ref="AJ17:AJ60" si="3">IF($F17&gt;0,IF($O17="N",0,IF($O17="S",($R17+$S17+$T17)*$O$14,0)),"")</f>
        <v/>
      </c>
      <c r="AK17" s="436" t="str">
        <f t="shared" ref="AK17:AK60" si="4">IF($F17&gt;0,IF($P17="N",0,IF($P17="S",($R17+$S17+$T17)*$P$14,0)),"")</f>
        <v/>
      </c>
      <c r="AL17" s="436" t="str">
        <f t="shared" ref="AL17:AL60" si="5">IF($F17&gt;0,IF($Q17="N",0,IF($Q17="S",($R17+$S17+$T17)*$Q$14,0)),"")</f>
        <v/>
      </c>
      <c r="AN17" s="436" t="str">
        <f t="shared" ref="AN17:AN60" si="6">IF($F17&gt;0,IF($K17&lt;&gt;"S",0,($R17)*$K$14),"")</f>
        <v/>
      </c>
      <c r="AO17" s="436" t="str">
        <f t="shared" ref="AO17:AO60" si="7">IF($F17&gt;0,IF($M17&lt;&gt;"S",0,($R17)*$M$14),"")</f>
        <v/>
      </c>
      <c r="AP17" s="436" t="str">
        <f t="shared" ref="AP17:AP60" si="8">IF($F17&gt;0,IF($N17&lt;&gt;"S",0,($R17)*$N$14),"")</f>
        <v/>
      </c>
      <c r="AQ17" s="436" t="str">
        <f t="shared" ref="AQ17:AQ60" si="9">IF($F17&gt;0,IF($O17="N",0,IF($O17="S",($R17)*$O$14,0)),"")</f>
        <v/>
      </c>
      <c r="AR17" s="436" t="str">
        <f t="shared" ref="AR17:AR60" si="10">IF($F17&gt;0,IF($P17="N",0,IF($P17="S",($R17)*$P$14,0)),"")</f>
        <v/>
      </c>
      <c r="AS17" s="436" t="str">
        <f t="shared" ref="AS17:AS60" si="11">IF($F17&gt;0,IF($Q17="N",0,IF($Q17="S",($R17)*$Q$14,0)),"")</f>
        <v/>
      </c>
    </row>
    <row r="18" spans="1:45" ht="17.100000000000001" customHeight="1" x14ac:dyDescent="0.2">
      <c r="A18" s="622"/>
      <c r="B18" s="623"/>
      <c r="C18" s="624"/>
      <c r="D18" s="624"/>
      <c r="E18" s="625"/>
      <c r="F18" s="626"/>
      <c r="G18" s="627"/>
      <c r="H18" s="628"/>
      <c r="I18" s="629"/>
      <c r="J18" s="630"/>
      <c r="K18" s="629"/>
      <c r="L18" s="625"/>
      <c r="M18" s="629"/>
      <c r="N18" s="629"/>
      <c r="O18" s="629"/>
      <c r="P18" s="629"/>
      <c r="Q18" s="629"/>
      <c r="R18" s="631" t="str">
        <f t="shared" ref="R18:R46" si="12">IF(D18="","",IF(D18="Horista",E18*F18,IF(D18="Mensalista",F18)))</f>
        <v/>
      </c>
      <c r="S18" s="631" t="str">
        <f t="shared" ref="S18:S46" si="13">IF(F18&gt;0,IF(I18="N",0,IF(I18="S",R18*$I$14,0)),"")</f>
        <v/>
      </c>
      <c r="T18" s="631" t="str">
        <f t="shared" ref="T18:T46" si="14">IF(F18&gt;0,IF(AND(I18="S",J18&lt;&gt;""),"ERRO",IF(I18="S",0,IF(OR(J18="",J18=0.1,J18=0.2,J18=0.4),J18*$J$14,"ERRO"))),"")</f>
        <v/>
      </c>
      <c r="U18" s="631" t="str">
        <f t="shared" ref="U18:U81" si="15">IF(K18&lt;&gt;"S","",IF($K$14&lt;&gt;"",(((R18/E18)*(L18))*(((1+$K$14)*1.1428)-1)),0))</f>
        <v/>
      </c>
      <c r="V18" s="631" t="str">
        <f t="shared" ref="V18:V46" si="16">IF($F18&gt;0,IF($M18&lt;&gt;"S",0,($R18)*$M$14),"")</f>
        <v/>
      </c>
      <c r="W18" s="631" t="str">
        <f t="shared" ref="W18:W46" si="17">IF($F18&gt;0,IF($N18&lt;&gt;"S",0,($R18)*$N$14),"")</f>
        <v/>
      </c>
      <c r="X18" s="631" t="str">
        <f t="shared" ref="X18:X46" si="18">IF($F18&gt;0,IF($O18="N",0,IF($O18="S",($R18)*$O$14,0)),"")</f>
        <v/>
      </c>
      <c r="Y18" s="631" t="str">
        <f t="shared" ref="Y18:Y46" si="19">IF($F18&gt;0,IF($P18="N",0,IF($P18="S",($R18)*$P$14,0)),"")</f>
        <v/>
      </c>
      <c r="Z18" s="631" t="str">
        <f t="shared" ref="Z18:Z46" si="20">IF($F18&gt;0,IF($Q18="N",0,IF($Q18="S",($R18)*$Q$14,0)),"")</f>
        <v/>
      </c>
      <c r="AA18" s="631" t="str">
        <f t="shared" ref="AA18:AA81" si="21">IFERROR(SUM(R18:Z18)*G18-(IF($N$12="",W18*G18,IF($N$12="N",W18*G18,IF($N$12="S",0)))),"")</f>
        <v/>
      </c>
      <c r="AB18" s="631" t="str">
        <f t="shared" ref="AB18:AB46" si="22">IF(F18&gt;0,H18,"")</f>
        <v/>
      </c>
      <c r="AC18" s="632" t="str">
        <f t="shared" ref="AC18:AC46" si="23">IF(F18&gt;0,SUM(R18:AB18),"")</f>
        <v/>
      </c>
      <c r="AD18" s="633" t="str">
        <f>IF(B18="","",IF(C18&gt;$C$14,"ERRO",AC18*B18*C18/$C$14))</f>
        <v/>
      </c>
      <c r="AG18" s="436" t="str">
        <f t="shared" si="0"/>
        <v/>
      </c>
      <c r="AH18" s="436" t="str">
        <f t="shared" si="1"/>
        <v/>
      </c>
      <c r="AI18" s="436" t="str">
        <f t="shared" si="2"/>
        <v/>
      </c>
      <c r="AJ18" s="436" t="str">
        <f t="shared" si="3"/>
        <v/>
      </c>
      <c r="AK18" s="436" t="str">
        <f t="shared" si="4"/>
        <v/>
      </c>
      <c r="AL18" s="436" t="str">
        <f t="shared" si="5"/>
        <v/>
      </c>
      <c r="AN18" s="436" t="str">
        <f t="shared" si="6"/>
        <v/>
      </c>
      <c r="AO18" s="436" t="str">
        <f t="shared" si="7"/>
        <v/>
      </c>
      <c r="AP18" s="436" t="str">
        <f t="shared" si="8"/>
        <v/>
      </c>
      <c r="AQ18" s="436" t="str">
        <f t="shared" si="9"/>
        <v/>
      </c>
      <c r="AR18" s="436" t="str">
        <f t="shared" si="10"/>
        <v/>
      </c>
      <c r="AS18" s="436" t="str">
        <f t="shared" si="11"/>
        <v/>
      </c>
    </row>
    <row r="19" spans="1:45" ht="17.100000000000001" customHeight="1" x14ac:dyDescent="0.2">
      <c r="A19" s="634"/>
      <c r="B19" s="623"/>
      <c r="C19" s="624"/>
      <c r="D19" s="624"/>
      <c r="E19" s="625"/>
      <c r="F19" s="626"/>
      <c r="G19" s="627"/>
      <c r="H19" s="628"/>
      <c r="I19" s="629"/>
      <c r="J19" s="630"/>
      <c r="K19" s="629"/>
      <c r="L19" s="625"/>
      <c r="M19" s="629"/>
      <c r="N19" s="629"/>
      <c r="O19" s="629"/>
      <c r="P19" s="629"/>
      <c r="Q19" s="629"/>
      <c r="R19" s="631" t="str">
        <f t="shared" si="12"/>
        <v/>
      </c>
      <c r="S19" s="631" t="str">
        <f t="shared" si="13"/>
        <v/>
      </c>
      <c r="T19" s="631" t="str">
        <f t="shared" si="14"/>
        <v/>
      </c>
      <c r="U19" s="631" t="str">
        <f t="shared" si="15"/>
        <v/>
      </c>
      <c r="V19" s="631" t="str">
        <f t="shared" si="16"/>
        <v/>
      </c>
      <c r="W19" s="631" t="str">
        <f t="shared" si="17"/>
        <v/>
      </c>
      <c r="X19" s="631" t="str">
        <f t="shared" si="18"/>
        <v/>
      </c>
      <c r="Y19" s="631" t="str">
        <f t="shared" si="19"/>
        <v/>
      </c>
      <c r="Z19" s="631" t="str">
        <f t="shared" si="20"/>
        <v/>
      </c>
      <c r="AA19" s="631" t="str">
        <f t="shared" si="21"/>
        <v/>
      </c>
      <c r="AB19" s="631" t="str">
        <f t="shared" si="22"/>
        <v/>
      </c>
      <c r="AC19" s="632" t="str">
        <f t="shared" si="23"/>
        <v/>
      </c>
      <c r="AD19" s="633" t="str">
        <f t="shared" ref="AD19:AD46" si="24">IF(B19="","",IF(C19&gt;$C$14,"ERRO",AC19*B19*C19/$C$14))</f>
        <v/>
      </c>
      <c r="AG19" s="436" t="str">
        <f t="shared" si="0"/>
        <v/>
      </c>
      <c r="AH19" s="436" t="str">
        <f t="shared" si="1"/>
        <v/>
      </c>
      <c r="AI19" s="436" t="str">
        <f t="shared" si="2"/>
        <v/>
      </c>
      <c r="AJ19" s="436" t="str">
        <f t="shared" si="3"/>
        <v/>
      </c>
      <c r="AK19" s="436" t="str">
        <f t="shared" si="4"/>
        <v/>
      </c>
      <c r="AL19" s="436" t="str">
        <f t="shared" si="5"/>
        <v/>
      </c>
      <c r="AN19" s="436" t="str">
        <f t="shared" si="6"/>
        <v/>
      </c>
      <c r="AO19" s="436" t="str">
        <f t="shared" si="7"/>
        <v/>
      </c>
      <c r="AP19" s="436" t="str">
        <f t="shared" si="8"/>
        <v/>
      </c>
      <c r="AQ19" s="436" t="str">
        <f t="shared" si="9"/>
        <v/>
      </c>
      <c r="AR19" s="436" t="str">
        <f t="shared" si="10"/>
        <v/>
      </c>
      <c r="AS19" s="436" t="str">
        <f t="shared" si="11"/>
        <v/>
      </c>
    </row>
    <row r="20" spans="1:45" ht="17.100000000000001" customHeight="1" x14ac:dyDescent="0.2">
      <c r="A20" s="622"/>
      <c r="B20" s="623"/>
      <c r="C20" s="624"/>
      <c r="D20" s="624"/>
      <c r="E20" s="625"/>
      <c r="F20" s="626"/>
      <c r="G20" s="627"/>
      <c r="H20" s="628"/>
      <c r="I20" s="629"/>
      <c r="J20" s="630"/>
      <c r="K20" s="629"/>
      <c r="L20" s="625"/>
      <c r="M20" s="629"/>
      <c r="N20" s="629"/>
      <c r="O20" s="629"/>
      <c r="P20" s="629"/>
      <c r="Q20" s="629"/>
      <c r="R20" s="631" t="str">
        <f t="shared" si="12"/>
        <v/>
      </c>
      <c r="S20" s="631" t="str">
        <f t="shared" si="13"/>
        <v/>
      </c>
      <c r="T20" s="631" t="str">
        <f t="shared" si="14"/>
        <v/>
      </c>
      <c r="U20" s="631" t="str">
        <f t="shared" si="15"/>
        <v/>
      </c>
      <c r="V20" s="631" t="str">
        <f t="shared" si="16"/>
        <v/>
      </c>
      <c r="W20" s="631" t="str">
        <f t="shared" si="17"/>
        <v/>
      </c>
      <c r="X20" s="631" t="str">
        <f t="shared" si="18"/>
        <v/>
      </c>
      <c r="Y20" s="631" t="str">
        <f t="shared" si="19"/>
        <v/>
      </c>
      <c r="Z20" s="631" t="str">
        <f t="shared" si="20"/>
        <v/>
      </c>
      <c r="AA20" s="631" t="str">
        <f t="shared" si="21"/>
        <v/>
      </c>
      <c r="AB20" s="631" t="str">
        <f t="shared" si="22"/>
        <v/>
      </c>
      <c r="AC20" s="632" t="str">
        <f t="shared" si="23"/>
        <v/>
      </c>
      <c r="AD20" s="633" t="str">
        <f t="shared" si="24"/>
        <v/>
      </c>
      <c r="AG20" s="436" t="str">
        <f t="shared" si="0"/>
        <v/>
      </c>
      <c r="AH20" s="436" t="str">
        <f t="shared" si="1"/>
        <v/>
      </c>
      <c r="AI20" s="436" t="str">
        <f t="shared" si="2"/>
        <v/>
      </c>
      <c r="AJ20" s="436" t="str">
        <f t="shared" si="3"/>
        <v/>
      </c>
      <c r="AK20" s="436" t="str">
        <f t="shared" si="4"/>
        <v/>
      </c>
      <c r="AL20" s="436" t="str">
        <f t="shared" si="5"/>
        <v/>
      </c>
      <c r="AN20" s="436" t="str">
        <f t="shared" si="6"/>
        <v/>
      </c>
      <c r="AO20" s="436" t="str">
        <f t="shared" si="7"/>
        <v/>
      </c>
      <c r="AP20" s="436" t="str">
        <f t="shared" si="8"/>
        <v/>
      </c>
      <c r="AQ20" s="436" t="str">
        <f t="shared" si="9"/>
        <v/>
      </c>
      <c r="AR20" s="436" t="str">
        <f t="shared" si="10"/>
        <v/>
      </c>
      <c r="AS20" s="436" t="str">
        <f t="shared" si="11"/>
        <v/>
      </c>
    </row>
    <row r="21" spans="1:45" ht="17.100000000000001" customHeight="1" x14ac:dyDescent="0.2">
      <c r="A21" s="622"/>
      <c r="B21" s="623"/>
      <c r="C21" s="624"/>
      <c r="D21" s="624"/>
      <c r="E21" s="625"/>
      <c r="F21" s="626"/>
      <c r="G21" s="627"/>
      <c r="H21" s="628"/>
      <c r="I21" s="629"/>
      <c r="J21" s="630"/>
      <c r="K21" s="629"/>
      <c r="L21" s="625"/>
      <c r="M21" s="629"/>
      <c r="N21" s="629"/>
      <c r="O21" s="629"/>
      <c r="P21" s="629"/>
      <c r="Q21" s="629"/>
      <c r="R21" s="631" t="str">
        <f t="shared" si="12"/>
        <v/>
      </c>
      <c r="S21" s="631" t="str">
        <f t="shared" si="13"/>
        <v/>
      </c>
      <c r="T21" s="631" t="str">
        <f t="shared" si="14"/>
        <v/>
      </c>
      <c r="U21" s="631" t="str">
        <f t="shared" si="15"/>
        <v/>
      </c>
      <c r="V21" s="631" t="str">
        <f t="shared" si="16"/>
        <v/>
      </c>
      <c r="W21" s="631" t="str">
        <f t="shared" si="17"/>
        <v/>
      </c>
      <c r="X21" s="631" t="str">
        <f t="shared" si="18"/>
        <v/>
      </c>
      <c r="Y21" s="631" t="str">
        <f t="shared" si="19"/>
        <v/>
      </c>
      <c r="Z21" s="631" t="str">
        <f t="shared" si="20"/>
        <v/>
      </c>
      <c r="AA21" s="631" t="str">
        <f t="shared" si="21"/>
        <v/>
      </c>
      <c r="AB21" s="631" t="str">
        <f t="shared" si="22"/>
        <v/>
      </c>
      <c r="AC21" s="632" t="str">
        <f t="shared" si="23"/>
        <v/>
      </c>
      <c r="AD21" s="633" t="str">
        <f t="shared" si="24"/>
        <v/>
      </c>
      <c r="AG21" s="436" t="str">
        <f t="shared" si="0"/>
        <v/>
      </c>
      <c r="AH21" s="436" t="str">
        <f t="shared" si="1"/>
        <v/>
      </c>
      <c r="AI21" s="436" t="str">
        <f t="shared" si="2"/>
        <v/>
      </c>
      <c r="AJ21" s="436" t="str">
        <f t="shared" si="3"/>
        <v/>
      </c>
      <c r="AK21" s="436" t="str">
        <f t="shared" si="4"/>
        <v/>
      </c>
      <c r="AL21" s="436" t="str">
        <f t="shared" si="5"/>
        <v/>
      </c>
      <c r="AN21" s="436" t="str">
        <f t="shared" si="6"/>
        <v/>
      </c>
      <c r="AO21" s="436" t="str">
        <f t="shared" si="7"/>
        <v/>
      </c>
      <c r="AP21" s="436" t="str">
        <f t="shared" si="8"/>
        <v/>
      </c>
      <c r="AQ21" s="436" t="str">
        <f t="shared" si="9"/>
        <v/>
      </c>
      <c r="AR21" s="436" t="str">
        <f t="shared" si="10"/>
        <v/>
      </c>
      <c r="AS21" s="436" t="str">
        <f t="shared" si="11"/>
        <v/>
      </c>
    </row>
    <row r="22" spans="1:45" ht="17.100000000000001" customHeight="1" x14ac:dyDescent="0.2">
      <c r="A22" s="622"/>
      <c r="B22" s="623"/>
      <c r="C22" s="624"/>
      <c r="D22" s="624"/>
      <c r="E22" s="625"/>
      <c r="F22" s="626"/>
      <c r="G22" s="627"/>
      <c r="H22" s="628"/>
      <c r="I22" s="629"/>
      <c r="J22" s="630"/>
      <c r="K22" s="629"/>
      <c r="L22" s="625"/>
      <c r="M22" s="629"/>
      <c r="N22" s="629"/>
      <c r="O22" s="629"/>
      <c r="P22" s="629"/>
      <c r="Q22" s="629"/>
      <c r="R22" s="631" t="str">
        <f t="shared" si="12"/>
        <v/>
      </c>
      <c r="S22" s="631" t="str">
        <f t="shared" si="13"/>
        <v/>
      </c>
      <c r="T22" s="631" t="str">
        <f t="shared" si="14"/>
        <v/>
      </c>
      <c r="U22" s="631" t="str">
        <f t="shared" si="15"/>
        <v/>
      </c>
      <c r="V22" s="631" t="str">
        <f t="shared" si="16"/>
        <v/>
      </c>
      <c r="W22" s="631" t="str">
        <f t="shared" si="17"/>
        <v/>
      </c>
      <c r="X22" s="631" t="str">
        <f t="shared" si="18"/>
        <v/>
      </c>
      <c r="Y22" s="631" t="str">
        <f t="shared" si="19"/>
        <v/>
      </c>
      <c r="Z22" s="631" t="str">
        <f t="shared" si="20"/>
        <v/>
      </c>
      <c r="AA22" s="631" t="str">
        <f t="shared" si="21"/>
        <v/>
      </c>
      <c r="AB22" s="631" t="str">
        <f t="shared" si="22"/>
        <v/>
      </c>
      <c r="AC22" s="632" t="str">
        <f t="shared" si="23"/>
        <v/>
      </c>
      <c r="AD22" s="633" t="str">
        <f t="shared" si="24"/>
        <v/>
      </c>
      <c r="AE22" s="408" t="str">
        <f t="shared" ref="AE22:AE46" si="25">IF(B22="","",IF(C22&gt;$C$14,"ERRO",AC22*B22*C22/$C$14))</f>
        <v/>
      </c>
      <c r="AG22" s="436" t="str">
        <f t="shared" si="0"/>
        <v/>
      </c>
      <c r="AH22" s="436" t="str">
        <f t="shared" si="1"/>
        <v/>
      </c>
      <c r="AI22" s="436" t="str">
        <f t="shared" si="2"/>
        <v/>
      </c>
      <c r="AJ22" s="436" t="str">
        <f t="shared" si="3"/>
        <v/>
      </c>
      <c r="AK22" s="436" t="str">
        <f t="shared" si="4"/>
        <v/>
      </c>
      <c r="AL22" s="436" t="str">
        <f t="shared" si="5"/>
        <v/>
      </c>
      <c r="AN22" s="436" t="str">
        <f t="shared" si="6"/>
        <v/>
      </c>
      <c r="AO22" s="436" t="str">
        <f t="shared" si="7"/>
        <v/>
      </c>
      <c r="AP22" s="436" t="str">
        <f t="shared" si="8"/>
        <v/>
      </c>
      <c r="AQ22" s="436" t="str">
        <f t="shared" si="9"/>
        <v/>
      </c>
      <c r="AR22" s="436" t="str">
        <f t="shared" si="10"/>
        <v/>
      </c>
      <c r="AS22" s="436" t="str">
        <f t="shared" si="11"/>
        <v/>
      </c>
    </row>
    <row r="23" spans="1:45" ht="17.100000000000001" customHeight="1" x14ac:dyDescent="0.2">
      <c r="A23" s="622"/>
      <c r="B23" s="623"/>
      <c r="C23" s="624"/>
      <c r="D23" s="624"/>
      <c r="E23" s="625"/>
      <c r="F23" s="626"/>
      <c r="G23" s="627"/>
      <c r="H23" s="628"/>
      <c r="I23" s="629"/>
      <c r="J23" s="630"/>
      <c r="K23" s="629"/>
      <c r="L23" s="625"/>
      <c r="M23" s="629"/>
      <c r="N23" s="629"/>
      <c r="O23" s="629"/>
      <c r="P23" s="629"/>
      <c r="Q23" s="629"/>
      <c r="R23" s="631" t="str">
        <f t="shared" si="12"/>
        <v/>
      </c>
      <c r="S23" s="631" t="str">
        <f t="shared" si="13"/>
        <v/>
      </c>
      <c r="T23" s="631" t="str">
        <f t="shared" si="14"/>
        <v/>
      </c>
      <c r="U23" s="631" t="str">
        <f t="shared" si="15"/>
        <v/>
      </c>
      <c r="V23" s="631" t="str">
        <f t="shared" si="16"/>
        <v/>
      </c>
      <c r="W23" s="631" t="str">
        <f t="shared" si="17"/>
        <v/>
      </c>
      <c r="X23" s="631" t="str">
        <f t="shared" si="18"/>
        <v/>
      </c>
      <c r="Y23" s="631" t="str">
        <f t="shared" si="19"/>
        <v/>
      </c>
      <c r="Z23" s="631" t="str">
        <f t="shared" si="20"/>
        <v/>
      </c>
      <c r="AA23" s="631" t="str">
        <f t="shared" si="21"/>
        <v/>
      </c>
      <c r="AB23" s="631" t="str">
        <f t="shared" si="22"/>
        <v/>
      </c>
      <c r="AC23" s="632" t="str">
        <f t="shared" si="23"/>
        <v/>
      </c>
      <c r="AD23" s="633" t="str">
        <f t="shared" si="24"/>
        <v/>
      </c>
      <c r="AE23" s="408" t="str">
        <f t="shared" si="25"/>
        <v/>
      </c>
      <c r="AG23" s="436" t="str">
        <f t="shared" si="0"/>
        <v/>
      </c>
      <c r="AH23" s="436" t="str">
        <f t="shared" si="1"/>
        <v/>
      </c>
      <c r="AI23" s="436" t="str">
        <f t="shared" si="2"/>
        <v/>
      </c>
      <c r="AJ23" s="436" t="str">
        <f t="shared" si="3"/>
        <v/>
      </c>
      <c r="AK23" s="436" t="str">
        <f t="shared" si="4"/>
        <v/>
      </c>
      <c r="AL23" s="436" t="str">
        <f t="shared" si="5"/>
        <v/>
      </c>
      <c r="AN23" s="436" t="str">
        <f t="shared" si="6"/>
        <v/>
      </c>
      <c r="AO23" s="436" t="str">
        <f t="shared" si="7"/>
        <v/>
      </c>
      <c r="AP23" s="436" t="str">
        <f t="shared" si="8"/>
        <v/>
      </c>
      <c r="AQ23" s="436" t="str">
        <f t="shared" si="9"/>
        <v/>
      </c>
      <c r="AR23" s="436" t="str">
        <f t="shared" si="10"/>
        <v/>
      </c>
      <c r="AS23" s="436" t="str">
        <f t="shared" si="11"/>
        <v/>
      </c>
    </row>
    <row r="24" spans="1:45" ht="17.100000000000001" customHeight="1" x14ac:dyDescent="0.2">
      <c r="A24" s="622"/>
      <c r="B24" s="623"/>
      <c r="C24" s="624"/>
      <c r="D24" s="624"/>
      <c r="E24" s="625"/>
      <c r="F24" s="626"/>
      <c r="G24" s="627"/>
      <c r="H24" s="628"/>
      <c r="I24" s="629"/>
      <c r="J24" s="630"/>
      <c r="K24" s="629"/>
      <c r="L24" s="625"/>
      <c r="M24" s="629"/>
      <c r="N24" s="629"/>
      <c r="O24" s="629"/>
      <c r="P24" s="629"/>
      <c r="Q24" s="629"/>
      <c r="R24" s="631" t="str">
        <f t="shared" si="12"/>
        <v/>
      </c>
      <c r="S24" s="631" t="str">
        <f t="shared" si="13"/>
        <v/>
      </c>
      <c r="T24" s="631" t="str">
        <f t="shared" si="14"/>
        <v/>
      </c>
      <c r="U24" s="631" t="str">
        <f t="shared" si="15"/>
        <v/>
      </c>
      <c r="V24" s="631" t="str">
        <f t="shared" si="16"/>
        <v/>
      </c>
      <c r="W24" s="631" t="str">
        <f t="shared" si="17"/>
        <v/>
      </c>
      <c r="X24" s="631" t="str">
        <f t="shared" si="18"/>
        <v/>
      </c>
      <c r="Y24" s="631" t="str">
        <f t="shared" si="19"/>
        <v/>
      </c>
      <c r="Z24" s="631" t="str">
        <f t="shared" si="20"/>
        <v/>
      </c>
      <c r="AA24" s="631" t="str">
        <f t="shared" si="21"/>
        <v/>
      </c>
      <c r="AB24" s="631" t="str">
        <f t="shared" si="22"/>
        <v/>
      </c>
      <c r="AC24" s="632" t="str">
        <f t="shared" si="23"/>
        <v/>
      </c>
      <c r="AD24" s="633" t="str">
        <f t="shared" si="24"/>
        <v/>
      </c>
      <c r="AE24" s="408" t="str">
        <f t="shared" si="25"/>
        <v/>
      </c>
      <c r="AG24" s="436" t="str">
        <f t="shared" si="0"/>
        <v/>
      </c>
      <c r="AH24" s="436" t="str">
        <f t="shared" si="1"/>
        <v/>
      </c>
      <c r="AI24" s="436" t="str">
        <f t="shared" si="2"/>
        <v/>
      </c>
      <c r="AJ24" s="436" t="str">
        <f t="shared" si="3"/>
        <v/>
      </c>
      <c r="AK24" s="436" t="str">
        <f t="shared" si="4"/>
        <v/>
      </c>
      <c r="AL24" s="436" t="str">
        <f t="shared" si="5"/>
        <v/>
      </c>
      <c r="AN24" s="436" t="str">
        <f t="shared" si="6"/>
        <v/>
      </c>
      <c r="AO24" s="436" t="str">
        <f t="shared" si="7"/>
        <v/>
      </c>
      <c r="AP24" s="436" t="str">
        <f t="shared" si="8"/>
        <v/>
      </c>
      <c r="AQ24" s="436" t="str">
        <f t="shared" si="9"/>
        <v/>
      </c>
      <c r="AR24" s="436" t="str">
        <f t="shared" si="10"/>
        <v/>
      </c>
      <c r="AS24" s="436" t="str">
        <f t="shared" si="11"/>
        <v/>
      </c>
    </row>
    <row r="25" spans="1:45" ht="17.100000000000001" customHeight="1" x14ac:dyDescent="0.2">
      <c r="A25" s="622"/>
      <c r="B25" s="623"/>
      <c r="C25" s="624"/>
      <c r="D25" s="624"/>
      <c r="E25" s="625"/>
      <c r="F25" s="626"/>
      <c r="G25" s="627"/>
      <c r="H25" s="628"/>
      <c r="I25" s="629"/>
      <c r="J25" s="630"/>
      <c r="K25" s="629"/>
      <c r="L25" s="625"/>
      <c r="M25" s="629"/>
      <c r="N25" s="629"/>
      <c r="O25" s="629"/>
      <c r="P25" s="629"/>
      <c r="Q25" s="629"/>
      <c r="R25" s="631" t="str">
        <f t="shared" si="12"/>
        <v/>
      </c>
      <c r="S25" s="631" t="str">
        <f t="shared" si="13"/>
        <v/>
      </c>
      <c r="T25" s="631" t="str">
        <f t="shared" si="14"/>
        <v/>
      </c>
      <c r="U25" s="631" t="str">
        <f t="shared" si="15"/>
        <v/>
      </c>
      <c r="V25" s="631" t="str">
        <f t="shared" si="16"/>
        <v/>
      </c>
      <c r="W25" s="631" t="str">
        <f t="shared" si="17"/>
        <v/>
      </c>
      <c r="X25" s="631" t="str">
        <f t="shared" si="18"/>
        <v/>
      </c>
      <c r="Y25" s="631" t="str">
        <f t="shared" si="19"/>
        <v/>
      </c>
      <c r="Z25" s="631" t="str">
        <f t="shared" si="20"/>
        <v/>
      </c>
      <c r="AA25" s="631" t="str">
        <f t="shared" si="21"/>
        <v/>
      </c>
      <c r="AB25" s="631" t="str">
        <f t="shared" si="22"/>
        <v/>
      </c>
      <c r="AC25" s="632" t="str">
        <f t="shared" si="23"/>
        <v/>
      </c>
      <c r="AD25" s="633" t="str">
        <f t="shared" si="24"/>
        <v/>
      </c>
      <c r="AE25" s="408" t="str">
        <f t="shared" si="25"/>
        <v/>
      </c>
      <c r="AG25" s="436" t="str">
        <f t="shared" si="0"/>
        <v/>
      </c>
      <c r="AH25" s="436" t="str">
        <f t="shared" si="1"/>
        <v/>
      </c>
      <c r="AI25" s="436" t="str">
        <f t="shared" si="2"/>
        <v/>
      </c>
      <c r="AJ25" s="436" t="str">
        <f t="shared" si="3"/>
        <v/>
      </c>
      <c r="AK25" s="436" t="str">
        <f t="shared" si="4"/>
        <v/>
      </c>
      <c r="AL25" s="436" t="str">
        <f t="shared" si="5"/>
        <v/>
      </c>
      <c r="AN25" s="436" t="str">
        <f t="shared" si="6"/>
        <v/>
      </c>
      <c r="AO25" s="436" t="str">
        <f t="shared" si="7"/>
        <v/>
      </c>
      <c r="AP25" s="436" t="str">
        <f t="shared" si="8"/>
        <v/>
      </c>
      <c r="AQ25" s="436" t="str">
        <f t="shared" si="9"/>
        <v/>
      </c>
      <c r="AR25" s="436" t="str">
        <f t="shared" si="10"/>
        <v/>
      </c>
      <c r="AS25" s="436" t="str">
        <f t="shared" si="11"/>
        <v/>
      </c>
    </row>
    <row r="26" spans="1:45" ht="17.100000000000001" customHeight="1" x14ac:dyDescent="0.2">
      <c r="A26" s="622"/>
      <c r="B26" s="623"/>
      <c r="C26" s="624"/>
      <c r="D26" s="624"/>
      <c r="E26" s="625"/>
      <c r="F26" s="626"/>
      <c r="G26" s="627"/>
      <c r="H26" s="628"/>
      <c r="I26" s="629"/>
      <c r="J26" s="630"/>
      <c r="K26" s="629"/>
      <c r="L26" s="625"/>
      <c r="M26" s="629"/>
      <c r="N26" s="629"/>
      <c r="O26" s="629"/>
      <c r="P26" s="629"/>
      <c r="Q26" s="629"/>
      <c r="R26" s="631" t="str">
        <f t="shared" si="12"/>
        <v/>
      </c>
      <c r="S26" s="631" t="str">
        <f t="shared" si="13"/>
        <v/>
      </c>
      <c r="T26" s="631" t="str">
        <f t="shared" si="14"/>
        <v/>
      </c>
      <c r="U26" s="631" t="str">
        <f t="shared" si="15"/>
        <v/>
      </c>
      <c r="V26" s="631" t="str">
        <f t="shared" si="16"/>
        <v/>
      </c>
      <c r="W26" s="631" t="str">
        <f t="shared" si="17"/>
        <v/>
      </c>
      <c r="X26" s="631" t="str">
        <f t="shared" si="18"/>
        <v/>
      </c>
      <c r="Y26" s="631" t="str">
        <f t="shared" si="19"/>
        <v/>
      </c>
      <c r="Z26" s="631" t="str">
        <f t="shared" si="20"/>
        <v/>
      </c>
      <c r="AA26" s="631" t="str">
        <f t="shared" si="21"/>
        <v/>
      </c>
      <c r="AB26" s="631" t="str">
        <f t="shared" si="22"/>
        <v/>
      </c>
      <c r="AC26" s="632" t="str">
        <f t="shared" si="23"/>
        <v/>
      </c>
      <c r="AD26" s="633" t="str">
        <f t="shared" si="24"/>
        <v/>
      </c>
      <c r="AE26" s="408" t="str">
        <f t="shared" si="25"/>
        <v/>
      </c>
      <c r="AG26" s="436" t="str">
        <f t="shared" si="0"/>
        <v/>
      </c>
      <c r="AH26" s="436" t="str">
        <f t="shared" si="1"/>
        <v/>
      </c>
      <c r="AI26" s="436" t="str">
        <f t="shared" si="2"/>
        <v/>
      </c>
      <c r="AJ26" s="436" t="str">
        <f t="shared" si="3"/>
        <v/>
      </c>
      <c r="AK26" s="436" t="str">
        <f t="shared" si="4"/>
        <v/>
      </c>
      <c r="AL26" s="436" t="str">
        <f t="shared" si="5"/>
        <v/>
      </c>
      <c r="AN26" s="436" t="str">
        <f t="shared" si="6"/>
        <v/>
      </c>
      <c r="AO26" s="436" t="str">
        <f t="shared" si="7"/>
        <v/>
      </c>
      <c r="AP26" s="436" t="str">
        <f t="shared" si="8"/>
        <v/>
      </c>
      <c r="AQ26" s="436" t="str">
        <f t="shared" si="9"/>
        <v/>
      </c>
      <c r="AR26" s="436" t="str">
        <f t="shared" si="10"/>
        <v/>
      </c>
      <c r="AS26" s="436" t="str">
        <f t="shared" si="11"/>
        <v/>
      </c>
    </row>
    <row r="27" spans="1:45" ht="17.100000000000001" customHeight="1" x14ac:dyDescent="0.2">
      <c r="A27" s="622"/>
      <c r="B27" s="623"/>
      <c r="C27" s="624"/>
      <c r="D27" s="624"/>
      <c r="E27" s="625"/>
      <c r="F27" s="626"/>
      <c r="G27" s="627"/>
      <c r="H27" s="628"/>
      <c r="I27" s="629"/>
      <c r="J27" s="630"/>
      <c r="K27" s="629"/>
      <c r="L27" s="625"/>
      <c r="M27" s="629"/>
      <c r="N27" s="629"/>
      <c r="O27" s="629"/>
      <c r="P27" s="629"/>
      <c r="Q27" s="629"/>
      <c r="R27" s="631" t="str">
        <f t="shared" si="12"/>
        <v/>
      </c>
      <c r="S27" s="631" t="str">
        <f t="shared" si="13"/>
        <v/>
      </c>
      <c r="T27" s="631" t="str">
        <f t="shared" si="14"/>
        <v/>
      </c>
      <c r="U27" s="631" t="str">
        <f t="shared" si="15"/>
        <v/>
      </c>
      <c r="V27" s="631" t="str">
        <f t="shared" si="16"/>
        <v/>
      </c>
      <c r="W27" s="631" t="str">
        <f t="shared" si="17"/>
        <v/>
      </c>
      <c r="X27" s="631" t="str">
        <f t="shared" si="18"/>
        <v/>
      </c>
      <c r="Y27" s="631" t="str">
        <f t="shared" si="19"/>
        <v/>
      </c>
      <c r="Z27" s="631" t="str">
        <f t="shared" si="20"/>
        <v/>
      </c>
      <c r="AA27" s="631" t="str">
        <f t="shared" si="21"/>
        <v/>
      </c>
      <c r="AB27" s="631" t="str">
        <f t="shared" si="22"/>
        <v/>
      </c>
      <c r="AC27" s="632" t="str">
        <f t="shared" si="23"/>
        <v/>
      </c>
      <c r="AD27" s="633" t="str">
        <f t="shared" si="24"/>
        <v/>
      </c>
      <c r="AE27" s="408" t="str">
        <f t="shared" si="25"/>
        <v/>
      </c>
      <c r="AG27" s="436" t="str">
        <f t="shared" si="0"/>
        <v/>
      </c>
      <c r="AH27" s="436" t="str">
        <f t="shared" si="1"/>
        <v/>
      </c>
      <c r="AI27" s="436" t="str">
        <f t="shared" si="2"/>
        <v/>
      </c>
      <c r="AJ27" s="436" t="str">
        <f t="shared" si="3"/>
        <v/>
      </c>
      <c r="AK27" s="436" t="str">
        <f t="shared" si="4"/>
        <v/>
      </c>
      <c r="AL27" s="436" t="str">
        <f t="shared" si="5"/>
        <v/>
      </c>
      <c r="AN27" s="436" t="str">
        <f t="shared" si="6"/>
        <v/>
      </c>
      <c r="AO27" s="436" t="str">
        <f t="shared" si="7"/>
        <v/>
      </c>
      <c r="AP27" s="436" t="str">
        <f t="shared" si="8"/>
        <v/>
      </c>
      <c r="AQ27" s="436" t="str">
        <f t="shared" si="9"/>
        <v/>
      </c>
      <c r="AR27" s="436" t="str">
        <f t="shared" si="10"/>
        <v/>
      </c>
      <c r="AS27" s="436" t="str">
        <f t="shared" si="11"/>
        <v/>
      </c>
    </row>
    <row r="28" spans="1:45" ht="17.100000000000001" customHeight="1" x14ac:dyDescent="0.2">
      <c r="A28" s="622"/>
      <c r="B28" s="623"/>
      <c r="C28" s="624"/>
      <c r="D28" s="624"/>
      <c r="E28" s="625"/>
      <c r="F28" s="626"/>
      <c r="G28" s="627"/>
      <c r="H28" s="628"/>
      <c r="I28" s="629"/>
      <c r="J28" s="630"/>
      <c r="K28" s="629"/>
      <c r="L28" s="625"/>
      <c r="M28" s="629"/>
      <c r="N28" s="629"/>
      <c r="O28" s="629"/>
      <c r="P28" s="629"/>
      <c r="Q28" s="629"/>
      <c r="R28" s="631" t="str">
        <f t="shared" si="12"/>
        <v/>
      </c>
      <c r="S28" s="631" t="str">
        <f t="shared" si="13"/>
        <v/>
      </c>
      <c r="T28" s="631" t="str">
        <f t="shared" si="14"/>
        <v/>
      </c>
      <c r="U28" s="631" t="str">
        <f t="shared" si="15"/>
        <v/>
      </c>
      <c r="V28" s="631" t="str">
        <f t="shared" si="16"/>
        <v/>
      </c>
      <c r="W28" s="631" t="str">
        <f t="shared" si="17"/>
        <v/>
      </c>
      <c r="X28" s="631" t="str">
        <f t="shared" si="18"/>
        <v/>
      </c>
      <c r="Y28" s="631" t="str">
        <f t="shared" si="19"/>
        <v/>
      </c>
      <c r="Z28" s="631" t="str">
        <f t="shared" si="20"/>
        <v/>
      </c>
      <c r="AA28" s="631" t="str">
        <f t="shared" si="21"/>
        <v/>
      </c>
      <c r="AB28" s="631" t="str">
        <f t="shared" si="22"/>
        <v/>
      </c>
      <c r="AC28" s="632" t="str">
        <f t="shared" si="23"/>
        <v/>
      </c>
      <c r="AD28" s="633" t="str">
        <f t="shared" si="24"/>
        <v/>
      </c>
      <c r="AE28" s="408" t="str">
        <f t="shared" si="25"/>
        <v/>
      </c>
      <c r="AG28" s="436" t="str">
        <f t="shared" si="0"/>
        <v/>
      </c>
      <c r="AH28" s="436" t="str">
        <f t="shared" si="1"/>
        <v/>
      </c>
      <c r="AI28" s="436" t="str">
        <f t="shared" si="2"/>
        <v/>
      </c>
      <c r="AJ28" s="436" t="str">
        <f t="shared" si="3"/>
        <v/>
      </c>
      <c r="AK28" s="436" t="str">
        <f t="shared" si="4"/>
        <v/>
      </c>
      <c r="AL28" s="436" t="str">
        <f t="shared" si="5"/>
        <v/>
      </c>
      <c r="AN28" s="436" t="str">
        <f t="shared" si="6"/>
        <v/>
      </c>
      <c r="AO28" s="436" t="str">
        <f t="shared" si="7"/>
        <v/>
      </c>
      <c r="AP28" s="436" t="str">
        <f t="shared" si="8"/>
        <v/>
      </c>
      <c r="AQ28" s="436" t="str">
        <f t="shared" si="9"/>
        <v/>
      </c>
      <c r="AR28" s="436" t="str">
        <f t="shared" si="10"/>
        <v/>
      </c>
      <c r="AS28" s="436" t="str">
        <f t="shared" si="11"/>
        <v/>
      </c>
    </row>
    <row r="29" spans="1:45" ht="17.100000000000001" customHeight="1" x14ac:dyDescent="0.2">
      <c r="A29" s="622"/>
      <c r="B29" s="623"/>
      <c r="C29" s="624"/>
      <c r="D29" s="624"/>
      <c r="E29" s="625"/>
      <c r="F29" s="626"/>
      <c r="G29" s="627"/>
      <c r="H29" s="628"/>
      <c r="I29" s="629"/>
      <c r="J29" s="630"/>
      <c r="K29" s="629"/>
      <c r="L29" s="625"/>
      <c r="M29" s="629"/>
      <c r="N29" s="629"/>
      <c r="O29" s="629"/>
      <c r="P29" s="629"/>
      <c r="Q29" s="629"/>
      <c r="R29" s="631" t="str">
        <f t="shared" si="12"/>
        <v/>
      </c>
      <c r="S29" s="631" t="str">
        <f t="shared" si="13"/>
        <v/>
      </c>
      <c r="T29" s="631" t="str">
        <f t="shared" si="14"/>
        <v/>
      </c>
      <c r="U29" s="631" t="str">
        <f t="shared" si="15"/>
        <v/>
      </c>
      <c r="V29" s="631" t="str">
        <f t="shared" si="16"/>
        <v/>
      </c>
      <c r="W29" s="631" t="str">
        <f t="shared" si="17"/>
        <v/>
      </c>
      <c r="X29" s="631" t="str">
        <f t="shared" si="18"/>
        <v/>
      </c>
      <c r="Y29" s="631" t="str">
        <f t="shared" si="19"/>
        <v/>
      </c>
      <c r="Z29" s="631" t="str">
        <f t="shared" si="20"/>
        <v/>
      </c>
      <c r="AA29" s="631" t="str">
        <f t="shared" si="21"/>
        <v/>
      </c>
      <c r="AB29" s="631" t="str">
        <f t="shared" si="22"/>
        <v/>
      </c>
      <c r="AC29" s="632" t="str">
        <f t="shared" si="23"/>
        <v/>
      </c>
      <c r="AD29" s="633" t="str">
        <f t="shared" si="24"/>
        <v/>
      </c>
      <c r="AE29" s="408" t="str">
        <f t="shared" si="25"/>
        <v/>
      </c>
      <c r="AG29" s="436" t="str">
        <f t="shared" si="0"/>
        <v/>
      </c>
      <c r="AH29" s="436" t="str">
        <f t="shared" si="1"/>
        <v/>
      </c>
      <c r="AI29" s="436" t="str">
        <f t="shared" si="2"/>
        <v/>
      </c>
      <c r="AJ29" s="436" t="str">
        <f t="shared" si="3"/>
        <v/>
      </c>
      <c r="AK29" s="436" t="str">
        <f t="shared" si="4"/>
        <v/>
      </c>
      <c r="AL29" s="436" t="str">
        <f t="shared" si="5"/>
        <v/>
      </c>
      <c r="AN29" s="436" t="str">
        <f t="shared" si="6"/>
        <v/>
      </c>
      <c r="AO29" s="436" t="str">
        <f t="shared" si="7"/>
        <v/>
      </c>
      <c r="AP29" s="436" t="str">
        <f t="shared" si="8"/>
        <v/>
      </c>
      <c r="AQ29" s="436" t="str">
        <f t="shared" si="9"/>
        <v/>
      </c>
      <c r="AR29" s="436" t="str">
        <f t="shared" si="10"/>
        <v/>
      </c>
      <c r="AS29" s="436" t="str">
        <f t="shared" si="11"/>
        <v/>
      </c>
    </row>
    <row r="30" spans="1:45" ht="17.100000000000001" customHeight="1" x14ac:dyDescent="0.2">
      <c r="A30" s="622"/>
      <c r="B30" s="623"/>
      <c r="C30" s="624"/>
      <c r="D30" s="624"/>
      <c r="E30" s="625"/>
      <c r="F30" s="626"/>
      <c r="G30" s="627"/>
      <c r="H30" s="628"/>
      <c r="I30" s="629"/>
      <c r="J30" s="630"/>
      <c r="K30" s="629"/>
      <c r="L30" s="625"/>
      <c r="M30" s="629"/>
      <c r="N30" s="629"/>
      <c r="O30" s="629"/>
      <c r="P30" s="629"/>
      <c r="Q30" s="629"/>
      <c r="R30" s="631" t="str">
        <f t="shared" si="12"/>
        <v/>
      </c>
      <c r="S30" s="631" t="str">
        <f t="shared" si="13"/>
        <v/>
      </c>
      <c r="T30" s="631" t="str">
        <f t="shared" si="14"/>
        <v/>
      </c>
      <c r="U30" s="631" t="str">
        <f t="shared" si="15"/>
        <v/>
      </c>
      <c r="V30" s="631" t="str">
        <f t="shared" si="16"/>
        <v/>
      </c>
      <c r="W30" s="631" t="str">
        <f t="shared" si="17"/>
        <v/>
      </c>
      <c r="X30" s="631" t="str">
        <f t="shared" si="18"/>
        <v/>
      </c>
      <c r="Y30" s="631" t="str">
        <f t="shared" si="19"/>
        <v/>
      </c>
      <c r="Z30" s="631" t="str">
        <f t="shared" si="20"/>
        <v/>
      </c>
      <c r="AA30" s="631" t="str">
        <f t="shared" si="21"/>
        <v/>
      </c>
      <c r="AB30" s="631" t="str">
        <f t="shared" si="22"/>
        <v/>
      </c>
      <c r="AC30" s="632" t="str">
        <f t="shared" si="23"/>
        <v/>
      </c>
      <c r="AD30" s="633" t="str">
        <f t="shared" si="24"/>
        <v/>
      </c>
      <c r="AE30" s="408" t="str">
        <f t="shared" si="25"/>
        <v/>
      </c>
      <c r="AG30" s="436" t="str">
        <f t="shared" si="0"/>
        <v/>
      </c>
      <c r="AH30" s="436" t="str">
        <f t="shared" si="1"/>
        <v/>
      </c>
      <c r="AI30" s="436" t="str">
        <f t="shared" si="2"/>
        <v/>
      </c>
      <c r="AJ30" s="436" t="str">
        <f t="shared" si="3"/>
        <v/>
      </c>
      <c r="AK30" s="436" t="str">
        <f t="shared" si="4"/>
        <v/>
      </c>
      <c r="AL30" s="436" t="str">
        <f t="shared" si="5"/>
        <v/>
      </c>
      <c r="AN30" s="436" t="str">
        <f t="shared" si="6"/>
        <v/>
      </c>
      <c r="AO30" s="436" t="str">
        <f t="shared" si="7"/>
        <v/>
      </c>
      <c r="AP30" s="436" t="str">
        <f t="shared" si="8"/>
        <v/>
      </c>
      <c r="AQ30" s="436" t="str">
        <f t="shared" si="9"/>
        <v/>
      </c>
      <c r="AR30" s="436" t="str">
        <f t="shared" si="10"/>
        <v/>
      </c>
      <c r="AS30" s="436" t="str">
        <f t="shared" si="11"/>
        <v/>
      </c>
    </row>
    <row r="31" spans="1:45" ht="17.100000000000001" customHeight="1" x14ac:dyDescent="0.2">
      <c r="A31" s="622"/>
      <c r="B31" s="623"/>
      <c r="C31" s="624"/>
      <c r="D31" s="624"/>
      <c r="E31" s="625"/>
      <c r="F31" s="626"/>
      <c r="G31" s="627"/>
      <c r="H31" s="628"/>
      <c r="I31" s="629"/>
      <c r="J31" s="630"/>
      <c r="K31" s="629"/>
      <c r="L31" s="625"/>
      <c r="M31" s="629"/>
      <c r="N31" s="629"/>
      <c r="O31" s="629"/>
      <c r="P31" s="629"/>
      <c r="Q31" s="629"/>
      <c r="R31" s="631" t="str">
        <f t="shared" si="12"/>
        <v/>
      </c>
      <c r="S31" s="631" t="str">
        <f t="shared" si="13"/>
        <v/>
      </c>
      <c r="T31" s="631" t="str">
        <f t="shared" si="14"/>
        <v/>
      </c>
      <c r="U31" s="631" t="str">
        <f t="shared" si="15"/>
        <v/>
      </c>
      <c r="V31" s="631" t="str">
        <f t="shared" si="16"/>
        <v/>
      </c>
      <c r="W31" s="631" t="str">
        <f t="shared" si="17"/>
        <v/>
      </c>
      <c r="X31" s="631" t="str">
        <f t="shared" si="18"/>
        <v/>
      </c>
      <c r="Y31" s="631" t="str">
        <f t="shared" si="19"/>
        <v/>
      </c>
      <c r="Z31" s="631" t="str">
        <f t="shared" si="20"/>
        <v/>
      </c>
      <c r="AA31" s="631" t="str">
        <f t="shared" si="21"/>
        <v/>
      </c>
      <c r="AB31" s="631" t="str">
        <f t="shared" si="22"/>
        <v/>
      </c>
      <c r="AC31" s="632" t="str">
        <f t="shared" si="23"/>
        <v/>
      </c>
      <c r="AD31" s="633" t="str">
        <f t="shared" si="24"/>
        <v/>
      </c>
      <c r="AE31" s="408" t="str">
        <f t="shared" si="25"/>
        <v/>
      </c>
      <c r="AG31" s="436" t="str">
        <f t="shared" si="0"/>
        <v/>
      </c>
      <c r="AH31" s="436" t="str">
        <f t="shared" si="1"/>
        <v/>
      </c>
      <c r="AI31" s="436" t="str">
        <f t="shared" si="2"/>
        <v/>
      </c>
      <c r="AJ31" s="436" t="str">
        <f t="shared" si="3"/>
        <v/>
      </c>
      <c r="AK31" s="436" t="str">
        <f t="shared" si="4"/>
        <v/>
      </c>
      <c r="AL31" s="436" t="str">
        <f t="shared" si="5"/>
        <v/>
      </c>
      <c r="AN31" s="436" t="str">
        <f t="shared" si="6"/>
        <v/>
      </c>
      <c r="AO31" s="436" t="str">
        <f t="shared" si="7"/>
        <v/>
      </c>
      <c r="AP31" s="436" t="str">
        <f t="shared" si="8"/>
        <v/>
      </c>
      <c r="AQ31" s="436" t="str">
        <f t="shared" si="9"/>
        <v/>
      </c>
      <c r="AR31" s="436" t="str">
        <f t="shared" si="10"/>
        <v/>
      </c>
      <c r="AS31" s="436" t="str">
        <f t="shared" si="11"/>
        <v/>
      </c>
    </row>
    <row r="32" spans="1:45" ht="17.100000000000001" customHeight="1" x14ac:dyDescent="0.2">
      <c r="A32" s="622"/>
      <c r="B32" s="623"/>
      <c r="C32" s="624"/>
      <c r="D32" s="624"/>
      <c r="E32" s="625"/>
      <c r="F32" s="626"/>
      <c r="G32" s="627"/>
      <c r="H32" s="628"/>
      <c r="I32" s="629"/>
      <c r="J32" s="630"/>
      <c r="K32" s="629"/>
      <c r="L32" s="625"/>
      <c r="M32" s="629"/>
      <c r="N32" s="629"/>
      <c r="O32" s="629"/>
      <c r="P32" s="629"/>
      <c r="Q32" s="629"/>
      <c r="R32" s="631" t="str">
        <f t="shared" si="12"/>
        <v/>
      </c>
      <c r="S32" s="631" t="str">
        <f t="shared" si="13"/>
        <v/>
      </c>
      <c r="T32" s="631" t="str">
        <f t="shared" si="14"/>
        <v/>
      </c>
      <c r="U32" s="631" t="str">
        <f t="shared" si="15"/>
        <v/>
      </c>
      <c r="V32" s="631" t="str">
        <f t="shared" si="16"/>
        <v/>
      </c>
      <c r="W32" s="631" t="str">
        <f t="shared" si="17"/>
        <v/>
      </c>
      <c r="X32" s="631" t="str">
        <f t="shared" si="18"/>
        <v/>
      </c>
      <c r="Y32" s="631" t="str">
        <f t="shared" si="19"/>
        <v/>
      </c>
      <c r="Z32" s="631" t="str">
        <f t="shared" si="20"/>
        <v/>
      </c>
      <c r="AA32" s="631" t="str">
        <f t="shared" si="21"/>
        <v/>
      </c>
      <c r="AB32" s="631" t="str">
        <f t="shared" si="22"/>
        <v/>
      </c>
      <c r="AC32" s="632" t="str">
        <f t="shared" si="23"/>
        <v/>
      </c>
      <c r="AD32" s="633" t="str">
        <f t="shared" si="24"/>
        <v/>
      </c>
      <c r="AE32" s="408" t="str">
        <f t="shared" si="25"/>
        <v/>
      </c>
      <c r="AG32" s="436" t="str">
        <f t="shared" si="0"/>
        <v/>
      </c>
      <c r="AH32" s="436" t="str">
        <f t="shared" si="1"/>
        <v/>
      </c>
      <c r="AI32" s="436" t="str">
        <f t="shared" si="2"/>
        <v/>
      </c>
      <c r="AJ32" s="436" t="str">
        <f t="shared" si="3"/>
        <v/>
      </c>
      <c r="AK32" s="436" t="str">
        <f t="shared" si="4"/>
        <v/>
      </c>
      <c r="AL32" s="436" t="str">
        <f t="shared" si="5"/>
        <v/>
      </c>
      <c r="AN32" s="436" t="str">
        <f t="shared" si="6"/>
        <v/>
      </c>
      <c r="AO32" s="436" t="str">
        <f t="shared" si="7"/>
        <v/>
      </c>
      <c r="AP32" s="436" t="str">
        <f t="shared" si="8"/>
        <v/>
      </c>
      <c r="AQ32" s="436" t="str">
        <f t="shared" si="9"/>
        <v/>
      </c>
      <c r="AR32" s="436" t="str">
        <f t="shared" si="10"/>
        <v/>
      </c>
      <c r="AS32" s="436" t="str">
        <f t="shared" si="11"/>
        <v/>
      </c>
    </row>
    <row r="33" spans="1:45" ht="17.100000000000001" customHeight="1" x14ac:dyDescent="0.2">
      <c r="A33" s="622"/>
      <c r="B33" s="623"/>
      <c r="C33" s="624"/>
      <c r="D33" s="624"/>
      <c r="E33" s="625"/>
      <c r="F33" s="626"/>
      <c r="G33" s="627"/>
      <c r="H33" s="628"/>
      <c r="I33" s="629"/>
      <c r="J33" s="630"/>
      <c r="K33" s="629"/>
      <c r="L33" s="625"/>
      <c r="M33" s="629"/>
      <c r="N33" s="629"/>
      <c r="O33" s="629"/>
      <c r="P33" s="629"/>
      <c r="Q33" s="629"/>
      <c r="R33" s="631" t="str">
        <f t="shared" si="12"/>
        <v/>
      </c>
      <c r="S33" s="631" t="str">
        <f t="shared" si="13"/>
        <v/>
      </c>
      <c r="T33" s="631" t="str">
        <f t="shared" si="14"/>
        <v/>
      </c>
      <c r="U33" s="631" t="str">
        <f t="shared" si="15"/>
        <v/>
      </c>
      <c r="V33" s="631" t="str">
        <f t="shared" si="16"/>
        <v/>
      </c>
      <c r="W33" s="631" t="str">
        <f t="shared" si="17"/>
        <v/>
      </c>
      <c r="X33" s="631" t="str">
        <f t="shared" si="18"/>
        <v/>
      </c>
      <c r="Y33" s="631" t="str">
        <f t="shared" si="19"/>
        <v/>
      </c>
      <c r="Z33" s="631" t="str">
        <f t="shared" si="20"/>
        <v/>
      </c>
      <c r="AA33" s="631" t="str">
        <f t="shared" si="21"/>
        <v/>
      </c>
      <c r="AB33" s="631" t="str">
        <f t="shared" si="22"/>
        <v/>
      </c>
      <c r="AC33" s="632" t="str">
        <f t="shared" si="23"/>
        <v/>
      </c>
      <c r="AD33" s="633" t="str">
        <f t="shared" si="24"/>
        <v/>
      </c>
      <c r="AE33" s="408" t="str">
        <f t="shared" si="25"/>
        <v/>
      </c>
      <c r="AG33" s="436" t="str">
        <f t="shared" si="0"/>
        <v/>
      </c>
      <c r="AH33" s="436" t="str">
        <f t="shared" si="1"/>
        <v/>
      </c>
      <c r="AI33" s="436" t="str">
        <f t="shared" si="2"/>
        <v/>
      </c>
      <c r="AJ33" s="436" t="str">
        <f t="shared" si="3"/>
        <v/>
      </c>
      <c r="AK33" s="436" t="str">
        <f t="shared" si="4"/>
        <v/>
      </c>
      <c r="AL33" s="436" t="str">
        <f t="shared" si="5"/>
        <v/>
      </c>
      <c r="AN33" s="436" t="str">
        <f t="shared" si="6"/>
        <v/>
      </c>
      <c r="AO33" s="436" t="str">
        <f t="shared" si="7"/>
        <v/>
      </c>
      <c r="AP33" s="436" t="str">
        <f t="shared" si="8"/>
        <v/>
      </c>
      <c r="AQ33" s="436" t="str">
        <f t="shared" si="9"/>
        <v/>
      </c>
      <c r="AR33" s="436" t="str">
        <f t="shared" si="10"/>
        <v/>
      </c>
      <c r="AS33" s="436" t="str">
        <f t="shared" si="11"/>
        <v/>
      </c>
    </row>
    <row r="34" spans="1:45" ht="17.100000000000001" customHeight="1" x14ac:dyDescent="0.2">
      <c r="A34" s="622"/>
      <c r="B34" s="623"/>
      <c r="C34" s="624"/>
      <c r="D34" s="624"/>
      <c r="E34" s="625"/>
      <c r="F34" s="626"/>
      <c r="G34" s="627"/>
      <c r="H34" s="628"/>
      <c r="I34" s="629"/>
      <c r="J34" s="630"/>
      <c r="K34" s="629"/>
      <c r="L34" s="625"/>
      <c r="M34" s="629"/>
      <c r="N34" s="629"/>
      <c r="O34" s="629"/>
      <c r="P34" s="629"/>
      <c r="Q34" s="629"/>
      <c r="R34" s="631" t="str">
        <f t="shared" si="12"/>
        <v/>
      </c>
      <c r="S34" s="631" t="str">
        <f t="shared" si="13"/>
        <v/>
      </c>
      <c r="T34" s="631" t="str">
        <f t="shared" si="14"/>
        <v/>
      </c>
      <c r="U34" s="631" t="str">
        <f t="shared" si="15"/>
        <v/>
      </c>
      <c r="V34" s="631" t="str">
        <f t="shared" si="16"/>
        <v/>
      </c>
      <c r="W34" s="631" t="str">
        <f t="shared" si="17"/>
        <v/>
      </c>
      <c r="X34" s="631" t="str">
        <f t="shared" si="18"/>
        <v/>
      </c>
      <c r="Y34" s="631" t="str">
        <f t="shared" si="19"/>
        <v/>
      </c>
      <c r="Z34" s="631" t="str">
        <f t="shared" si="20"/>
        <v/>
      </c>
      <c r="AA34" s="631" t="str">
        <f t="shared" si="21"/>
        <v/>
      </c>
      <c r="AB34" s="631" t="str">
        <f t="shared" si="22"/>
        <v/>
      </c>
      <c r="AC34" s="632" t="str">
        <f t="shared" si="23"/>
        <v/>
      </c>
      <c r="AD34" s="633" t="str">
        <f t="shared" si="24"/>
        <v/>
      </c>
      <c r="AE34" s="408" t="str">
        <f t="shared" si="25"/>
        <v/>
      </c>
      <c r="AG34" s="436" t="str">
        <f t="shared" si="0"/>
        <v/>
      </c>
      <c r="AH34" s="436" t="str">
        <f t="shared" si="1"/>
        <v/>
      </c>
      <c r="AI34" s="436" t="str">
        <f t="shared" si="2"/>
        <v/>
      </c>
      <c r="AJ34" s="436" t="str">
        <f t="shared" si="3"/>
        <v/>
      </c>
      <c r="AK34" s="436" t="str">
        <f t="shared" si="4"/>
        <v/>
      </c>
      <c r="AL34" s="436" t="str">
        <f t="shared" si="5"/>
        <v/>
      </c>
      <c r="AN34" s="436" t="str">
        <f t="shared" si="6"/>
        <v/>
      </c>
      <c r="AO34" s="436" t="str">
        <f t="shared" si="7"/>
        <v/>
      </c>
      <c r="AP34" s="436" t="str">
        <f t="shared" si="8"/>
        <v/>
      </c>
      <c r="AQ34" s="436" t="str">
        <f t="shared" si="9"/>
        <v/>
      </c>
      <c r="AR34" s="436" t="str">
        <f t="shared" si="10"/>
        <v/>
      </c>
      <c r="AS34" s="436" t="str">
        <f t="shared" si="11"/>
        <v/>
      </c>
    </row>
    <row r="35" spans="1:45" ht="17.100000000000001" customHeight="1" x14ac:dyDescent="0.2">
      <c r="A35" s="622"/>
      <c r="B35" s="623"/>
      <c r="C35" s="624"/>
      <c r="D35" s="624"/>
      <c r="E35" s="625"/>
      <c r="F35" s="626"/>
      <c r="G35" s="627"/>
      <c r="H35" s="628"/>
      <c r="I35" s="629"/>
      <c r="J35" s="630"/>
      <c r="K35" s="629"/>
      <c r="L35" s="625"/>
      <c r="M35" s="629"/>
      <c r="N35" s="629"/>
      <c r="O35" s="629"/>
      <c r="P35" s="629"/>
      <c r="Q35" s="629"/>
      <c r="R35" s="631" t="str">
        <f t="shared" si="12"/>
        <v/>
      </c>
      <c r="S35" s="631" t="str">
        <f t="shared" si="13"/>
        <v/>
      </c>
      <c r="T35" s="631" t="str">
        <f t="shared" si="14"/>
        <v/>
      </c>
      <c r="U35" s="631" t="str">
        <f t="shared" si="15"/>
        <v/>
      </c>
      <c r="V35" s="631" t="str">
        <f t="shared" si="16"/>
        <v/>
      </c>
      <c r="W35" s="631" t="str">
        <f t="shared" si="17"/>
        <v/>
      </c>
      <c r="X35" s="631" t="str">
        <f t="shared" si="18"/>
        <v/>
      </c>
      <c r="Y35" s="631" t="str">
        <f t="shared" si="19"/>
        <v/>
      </c>
      <c r="Z35" s="631" t="str">
        <f t="shared" si="20"/>
        <v/>
      </c>
      <c r="AA35" s="631" t="str">
        <f t="shared" si="21"/>
        <v/>
      </c>
      <c r="AB35" s="631" t="str">
        <f t="shared" si="22"/>
        <v/>
      </c>
      <c r="AC35" s="632" t="str">
        <f t="shared" si="23"/>
        <v/>
      </c>
      <c r="AD35" s="633" t="str">
        <f t="shared" si="24"/>
        <v/>
      </c>
      <c r="AE35" s="408" t="str">
        <f t="shared" si="25"/>
        <v/>
      </c>
      <c r="AG35" s="436" t="str">
        <f t="shared" si="0"/>
        <v/>
      </c>
      <c r="AH35" s="436" t="str">
        <f t="shared" si="1"/>
        <v/>
      </c>
      <c r="AI35" s="436" t="str">
        <f t="shared" si="2"/>
        <v/>
      </c>
      <c r="AJ35" s="436" t="str">
        <f t="shared" si="3"/>
        <v/>
      </c>
      <c r="AK35" s="436" t="str">
        <f t="shared" si="4"/>
        <v/>
      </c>
      <c r="AL35" s="436" t="str">
        <f t="shared" si="5"/>
        <v/>
      </c>
      <c r="AN35" s="436" t="str">
        <f t="shared" si="6"/>
        <v/>
      </c>
      <c r="AO35" s="436" t="str">
        <f t="shared" si="7"/>
        <v/>
      </c>
      <c r="AP35" s="436" t="str">
        <f t="shared" si="8"/>
        <v/>
      </c>
      <c r="AQ35" s="436" t="str">
        <f t="shared" si="9"/>
        <v/>
      </c>
      <c r="AR35" s="436" t="str">
        <f t="shared" si="10"/>
        <v/>
      </c>
      <c r="AS35" s="436" t="str">
        <f t="shared" si="11"/>
        <v/>
      </c>
    </row>
    <row r="36" spans="1:45" ht="17.100000000000001" customHeight="1" x14ac:dyDescent="0.2">
      <c r="A36" s="622"/>
      <c r="B36" s="623"/>
      <c r="C36" s="624"/>
      <c r="D36" s="624"/>
      <c r="E36" s="625"/>
      <c r="F36" s="626"/>
      <c r="G36" s="627"/>
      <c r="H36" s="628"/>
      <c r="I36" s="629"/>
      <c r="J36" s="630"/>
      <c r="K36" s="629"/>
      <c r="L36" s="625"/>
      <c r="M36" s="629"/>
      <c r="N36" s="629"/>
      <c r="O36" s="629"/>
      <c r="P36" s="629"/>
      <c r="Q36" s="629"/>
      <c r="R36" s="631" t="str">
        <f t="shared" si="12"/>
        <v/>
      </c>
      <c r="S36" s="631" t="str">
        <f t="shared" si="13"/>
        <v/>
      </c>
      <c r="T36" s="631" t="str">
        <f t="shared" si="14"/>
        <v/>
      </c>
      <c r="U36" s="631" t="str">
        <f t="shared" si="15"/>
        <v/>
      </c>
      <c r="V36" s="631" t="str">
        <f t="shared" si="16"/>
        <v/>
      </c>
      <c r="W36" s="631" t="str">
        <f t="shared" si="17"/>
        <v/>
      </c>
      <c r="X36" s="631" t="str">
        <f t="shared" si="18"/>
        <v/>
      </c>
      <c r="Y36" s="631" t="str">
        <f t="shared" si="19"/>
        <v/>
      </c>
      <c r="Z36" s="631" t="str">
        <f t="shared" si="20"/>
        <v/>
      </c>
      <c r="AA36" s="631" t="str">
        <f t="shared" si="21"/>
        <v/>
      </c>
      <c r="AB36" s="631" t="str">
        <f t="shared" si="22"/>
        <v/>
      </c>
      <c r="AC36" s="632" t="str">
        <f t="shared" si="23"/>
        <v/>
      </c>
      <c r="AD36" s="633" t="str">
        <f t="shared" si="24"/>
        <v/>
      </c>
      <c r="AE36" s="408" t="str">
        <f t="shared" si="25"/>
        <v/>
      </c>
      <c r="AG36" s="436" t="str">
        <f t="shared" si="0"/>
        <v/>
      </c>
      <c r="AH36" s="436" t="str">
        <f t="shared" si="1"/>
        <v/>
      </c>
      <c r="AI36" s="436" t="str">
        <f t="shared" si="2"/>
        <v/>
      </c>
      <c r="AJ36" s="436" t="str">
        <f t="shared" si="3"/>
        <v/>
      </c>
      <c r="AK36" s="436" t="str">
        <f t="shared" si="4"/>
        <v/>
      </c>
      <c r="AL36" s="436" t="str">
        <f t="shared" si="5"/>
        <v/>
      </c>
      <c r="AN36" s="436" t="str">
        <f t="shared" si="6"/>
        <v/>
      </c>
      <c r="AO36" s="436" t="str">
        <f t="shared" si="7"/>
        <v/>
      </c>
      <c r="AP36" s="436" t="str">
        <f t="shared" si="8"/>
        <v/>
      </c>
      <c r="AQ36" s="436" t="str">
        <f t="shared" si="9"/>
        <v/>
      </c>
      <c r="AR36" s="436" t="str">
        <f t="shared" si="10"/>
        <v/>
      </c>
      <c r="AS36" s="436" t="str">
        <f t="shared" si="11"/>
        <v/>
      </c>
    </row>
    <row r="37" spans="1:45" ht="17.100000000000001" customHeight="1" x14ac:dyDescent="0.2">
      <c r="A37" s="622"/>
      <c r="B37" s="623"/>
      <c r="C37" s="624"/>
      <c r="D37" s="624"/>
      <c r="E37" s="625"/>
      <c r="F37" s="626"/>
      <c r="G37" s="627"/>
      <c r="H37" s="628"/>
      <c r="I37" s="629"/>
      <c r="J37" s="630"/>
      <c r="K37" s="629"/>
      <c r="L37" s="625"/>
      <c r="M37" s="629"/>
      <c r="N37" s="629"/>
      <c r="O37" s="629"/>
      <c r="P37" s="629"/>
      <c r="Q37" s="629"/>
      <c r="R37" s="631" t="str">
        <f t="shared" si="12"/>
        <v/>
      </c>
      <c r="S37" s="631" t="str">
        <f t="shared" si="13"/>
        <v/>
      </c>
      <c r="T37" s="631" t="str">
        <f t="shared" si="14"/>
        <v/>
      </c>
      <c r="U37" s="631" t="str">
        <f t="shared" si="15"/>
        <v/>
      </c>
      <c r="V37" s="631" t="str">
        <f t="shared" si="16"/>
        <v/>
      </c>
      <c r="W37" s="631" t="str">
        <f t="shared" si="17"/>
        <v/>
      </c>
      <c r="X37" s="631" t="str">
        <f t="shared" si="18"/>
        <v/>
      </c>
      <c r="Y37" s="631" t="str">
        <f t="shared" si="19"/>
        <v/>
      </c>
      <c r="Z37" s="631" t="str">
        <f t="shared" si="20"/>
        <v/>
      </c>
      <c r="AA37" s="631" t="str">
        <f t="shared" si="21"/>
        <v/>
      </c>
      <c r="AB37" s="631" t="str">
        <f t="shared" si="22"/>
        <v/>
      </c>
      <c r="AC37" s="632" t="str">
        <f t="shared" si="23"/>
        <v/>
      </c>
      <c r="AD37" s="633" t="str">
        <f t="shared" si="24"/>
        <v/>
      </c>
      <c r="AE37" s="408" t="str">
        <f t="shared" si="25"/>
        <v/>
      </c>
      <c r="AG37" s="436" t="str">
        <f t="shared" si="0"/>
        <v/>
      </c>
      <c r="AH37" s="436" t="str">
        <f t="shared" si="1"/>
        <v/>
      </c>
      <c r="AI37" s="436" t="str">
        <f t="shared" si="2"/>
        <v/>
      </c>
      <c r="AJ37" s="436" t="str">
        <f t="shared" si="3"/>
        <v/>
      </c>
      <c r="AK37" s="436" t="str">
        <f t="shared" si="4"/>
        <v/>
      </c>
      <c r="AL37" s="436" t="str">
        <f t="shared" si="5"/>
        <v/>
      </c>
      <c r="AN37" s="436" t="str">
        <f t="shared" si="6"/>
        <v/>
      </c>
      <c r="AO37" s="436" t="str">
        <f t="shared" si="7"/>
        <v/>
      </c>
      <c r="AP37" s="436" t="str">
        <f t="shared" si="8"/>
        <v/>
      </c>
      <c r="AQ37" s="436" t="str">
        <f t="shared" si="9"/>
        <v/>
      </c>
      <c r="AR37" s="436" t="str">
        <f t="shared" si="10"/>
        <v/>
      </c>
      <c r="AS37" s="436" t="str">
        <f t="shared" si="11"/>
        <v/>
      </c>
    </row>
    <row r="38" spans="1:45" ht="17.100000000000001" customHeight="1" x14ac:dyDescent="0.2">
      <c r="A38" s="622"/>
      <c r="B38" s="623"/>
      <c r="C38" s="624"/>
      <c r="D38" s="624"/>
      <c r="E38" s="625"/>
      <c r="F38" s="626"/>
      <c r="G38" s="627"/>
      <c r="H38" s="628"/>
      <c r="I38" s="629"/>
      <c r="J38" s="630"/>
      <c r="K38" s="629"/>
      <c r="L38" s="625"/>
      <c r="M38" s="629"/>
      <c r="N38" s="629"/>
      <c r="O38" s="629"/>
      <c r="P38" s="629"/>
      <c r="Q38" s="629"/>
      <c r="R38" s="631" t="str">
        <f t="shared" si="12"/>
        <v/>
      </c>
      <c r="S38" s="631" t="str">
        <f t="shared" si="13"/>
        <v/>
      </c>
      <c r="T38" s="631" t="str">
        <f t="shared" si="14"/>
        <v/>
      </c>
      <c r="U38" s="631" t="str">
        <f t="shared" si="15"/>
        <v/>
      </c>
      <c r="V38" s="631" t="str">
        <f t="shared" si="16"/>
        <v/>
      </c>
      <c r="W38" s="631" t="str">
        <f t="shared" si="17"/>
        <v/>
      </c>
      <c r="X38" s="631" t="str">
        <f t="shared" si="18"/>
        <v/>
      </c>
      <c r="Y38" s="631" t="str">
        <f t="shared" si="19"/>
        <v/>
      </c>
      <c r="Z38" s="631" t="str">
        <f t="shared" si="20"/>
        <v/>
      </c>
      <c r="AA38" s="631" t="str">
        <f t="shared" si="21"/>
        <v/>
      </c>
      <c r="AB38" s="631" t="str">
        <f t="shared" si="22"/>
        <v/>
      </c>
      <c r="AC38" s="632" t="str">
        <f t="shared" si="23"/>
        <v/>
      </c>
      <c r="AD38" s="633" t="str">
        <f t="shared" si="24"/>
        <v/>
      </c>
      <c r="AE38" s="408" t="str">
        <f t="shared" si="25"/>
        <v/>
      </c>
      <c r="AG38" s="436" t="str">
        <f t="shared" si="0"/>
        <v/>
      </c>
      <c r="AH38" s="436" t="str">
        <f t="shared" si="1"/>
        <v/>
      </c>
      <c r="AI38" s="436" t="str">
        <f t="shared" si="2"/>
        <v/>
      </c>
      <c r="AJ38" s="436" t="str">
        <f t="shared" si="3"/>
        <v/>
      </c>
      <c r="AK38" s="436" t="str">
        <f t="shared" si="4"/>
        <v/>
      </c>
      <c r="AL38" s="436" t="str">
        <f t="shared" si="5"/>
        <v/>
      </c>
      <c r="AN38" s="436" t="str">
        <f t="shared" si="6"/>
        <v/>
      </c>
      <c r="AO38" s="436" t="str">
        <f t="shared" si="7"/>
        <v/>
      </c>
      <c r="AP38" s="436" t="str">
        <f t="shared" si="8"/>
        <v/>
      </c>
      <c r="AQ38" s="436" t="str">
        <f t="shared" si="9"/>
        <v/>
      </c>
      <c r="AR38" s="436" t="str">
        <f t="shared" si="10"/>
        <v/>
      </c>
      <c r="AS38" s="436" t="str">
        <f t="shared" si="11"/>
        <v/>
      </c>
    </row>
    <row r="39" spans="1:45" ht="17.100000000000001" customHeight="1" x14ac:dyDescent="0.2">
      <c r="A39" s="622"/>
      <c r="B39" s="623"/>
      <c r="C39" s="624"/>
      <c r="D39" s="624"/>
      <c r="E39" s="625"/>
      <c r="F39" s="626"/>
      <c r="G39" s="627"/>
      <c r="H39" s="628"/>
      <c r="I39" s="629"/>
      <c r="J39" s="630"/>
      <c r="K39" s="629"/>
      <c r="L39" s="625"/>
      <c r="M39" s="629"/>
      <c r="N39" s="629"/>
      <c r="O39" s="629"/>
      <c r="P39" s="629"/>
      <c r="Q39" s="629"/>
      <c r="R39" s="631" t="str">
        <f t="shared" si="12"/>
        <v/>
      </c>
      <c r="S39" s="631" t="str">
        <f t="shared" si="13"/>
        <v/>
      </c>
      <c r="T39" s="631" t="str">
        <f t="shared" si="14"/>
        <v/>
      </c>
      <c r="U39" s="631" t="str">
        <f t="shared" si="15"/>
        <v/>
      </c>
      <c r="V39" s="631" t="str">
        <f t="shared" si="16"/>
        <v/>
      </c>
      <c r="W39" s="631" t="str">
        <f t="shared" si="17"/>
        <v/>
      </c>
      <c r="X39" s="631" t="str">
        <f t="shared" si="18"/>
        <v/>
      </c>
      <c r="Y39" s="631" t="str">
        <f t="shared" si="19"/>
        <v/>
      </c>
      <c r="Z39" s="631" t="str">
        <f t="shared" si="20"/>
        <v/>
      </c>
      <c r="AA39" s="631" t="str">
        <f t="shared" si="21"/>
        <v/>
      </c>
      <c r="AB39" s="631" t="str">
        <f t="shared" si="22"/>
        <v/>
      </c>
      <c r="AC39" s="632" t="str">
        <f t="shared" si="23"/>
        <v/>
      </c>
      <c r="AD39" s="633" t="str">
        <f t="shared" si="24"/>
        <v/>
      </c>
      <c r="AE39" s="408" t="str">
        <f t="shared" si="25"/>
        <v/>
      </c>
      <c r="AG39" s="436" t="str">
        <f t="shared" si="0"/>
        <v/>
      </c>
      <c r="AH39" s="436" t="str">
        <f t="shared" si="1"/>
        <v/>
      </c>
      <c r="AI39" s="436" t="str">
        <f t="shared" si="2"/>
        <v/>
      </c>
      <c r="AJ39" s="436" t="str">
        <f t="shared" si="3"/>
        <v/>
      </c>
      <c r="AK39" s="436" t="str">
        <f t="shared" si="4"/>
        <v/>
      </c>
      <c r="AL39" s="436" t="str">
        <f t="shared" si="5"/>
        <v/>
      </c>
      <c r="AN39" s="436" t="str">
        <f t="shared" si="6"/>
        <v/>
      </c>
      <c r="AO39" s="436" t="str">
        <f t="shared" si="7"/>
        <v/>
      </c>
      <c r="AP39" s="436" t="str">
        <f t="shared" si="8"/>
        <v/>
      </c>
      <c r="AQ39" s="436" t="str">
        <f t="shared" si="9"/>
        <v/>
      </c>
      <c r="AR39" s="436" t="str">
        <f t="shared" si="10"/>
        <v/>
      </c>
      <c r="AS39" s="436" t="str">
        <f t="shared" si="11"/>
        <v/>
      </c>
    </row>
    <row r="40" spans="1:45" ht="17.100000000000001" customHeight="1" x14ac:dyDescent="0.2">
      <c r="A40" s="622"/>
      <c r="B40" s="623"/>
      <c r="C40" s="624"/>
      <c r="D40" s="624"/>
      <c r="E40" s="625"/>
      <c r="F40" s="626"/>
      <c r="G40" s="627"/>
      <c r="H40" s="628"/>
      <c r="I40" s="629"/>
      <c r="J40" s="630"/>
      <c r="K40" s="629"/>
      <c r="L40" s="625"/>
      <c r="M40" s="629"/>
      <c r="N40" s="629"/>
      <c r="O40" s="629"/>
      <c r="P40" s="629"/>
      <c r="Q40" s="629"/>
      <c r="R40" s="631" t="str">
        <f t="shared" si="12"/>
        <v/>
      </c>
      <c r="S40" s="631" t="str">
        <f t="shared" si="13"/>
        <v/>
      </c>
      <c r="T40" s="631" t="str">
        <f t="shared" si="14"/>
        <v/>
      </c>
      <c r="U40" s="631" t="str">
        <f t="shared" si="15"/>
        <v/>
      </c>
      <c r="V40" s="631" t="str">
        <f t="shared" si="16"/>
        <v/>
      </c>
      <c r="W40" s="631" t="str">
        <f t="shared" si="17"/>
        <v/>
      </c>
      <c r="X40" s="631" t="str">
        <f t="shared" si="18"/>
        <v/>
      </c>
      <c r="Y40" s="631" t="str">
        <f t="shared" si="19"/>
        <v/>
      </c>
      <c r="Z40" s="631" t="str">
        <f t="shared" si="20"/>
        <v/>
      </c>
      <c r="AA40" s="631" t="str">
        <f t="shared" si="21"/>
        <v/>
      </c>
      <c r="AB40" s="631" t="str">
        <f t="shared" si="22"/>
        <v/>
      </c>
      <c r="AC40" s="632" t="str">
        <f t="shared" si="23"/>
        <v/>
      </c>
      <c r="AD40" s="633" t="str">
        <f t="shared" si="24"/>
        <v/>
      </c>
      <c r="AE40" s="408" t="str">
        <f t="shared" si="25"/>
        <v/>
      </c>
      <c r="AG40" s="436" t="str">
        <f t="shared" si="0"/>
        <v/>
      </c>
      <c r="AH40" s="436" t="str">
        <f t="shared" si="1"/>
        <v/>
      </c>
      <c r="AI40" s="436" t="str">
        <f t="shared" si="2"/>
        <v/>
      </c>
      <c r="AJ40" s="436" t="str">
        <f t="shared" si="3"/>
        <v/>
      </c>
      <c r="AK40" s="436" t="str">
        <f t="shared" si="4"/>
        <v/>
      </c>
      <c r="AL40" s="436" t="str">
        <f t="shared" si="5"/>
        <v/>
      </c>
      <c r="AN40" s="436" t="str">
        <f t="shared" si="6"/>
        <v/>
      </c>
      <c r="AO40" s="436" t="str">
        <f t="shared" si="7"/>
        <v/>
      </c>
      <c r="AP40" s="436" t="str">
        <f t="shared" si="8"/>
        <v/>
      </c>
      <c r="AQ40" s="436" t="str">
        <f t="shared" si="9"/>
        <v/>
      </c>
      <c r="AR40" s="436" t="str">
        <f t="shared" si="10"/>
        <v/>
      </c>
      <c r="AS40" s="436" t="str">
        <f t="shared" si="11"/>
        <v/>
      </c>
    </row>
    <row r="41" spans="1:45" ht="17.100000000000001" customHeight="1" x14ac:dyDescent="0.2">
      <c r="A41" s="622"/>
      <c r="B41" s="623"/>
      <c r="C41" s="624"/>
      <c r="D41" s="624"/>
      <c r="E41" s="625"/>
      <c r="F41" s="626"/>
      <c r="G41" s="627"/>
      <c r="H41" s="628"/>
      <c r="I41" s="629"/>
      <c r="J41" s="630"/>
      <c r="K41" s="629"/>
      <c r="L41" s="625"/>
      <c r="M41" s="629"/>
      <c r="N41" s="629"/>
      <c r="O41" s="629"/>
      <c r="P41" s="629"/>
      <c r="Q41" s="629"/>
      <c r="R41" s="631" t="str">
        <f t="shared" si="12"/>
        <v/>
      </c>
      <c r="S41" s="631" t="str">
        <f t="shared" si="13"/>
        <v/>
      </c>
      <c r="T41" s="631" t="str">
        <f t="shared" si="14"/>
        <v/>
      </c>
      <c r="U41" s="631" t="str">
        <f t="shared" si="15"/>
        <v/>
      </c>
      <c r="V41" s="631" t="str">
        <f t="shared" si="16"/>
        <v/>
      </c>
      <c r="W41" s="631" t="str">
        <f t="shared" si="17"/>
        <v/>
      </c>
      <c r="X41" s="631" t="str">
        <f t="shared" si="18"/>
        <v/>
      </c>
      <c r="Y41" s="631" t="str">
        <f t="shared" si="19"/>
        <v/>
      </c>
      <c r="Z41" s="631" t="str">
        <f t="shared" si="20"/>
        <v/>
      </c>
      <c r="AA41" s="631" t="str">
        <f t="shared" si="21"/>
        <v/>
      </c>
      <c r="AB41" s="631" t="str">
        <f t="shared" si="22"/>
        <v/>
      </c>
      <c r="AC41" s="632" t="str">
        <f t="shared" si="23"/>
        <v/>
      </c>
      <c r="AD41" s="633" t="str">
        <f t="shared" si="24"/>
        <v/>
      </c>
      <c r="AE41" s="408" t="str">
        <f t="shared" si="25"/>
        <v/>
      </c>
      <c r="AG41" s="436" t="str">
        <f t="shared" si="0"/>
        <v/>
      </c>
      <c r="AH41" s="436" t="str">
        <f t="shared" si="1"/>
        <v/>
      </c>
      <c r="AI41" s="436" t="str">
        <f t="shared" si="2"/>
        <v/>
      </c>
      <c r="AJ41" s="436" t="str">
        <f t="shared" si="3"/>
        <v/>
      </c>
      <c r="AK41" s="436" t="str">
        <f t="shared" si="4"/>
        <v/>
      </c>
      <c r="AL41" s="436" t="str">
        <f t="shared" si="5"/>
        <v/>
      </c>
      <c r="AN41" s="436" t="str">
        <f t="shared" si="6"/>
        <v/>
      </c>
      <c r="AO41" s="436" t="str">
        <f t="shared" si="7"/>
        <v/>
      </c>
      <c r="AP41" s="436" t="str">
        <f t="shared" si="8"/>
        <v/>
      </c>
      <c r="AQ41" s="436" t="str">
        <f t="shared" si="9"/>
        <v/>
      </c>
      <c r="AR41" s="436" t="str">
        <f t="shared" si="10"/>
        <v/>
      </c>
      <c r="AS41" s="436" t="str">
        <f t="shared" si="11"/>
        <v/>
      </c>
    </row>
    <row r="42" spans="1:45" ht="17.100000000000001" customHeight="1" x14ac:dyDescent="0.2">
      <c r="A42" s="622"/>
      <c r="B42" s="623"/>
      <c r="C42" s="624"/>
      <c r="D42" s="624"/>
      <c r="E42" s="625"/>
      <c r="F42" s="626"/>
      <c r="G42" s="627"/>
      <c r="H42" s="628"/>
      <c r="I42" s="629"/>
      <c r="J42" s="630"/>
      <c r="K42" s="629"/>
      <c r="L42" s="625"/>
      <c r="M42" s="629"/>
      <c r="N42" s="629"/>
      <c r="O42" s="629"/>
      <c r="P42" s="629"/>
      <c r="Q42" s="629"/>
      <c r="R42" s="631" t="str">
        <f t="shared" si="12"/>
        <v/>
      </c>
      <c r="S42" s="631" t="str">
        <f t="shared" si="13"/>
        <v/>
      </c>
      <c r="T42" s="631" t="str">
        <f t="shared" si="14"/>
        <v/>
      </c>
      <c r="U42" s="631" t="str">
        <f t="shared" si="15"/>
        <v/>
      </c>
      <c r="V42" s="631" t="str">
        <f t="shared" si="16"/>
        <v/>
      </c>
      <c r="W42" s="631" t="str">
        <f t="shared" si="17"/>
        <v/>
      </c>
      <c r="X42" s="631" t="str">
        <f t="shared" si="18"/>
        <v/>
      </c>
      <c r="Y42" s="631" t="str">
        <f t="shared" si="19"/>
        <v/>
      </c>
      <c r="Z42" s="631" t="str">
        <f t="shared" si="20"/>
        <v/>
      </c>
      <c r="AA42" s="631" t="str">
        <f t="shared" si="21"/>
        <v/>
      </c>
      <c r="AB42" s="631" t="str">
        <f t="shared" si="22"/>
        <v/>
      </c>
      <c r="AC42" s="632" t="str">
        <f t="shared" si="23"/>
        <v/>
      </c>
      <c r="AD42" s="633" t="str">
        <f t="shared" si="24"/>
        <v/>
      </c>
      <c r="AE42" s="408" t="str">
        <f t="shared" si="25"/>
        <v/>
      </c>
      <c r="AG42" s="436" t="str">
        <f t="shared" si="0"/>
        <v/>
      </c>
      <c r="AH42" s="436" t="str">
        <f t="shared" si="1"/>
        <v/>
      </c>
      <c r="AI42" s="436" t="str">
        <f t="shared" si="2"/>
        <v/>
      </c>
      <c r="AJ42" s="436" t="str">
        <f t="shared" si="3"/>
        <v/>
      </c>
      <c r="AK42" s="436" t="str">
        <f t="shared" si="4"/>
        <v/>
      </c>
      <c r="AL42" s="436" t="str">
        <f t="shared" si="5"/>
        <v/>
      </c>
      <c r="AN42" s="436" t="str">
        <f t="shared" si="6"/>
        <v/>
      </c>
      <c r="AO42" s="436" t="str">
        <f t="shared" si="7"/>
        <v/>
      </c>
      <c r="AP42" s="436" t="str">
        <f t="shared" si="8"/>
        <v/>
      </c>
      <c r="AQ42" s="436" t="str">
        <f t="shared" si="9"/>
        <v/>
      </c>
      <c r="AR42" s="436" t="str">
        <f t="shared" si="10"/>
        <v/>
      </c>
      <c r="AS42" s="436" t="str">
        <f t="shared" si="11"/>
        <v/>
      </c>
    </row>
    <row r="43" spans="1:45" ht="17.100000000000001" customHeight="1" x14ac:dyDescent="0.2">
      <c r="A43" s="622"/>
      <c r="B43" s="623"/>
      <c r="C43" s="624"/>
      <c r="D43" s="624"/>
      <c r="E43" s="625"/>
      <c r="F43" s="626"/>
      <c r="G43" s="627"/>
      <c r="H43" s="628"/>
      <c r="I43" s="629"/>
      <c r="J43" s="630"/>
      <c r="K43" s="629"/>
      <c r="L43" s="625"/>
      <c r="M43" s="629"/>
      <c r="N43" s="629"/>
      <c r="O43" s="629"/>
      <c r="P43" s="629"/>
      <c r="Q43" s="629"/>
      <c r="R43" s="631" t="str">
        <f t="shared" si="12"/>
        <v/>
      </c>
      <c r="S43" s="631" t="str">
        <f t="shared" si="13"/>
        <v/>
      </c>
      <c r="T43" s="631" t="str">
        <f t="shared" si="14"/>
        <v/>
      </c>
      <c r="U43" s="631" t="str">
        <f t="shared" si="15"/>
        <v/>
      </c>
      <c r="V43" s="631" t="str">
        <f t="shared" si="16"/>
        <v/>
      </c>
      <c r="W43" s="631" t="str">
        <f t="shared" si="17"/>
        <v/>
      </c>
      <c r="X43" s="631" t="str">
        <f t="shared" si="18"/>
        <v/>
      </c>
      <c r="Y43" s="631" t="str">
        <f t="shared" si="19"/>
        <v/>
      </c>
      <c r="Z43" s="631" t="str">
        <f t="shared" si="20"/>
        <v/>
      </c>
      <c r="AA43" s="631" t="str">
        <f t="shared" si="21"/>
        <v/>
      </c>
      <c r="AB43" s="631" t="str">
        <f t="shared" si="22"/>
        <v/>
      </c>
      <c r="AC43" s="632" t="str">
        <f t="shared" si="23"/>
        <v/>
      </c>
      <c r="AD43" s="633" t="str">
        <f t="shared" si="24"/>
        <v/>
      </c>
      <c r="AE43" s="408" t="str">
        <f t="shared" si="25"/>
        <v/>
      </c>
      <c r="AG43" s="436" t="str">
        <f t="shared" si="0"/>
        <v/>
      </c>
      <c r="AH43" s="436" t="str">
        <f t="shared" si="1"/>
        <v/>
      </c>
      <c r="AI43" s="436" t="str">
        <f t="shared" si="2"/>
        <v/>
      </c>
      <c r="AJ43" s="436" t="str">
        <f t="shared" si="3"/>
        <v/>
      </c>
      <c r="AK43" s="436" t="str">
        <f t="shared" si="4"/>
        <v/>
      </c>
      <c r="AL43" s="436" t="str">
        <f t="shared" si="5"/>
        <v/>
      </c>
      <c r="AN43" s="436" t="str">
        <f t="shared" si="6"/>
        <v/>
      </c>
      <c r="AO43" s="436" t="str">
        <f t="shared" si="7"/>
        <v/>
      </c>
      <c r="AP43" s="436" t="str">
        <f t="shared" si="8"/>
        <v/>
      </c>
      <c r="AQ43" s="436" t="str">
        <f t="shared" si="9"/>
        <v/>
      </c>
      <c r="AR43" s="436" t="str">
        <f t="shared" si="10"/>
        <v/>
      </c>
      <c r="AS43" s="436" t="str">
        <f t="shared" si="11"/>
        <v/>
      </c>
    </row>
    <row r="44" spans="1:45" ht="17.100000000000001" customHeight="1" x14ac:dyDescent="0.2">
      <c r="A44" s="622"/>
      <c r="B44" s="623"/>
      <c r="C44" s="624"/>
      <c r="D44" s="624"/>
      <c r="E44" s="625"/>
      <c r="F44" s="626"/>
      <c r="G44" s="627"/>
      <c r="H44" s="628"/>
      <c r="I44" s="629"/>
      <c r="J44" s="630"/>
      <c r="K44" s="629"/>
      <c r="L44" s="625"/>
      <c r="M44" s="629"/>
      <c r="N44" s="629"/>
      <c r="O44" s="629"/>
      <c r="P44" s="629"/>
      <c r="Q44" s="629"/>
      <c r="R44" s="631" t="str">
        <f t="shared" si="12"/>
        <v/>
      </c>
      <c r="S44" s="631" t="str">
        <f t="shared" si="13"/>
        <v/>
      </c>
      <c r="T44" s="631" t="str">
        <f t="shared" si="14"/>
        <v/>
      </c>
      <c r="U44" s="631" t="str">
        <f t="shared" si="15"/>
        <v/>
      </c>
      <c r="V44" s="631" t="str">
        <f t="shared" si="16"/>
        <v/>
      </c>
      <c r="W44" s="631" t="str">
        <f t="shared" si="17"/>
        <v/>
      </c>
      <c r="X44" s="631" t="str">
        <f t="shared" si="18"/>
        <v/>
      </c>
      <c r="Y44" s="631" t="str">
        <f t="shared" si="19"/>
        <v/>
      </c>
      <c r="Z44" s="631" t="str">
        <f t="shared" si="20"/>
        <v/>
      </c>
      <c r="AA44" s="631" t="str">
        <f t="shared" si="21"/>
        <v/>
      </c>
      <c r="AB44" s="631" t="str">
        <f t="shared" si="22"/>
        <v/>
      </c>
      <c r="AC44" s="632" t="str">
        <f t="shared" si="23"/>
        <v/>
      </c>
      <c r="AD44" s="633" t="str">
        <f t="shared" si="24"/>
        <v/>
      </c>
      <c r="AE44" s="408" t="str">
        <f t="shared" si="25"/>
        <v/>
      </c>
      <c r="AG44" s="436" t="str">
        <f t="shared" si="0"/>
        <v/>
      </c>
      <c r="AH44" s="436" t="str">
        <f t="shared" si="1"/>
        <v/>
      </c>
      <c r="AI44" s="436" t="str">
        <f t="shared" si="2"/>
        <v/>
      </c>
      <c r="AJ44" s="436" t="str">
        <f t="shared" si="3"/>
        <v/>
      </c>
      <c r="AK44" s="436" t="str">
        <f t="shared" si="4"/>
        <v/>
      </c>
      <c r="AL44" s="436" t="str">
        <f t="shared" si="5"/>
        <v/>
      </c>
      <c r="AN44" s="436" t="str">
        <f t="shared" si="6"/>
        <v/>
      </c>
      <c r="AO44" s="436" t="str">
        <f t="shared" si="7"/>
        <v/>
      </c>
      <c r="AP44" s="436" t="str">
        <f t="shared" si="8"/>
        <v/>
      </c>
      <c r="AQ44" s="436" t="str">
        <f t="shared" si="9"/>
        <v/>
      </c>
      <c r="AR44" s="436" t="str">
        <f t="shared" si="10"/>
        <v/>
      </c>
      <c r="AS44" s="436" t="str">
        <f t="shared" si="11"/>
        <v/>
      </c>
    </row>
    <row r="45" spans="1:45" ht="17.100000000000001" customHeight="1" x14ac:dyDescent="0.2">
      <c r="A45" s="622"/>
      <c r="B45" s="623"/>
      <c r="C45" s="624"/>
      <c r="D45" s="624"/>
      <c r="E45" s="625"/>
      <c r="F45" s="626"/>
      <c r="G45" s="627"/>
      <c r="H45" s="628"/>
      <c r="I45" s="629"/>
      <c r="J45" s="630"/>
      <c r="K45" s="629"/>
      <c r="L45" s="625"/>
      <c r="M45" s="629"/>
      <c r="N45" s="629"/>
      <c r="O45" s="629"/>
      <c r="P45" s="629"/>
      <c r="Q45" s="629"/>
      <c r="R45" s="631" t="str">
        <f t="shared" si="12"/>
        <v/>
      </c>
      <c r="S45" s="631" t="str">
        <f t="shared" si="13"/>
        <v/>
      </c>
      <c r="T45" s="631" t="str">
        <f t="shared" si="14"/>
        <v/>
      </c>
      <c r="U45" s="631" t="str">
        <f t="shared" si="15"/>
        <v/>
      </c>
      <c r="V45" s="631" t="str">
        <f t="shared" si="16"/>
        <v/>
      </c>
      <c r="W45" s="631" t="str">
        <f t="shared" si="17"/>
        <v/>
      </c>
      <c r="X45" s="631" t="str">
        <f t="shared" si="18"/>
        <v/>
      </c>
      <c r="Y45" s="631" t="str">
        <f t="shared" si="19"/>
        <v/>
      </c>
      <c r="Z45" s="631" t="str">
        <f t="shared" si="20"/>
        <v/>
      </c>
      <c r="AA45" s="631" t="str">
        <f t="shared" si="21"/>
        <v/>
      </c>
      <c r="AB45" s="631" t="str">
        <f t="shared" si="22"/>
        <v/>
      </c>
      <c r="AC45" s="632" t="str">
        <f t="shared" si="23"/>
        <v/>
      </c>
      <c r="AD45" s="633" t="str">
        <f t="shared" si="24"/>
        <v/>
      </c>
      <c r="AE45" s="408" t="str">
        <f t="shared" si="25"/>
        <v/>
      </c>
      <c r="AG45" s="436" t="str">
        <f t="shared" si="0"/>
        <v/>
      </c>
      <c r="AH45" s="436" t="str">
        <f t="shared" si="1"/>
        <v/>
      </c>
      <c r="AI45" s="436" t="str">
        <f t="shared" si="2"/>
        <v/>
      </c>
      <c r="AJ45" s="436" t="str">
        <f t="shared" si="3"/>
        <v/>
      </c>
      <c r="AK45" s="436" t="str">
        <f t="shared" si="4"/>
        <v/>
      </c>
      <c r="AL45" s="436" t="str">
        <f t="shared" si="5"/>
        <v/>
      </c>
      <c r="AN45" s="436" t="str">
        <f t="shared" si="6"/>
        <v/>
      </c>
      <c r="AO45" s="436" t="str">
        <f t="shared" si="7"/>
        <v/>
      </c>
      <c r="AP45" s="436" t="str">
        <f t="shared" si="8"/>
        <v/>
      </c>
      <c r="AQ45" s="436" t="str">
        <f t="shared" si="9"/>
        <v/>
      </c>
      <c r="AR45" s="436" t="str">
        <f t="shared" si="10"/>
        <v/>
      </c>
      <c r="AS45" s="436" t="str">
        <f t="shared" si="11"/>
        <v/>
      </c>
    </row>
    <row r="46" spans="1:45" ht="17.100000000000001" customHeight="1" x14ac:dyDescent="0.2">
      <c r="A46" s="622"/>
      <c r="B46" s="623"/>
      <c r="C46" s="624"/>
      <c r="D46" s="624"/>
      <c r="E46" s="625"/>
      <c r="F46" s="626"/>
      <c r="G46" s="627"/>
      <c r="H46" s="628"/>
      <c r="I46" s="629"/>
      <c r="J46" s="630"/>
      <c r="K46" s="629"/>
      <c r="L46" s="625"/>
      <c r="M46" s="629"/>
      <c r="N46" s="629"/>
      <c r="O46" s="629"/>
      <c r="P46" s="629"/>
      <c r="Q46" s="629"/>
      <c r="R46" s="631" t="str">
        <f t="shared" si="12"/>
        <v/>
      </c>
      <c r="S46" s="631" t="str">
        <f t="shared" si="13"/>
        <v/>
      </c>
      <c r="T46" s="631" t="str">
        <f t="shared" si="14"/>
        <v/>
      </c>
      <c r="U46" s="631" t="str">
        <f t="shared" si="15"/>
        <v/>
      </c>
      <c r="V46" s="631" t="str">
        <f t="shared" si="16"/>
        <v/>
      </c>
      <c r="W46" s="631" t="str">
        <f t="shared" si="17"/>
        <v/>
      </c>
      <c r="X46" s="631" t="str">
        <f t="shared" si="18"/>
        <v/>
      </c>
      <c r="Y46" s="631" t="str">
        <f t="shared" si="19"/>
        <v/>
      </c>
      <c r="Z46" s="631" t="str">
        <f t="shared" si="20"/>
        <v/>
      </c>
      <c r="AA46" s="631" t="str">
        <f t="shared" si="21"/>
        <v/>
      </c>
      <c r="AB46" s="631" t="str">
        <f t="shared" si="22"/>
        <v/>
      </c>
      <c r="AC46" s="632" t="str">
        <f t="shared" si="23"/>
        <v/>
      </c>
      <c r="AD46" s="633" t="str">
        <f t="shared" si="24"/>
        <v/>
      </c>
      <c r="AE46" s="408" t="str">
        <f t="shared" si="25"/>
        <v/>
      </c>
      <c r="AG46" s="436" t="str">
        <f t="shared" si="0"/>
        <v/>
      </c>
      <c r="AH46" s="436" t="str">
        <f t="shared" si="1"/>
        <v/>
      </c>
      <c r="AI46" s="436" t="str">
        <f t="shared" si="2"/>
        <v/>
      </c>
      <c r="AJ46" s="436" t="str">
        <f t="shared" si="3"/>
        <v/>
      </c>
      <c r="AK46" s="436" t="str">
        <f t="shared" si="4"/>
        <v/>
      </c>
      <c r="AL46" s="436" t="str">
        <f t="shared" si="5"/>
        <v/>
      </c>
      <c r="AN46" s="436" t="str">
        <f t="shared" si="6"/>
        <v/>
      </c>
      <c r="AO46" s="436" t="str">
        <f t="shared" si="7"/>
        <v/>
      </c>
      <c r="AP46" s="436" t="str">
        <f t="shared" si="8"/>
        <v/>
      </c>
      <c r="AQ46" s="436" t="str">
        <f t="shared" si="9"/>
        <v/>
      </c>
      <c r="AR46" s="436" t="str">
        <f t="shared" si="10"/>
        <v/>
      </c>
      <c r="AS46" s="436" t="str">
        <f t="shared" si="11"/>
        <v/>
      </c>
    </row>
    <row r="47" spans="1:45" ht="17.100000000000001" customHeight="1" x14ac:dyDescent="0.2">
      <c r="A47" s="622"/>
      <c r="B47" s="623"/>
      <c r="C47" s="624"/>
      <c r="D47" s="624"/>
      <c r="E47" s="625"/>
      <c r="F47" s="626"/>
      <c r="G47" s="627"/>
      <c r="H47" s="628"/>
      <c r="I47" s="629"/>
      <c r="J47" s="630"/>
      <c r="K47" s="629"/>
      <c r="L47" s="625"/>
      <c r="M47" s="629"/>
      <c r="N47" s="629"/>
      <c r="O47" s="629"/>
      <c r="P47" s="629"/>
      <c r="Q47" s="629"/>
      <c r="R47" s="631" t="str">
        <f>IF(D47="","",IF(D47="Horista",E47*F47,IF(D47="Mensalista",F47)))</f>
        <v/>
      </c>
      <c r="S47" s="631" t="str">
        <f>IF(F47&gt;0,IF(I47="N",0,IF(I47="S",R47*$I$14,0)),"")</f>
        <v/>
      </c>
      <c r="T47" s="631" t="str">
        <f>IF(F47&gt;0,IF(AND(I47="S",J47&lt;&gt;""),"ERRO",IF(I47="S",0,IF(OR(J47="",J47=0.1,J47=0.2,J47=0.4),J47*$J$14,"ERRO"))),"")</f>
        <v/>
      </c>
      <c r="U47" s="631" t="str">
        <f t="shared" si="15"/>
        <v/>
      </c>
      <c r="V47" s="631" t="str">
        <f>IF($F47&gt;0,IF($M47&lt;&gt;"S",0,($R47)*$M$14),"")</f>
        <v/>
      </c>
      <c r="W47" s="631" t="str">
        <f>IF($F47&gt;0,IF($N47&lt;&gt;"S",0,($R47)*$N$14),"")</f>
        <v/>
      </c>
      <c r="X47" s="631" t="str">
        <f>IF($F47&gt;0,IF($O47="N",0,IF($O47="S",($R47)*$O$14,0)),"")</f>
        <v/>
      </c>
      <c r="Y47" s="631" t="str">
        <f>IF($F47&gt;0,IF($P47="N",0,IF($P47="S",($R47)*$P$14,0)),"")</f>
        <v/>
      </c>
      <c r="Z47" s="631" t="str">
        <f>IF($F47&gt;0,IF($Q47="N",0,IF($Q47="S",($R47)*$Q$14,0)),"")</f>
        <v/>
      </c>
      <c r="AA47" s="631" t="str">
        <f t="shared" si="21"/>
        <v/>
      </c>
      <c r="AB47" s="631" t="str">
        <f>IF(F47&gt;0,H47,"")</f>
        <v/>
      </c>
      <c r="AC47" s="632" t="str">
        <f>IF(F47&gt;0,SUM(R47:AB47),"")</f>
        <v/>
      </c>
      <c r="AD47" s="633" t="str">
        <f>IF(B47="","",IF(C47&gt;$C$14,"ERRO",AC47*B47*C47/$C$14))</f>
        <v/>
      </c>
      <c r="AG47" s="436" t="str">
        <f t="shared" si="0"/>
        <v/>
      </c>
      <c r="AH47" s="436" t="str">
        <f t="shared" si="1"/>
        <v/>
      </c>
      <c r="AI47" s="436" t="str">
        <f t="shared" si="2"/>
        <v/>
      </c>
      <c r="AJ47" s="436" t="str">
        <f t="shared" si="3"/>
        <v/>
      </c>
      <c r="AK47" s="436" t="str">
        <f t="shared" si="4"/>
        <v/>
      </c>
      <c r="AL47" s="436" t="str">
        <f t="shared" si="5"/>
        <v/>
      </c>
      <c r="AN47" s="436" t="str">
        <f t="shared" si="6"/>
        <v/>
      </c>
      <c r="AO47" s="436" t="str">
        <f t="shared" si="7"/>
        <v/>
      </c>
      <c r="AP47" s="436" t="str">
        <f t="shared" si="8"/>
        <v/>
      </c>
      <c r="AQ47" s="436" t="str">
        <f t="shared" si="9"/>
        <v/>
      </c>
      <c r="AR47" s="436" t="str">
        <f t="shared" si="10"/>
        <v/>
      </c>
      <c r="AS47" s="436" t="str">
        <f t="shared" si="11"/>
        <v/>
      </c>
    </row>
    <row r="48" spans="1:45" ht="17.100000000000001" customHeight="1" x14ac:dyDescent="0.2">
      <c r="A48" s="622"/>
      <c r="B48" s="623"/>
      <c r="C48" s="624"/>
      <c r="D48" s="624"/>
      <c r="E48" s="625"/>
      <c r="F48" s="626"/>
      <c r="G48" s="627"/>
      <c r="H48" s="628"/>
      <c r="I48" s="629"/>
      <c r="J48" s="630"/>
      <c r="K48" s="629"/>
      <c r="L48" s="625"/>
      <c r="M48" s="629"/>
      <c r="N48" s="629"/>
      <c r="O48" s="629"/>
      <c r="P48" s="629"/>
      <c r="Q48" s="629"/>
      <c r="R48" s="631" t="str">
        <f t="shared" ref="R48:R60" si="26">IF(D48="","",IF(D48="Horista",E48*F48,IF(D48="Mensalista",F48)))</f>
        <v/>
      </c>
      <c r="S48" s="631" t="str">
        <f t="shared" ref="S48:S60" si="27">IF(F48&gt;0,IF(I48="N",0,IF(I48="S",R48*$I$14,0)),"")</f>
        <v/>
      </c>
      <c r="T48" s="631" t="str">
        <f t="shared" ref="T48:T60" si="28">IF(F48&gt;0,IF(AND(I48="S",J48&lt;&gt;""),"ERRO",IF(I48="S",0,IF(OR(J48="",J48=0.1,J48=0.2,J48=0.4),J48*$J$14,"ERRO"))),"")</f>
        <v/>
      </c>
      <c r="U48" s="631" t="str">
        <f t="shared" si="15"/>
        <v/>
      </c>
      <c r="V48" s="631" t="str">
        <f t="shared" ref="V48:V60" si="29">IF($F48&gt;0,IF($M48&lt;&gt;"S",0,($R48)*$M$14),"")</f>
        <v/>
      </c>
      <c r="W48" s="631" t="str">
        <f t="shared" ref="W48:W60" si="30">IF($F48&gt;0,IF($N48&lt;&gt;"S",0,($R48)*$N$14),"")</f>
        <v/>
      </c>
      <c r="X48" s="631" t="str">
        <f t="shared" ref="X48:X60" si="31">IF($F48&gt;0,IF($O48="N",0,IF($O48="S",($R48)*$O$14,0)),"")</f>
        <v/>
      </c>
      <c r="Y48" s="631" t="str">
        <f t="shared" ref="Y48:Y60" si="32">IF($F48&gt;0,IF($P48="N",0,IF($P48="S",($R48)*$P$14,0)),"")</f>
        <v/>
      </c>
      <c r="Z48" s="631" t="str">
        <f t="shared" ref="Z48:Z60" si="33">IF($F48&gt;0,IF($Q48="N",0,IF($Q48="S",($R48)*$Q$14,0)),"")</f>
        <v/>
      </c>
      <c r="AA48" s="631" t="str">
        <f t="shared" si="21"/>
        <v/>
      </c>
      <c r="AB48" s="631" t="str">
        <f t="shared" ref="AB48:AB60" si="34">IF(F48&gt;0,H48,"")</f>
        <v/>
      </c>
      <c r="AC48" s="632" t="str">
        <f t="shared" ref="AC48:AC60" si="35">IF(F48&gt;0,SUM(R48:AB48),"")</f>
        <v/>
      </c>
      <c r="AD48" s="633" t="str">
        <f>IF(B48="","",IF(C48&gt;$C$14,"ERRO",AC48*B48*C48/$C$14))</f>
        <v/>
      </c>
      <c r="AG48" s="436" t="str">
        <f t="shared" si="0"/>
        <v/>
      </c>
      <c r="AH48" s="436" t="str">
        <f t="shared" si="1"/>
        <v/>
      </c>
      <c r="AI48" s="436" t="str">
        <f t="shared" si="2"/>
        <v/>
      </c>
      <c r="AJ48" s="436" t="str">
        <f t="shared" si="3"/>
        <v/>
      </c>
      <c r="AK48" s="436" t="str">
        <f t="shared" si="4"/>
        <v/>
      </c>
      <c r="AL48" s="436" t="str">
        <f t="shared" si="5"/>
        <v/>
      </c>
      <c r="AN48" s="436" t="str">
        <f t="shared" si="6"/>
        <v/>
      </c>
      <c r="AO48" s="436" t="str">
        <f t="shared" si="7"/>
        <v/>
      </c>
      <c r="AP48" s="436" t="str">
        <f t="shared" si="8"/>
        <v/>
      </c>
      <c r="AQ48" s="436" t="str">
        <f t="shared" si="9"/>
        <v/>
      </c>
      <c r="AR48" s="436" t="str">
        <f t="shared" si="10"/>
        <v/>
      </c>
      <c r="AS48" s="436" t="str">
        <f t="shared" si="11"/>
        <v/>
      </c>
    </row>
    <row r="49" spans="1:45" ht="17.100000000000001" customHeight="1" x14ac:dyDescent="0.2">
      <c r="A49" s="634"/>
      <c r="B49" s="623"/>
      <c r="C49" s="624"/>
      <c r="D49" s="624"/>
      <c r="E49" s="625"/>
      <c r="F49" s="626"/>
      <c r="G49" s="627"/>
      <c r="H49" s="628"/>
      <c r="I49" s="629"/>
      <c r="J49" s="630"/>
      <c r="K49" s="629"/>
      <c r="L49" s="625"/>
      <c r="M49" s="629"/>
      <c r="N49" s="629"/>
      <c r="O49" s="629"/>
      <c r="P49" s="629"/>
      <c r="Q49" s="629"/>
      <c r="R49" s="631" t="str">
        <f t="shared" si="26"/>
        <v/>
      </c>
      <c r="S49" s="631" t="str">
        <f t="shared" si="27"/>
        <v/>
      </c>
      <c r="T49" s="631" t="str">
        <f t="shared" si="28"/>
        <v/>
      </c>
      <c r="U49" s="631" t="str">
        <f t="shared" si="15"/>
        <v/>
      </c>
      <c r="V49" s="631" t="str">
        <f t="shared" si="29"/>
        <v/>
      </c>
      <c r="W49" s="631" t="str">
        <f t="shared" si="30"/>
        <v/>
      </c>
      <c r="X49" s="631" t="str">
        <f t="shared" si="31"/>
        <v/>
      </c>
      <c r="Y49" s="631" t="str">
        <f t="shared" si="32"/>
        <v/>
      </c>
      <c r="Z49" s="631" t="str">
        <f t="shared" si="33"/>
        <v/>
      </c>
      <c r="AA49" s="631" t="str">
        <f t="shared" si="21"/>
        <v/>
      </c>
      <c r="AB49" s="631" t="str">
        <f t="shared" si="34"/>
        <v/>
      </c>
      <c r="AC49" s="632" t="str">
        <f t="shared" si="35"/>
        <v/>
      </c>
      <c r="AD49" s="633" t="str">
        <f t="shared" ref="AD49:AD60" si="36">IF(B49="","",IF(C49&gt;$C$14,"ERRO",AC49*B49*C49/$C$14))</f>
        <v/>
      </c>
      <c r="AG49" s="436" t="str">
        <f t="shared" si="0"/>
        <v/>
      </c>
      <c r="AH49" s="436" t="str">
        <f t="shared" si="1"/>
        <v/>
      </c>
      <c r="AI49" s="436" t="str">
        <f t="shared" si="2"/>
        <v/>
      </c>
      <c r="AJ49" s="436" t="str">
        <f t="shared" si="3"/>
        <v/>
      </c>
      <c r="AK49" s="436" t="str">
        <f t="shared" si="4"/>
        <v/>
      </c>
      <c r="AL49" s="436" t="str">
        <f t="shared" si="5"/>
        <v/>
      </c>
      <c r="AN49" s="436" t="str">
        <f t="shared" si="6"/>
        <v/>
      </c>
      <c r="AO49" s="436" t="str">
        <f t="shared" si="7"/>
        <v/>
      </c>
      <c r="AP49" s="436" t="str">
        <f t="shared" si="8"/>
        <v/>
      </c>
      <c r="AQ49" s="436" t="str">
        <f t="shared" si="9"/>
        <v/>
      </c>
      <c r="AR49" s="436" t="str">
        <f t="shared" si="10"/>
        <v/>
      </c>
      <c r="AS49" s="436" t="str">
        <f t="shared" si="11"/>
        <v/>
      </c>
    </row>
    <row r="50" spans="1:45" ht="17.100000000000001" customHeight="1" x14ac:dyDescent="0.2">
      <c r="A50" s="622"/>
      <c r="B50" s="623"/>
      <c r="C50" s="624"/>
      <c r="D50" s="624"/>
      <c r="E50" s="625"/>
      <c r="F50" s="626"/>
      <c r="G50" s="627"/>
      <c r="H50" s="628"/>
      <c r="I50" s="629"/>
      <c r="J50" s="630"/>
      <c r="K50" s="629"/>
      <c r="L50" s="625"/>
      <c r="M50" s="629"/>
      <c r="N50" s="629"/>
      <c r="O50" s="629"/>
      <c r="P50" s="629"/>
      <c r="Q50" s="629"/>
      <c r="R50" s="631" t="str">
        <f t="shared" si="26"/>
        <v/>
      </c>
      <c r="S50" s="631" t="str">
        <f t="shared" si="27"/>
        <v/>
      </c>
      <c r="T50" s="631" t="str">
        <f t="shared" si="28"/>
        <v/>
      </c>
      <c r="U50" s="631" t="str">
        <f t="shared" si="15"/>
        <v/>
      </c>
      <c r="V50" s="631" t="str">
        <f t="shared" si="29"/>
        <v/>
      </c>
      <c r="W50" s="631" t="str">
        <f t="shared" si="30"/>
        <v/>
      </c>
      <c r="X50" s="631" t="str">
        <f t="shared" si="31"/>
        <v/>
      </c>
      <c r="Y50" s="631" t="str">
        <f t="shared" si="32"/>
        <v/>
      </c>
      <c r="Z50" s="631" t="str">
        <f t="shared" si="33"/>
        <v/>
      </c>
      <c r="AA50" s="631" t="str">
        <f t="shared" si="21"/>
        <v/>
      </c>
      <c r="AB50" s="631" t="str">
        <f t="shared" si="34"/>
        <v/>
      </c>
      <c r="AC50" s="632" t="str">
        <f t="shared" si="35"/>
        <v/>
      </c>
      <c r="AD50" s="633" t="str">
        <f t="shared" si="36"/>
        <v/>
      </c>
      <c r="AG50" s="436" t="str">
        <f t="shared" si="0"/>
        <v/>
      </c>
      <c r="AH50" s="436" t="str">
        <f t="shared" si="1"/>
        <v/>
      </c>
      <c r="AI50" s="436" t="str">
        <f t="shared" si="2"/>
        <v/>
      </c>
      <c r="AJ50" s="436" t="str">
        <f t="shared" si="3"/>
        <v/>
      </c>
      <c r="AK50" s="436" t="str">
        <f t="shared" si="4"/>
        <v/>
      </c>
      <c r="AL50" s="436" t="str">
        <f t="shared" si="5"/>
        <v/>
      </c>
      <c r="AN50" s="436" t="str">
        <f t="shared" si="6"/>
        <v/>
      </c>
      <c r="AO50" s="436" t="str">
        <f t="shared" si="7"/>
        <v/>
      </c>
      <c r="AP50" s="436" t="str">
        <f t="shared" si="8"/>
        <v/>
      </c>
      <c r="AQ50" s="436" t="str">
        <f t="shared" si="9"/>
        <v/>
      </c>
      <c r="AR50" s="436" t="str">
        <f t="shared" si="10"/>
        <v/>
      </c>
      <c r="AS50" s="436" t="str">
        <f t="shared" si="11"/>
        <v/>
      </c>
    </row>
    <row r="51" spans="1:45" ht="17.100000000000001" customHeight="1" x14ac:dyDescent="0.2">
      <c r="A51" s="622"/>
      <c r="B51" s="623"/>
      <c r="C51" s="624"/>
      <c r="D51" s="624"/>
      <c r="E51" s="625"/>
      <c r="F51" s="626"/>
      <c r="G51" s="627"/>
      <c r="H51" s="628"/>
      <c r="I51" s="629"/>
      <c r="J51" s="630"/>
      <c r="K51" s="629"/>
      <c r="L51" s="625"/>
      <c r="M51" s="629"/>
      <c r="N51" s="629"/>
      <c r="O51" s="629"/>
      <c r="P51" s="629"/>
      <c r="Q51" s="629"/>
      <c r="R51" s="631" t="str">
        <f t="shared" si="26"/>
        <v/>
      </c>
      <c r="S51" s="631" t="str">
        <f t="shared" si="27"/>
        <v/>
      </c>
      <c r="T51" s="631" t="str">
        <f t="shared" si="28"/>
        <v/>
      </c>
      <c r="U51" s="631" t="str">
        <f t="shared" si="15"/>
        <v/>
      </c>
      <c r="V51" s="631" t="str">
        <f t="shared" si="29"/>
        <v/>
      </c>
      <c r="W51" s="631" t="str">
        <f t="shared" si="30"/>
        <v/>
      </c>
      <c r="X51" s="631" t="str">
        <f t="shared" si="31"/>
        <v/>
      </c>
      <c r="Y51" s="631" t="str">
        <f t="shared" si="32"/>
        <v/>
      </c>
      <c r="Z51" s="631" t="str">
        <f t="shared" si="33"/>
        <v/>
      </c>
      <c r="AA51" s="631" t="str">
        <f t="shared" si="21"/>
        <v/>
      </c>
      <c r="AB51" s="631" t="str">
        <f t="shared" si="34"/>
        <v/>
      </c>
      <c r="AC51" s="632" t="str">
        <f t="shared" si="35"/>
        <v/>
      </c>
      <c r="AD51" s="633" t="str">
        <f t="shared" si="36"/>
        <v/>
      </c>
      <c r="AG51" s="436" t="str">
        <f t="shared" si="0"/>
        <v/>
      </c>
      <c r="AH51" s="436" t="str">
        <f t="shared" si="1"/>
        <v/>
      </c>
      <c r="AI51" s="436" t="str">
        <f t="shared" si="2"/>
        <v/>
      </c>
      <c r="AJ51" s="436" t="str">
        <f t="shared" si="3"/>
        <v/>
      </c>
      <c r="AK51" s="436" t="str">
        <f t="shared" si="4"/>
        <v/>
      </c>
      <c r="AL51" s="436" t="str">
        <f t="shared" si="5"/>
        <v/>
      </c>
      <c r="AN51" s="436" t="str">
        <f t="shared" si="6"/>
        <v/>
      </c>
      <c r="AO51" s="436" t="str">
        <f t="shared" si="7"/>
        <v/>
      </c>
      <c r="AP51" s="436" t="str">
        <f t="shared" si="8"/>
        <v/>
      </c>
      <c r="AQ51" s="436" t="str">
        <f t="shared" si="9"/>
        <v/>
      </c>
      <c r="AR51" s="436" t="str">
        <f t="shared" si="10"/>
        <v/>
      </c>
      <c r="AS51" s="436" t="str">
        <f t="shared" si="11"/>
        <v/>
      </c>
    </row>
    <row r="52" spans="1:45" ht="17.100000000000001" customHeight="1" x14ac:dyDescent="0.2">
      <c r="A52" s="622"/>
      <c r="B52" s="623"/>
      <c r="C52" s="624"/>
      <c r="D52" s="624"/>
      <c r="E52" s="625"/>
      <c r="F52" s="626"/>
      <c r="G52" s="627"/>
      <c r="H52" s="628"/>
      <c r="I52" s="629"/>
      <c r="J52" s="630"/>
      <c r="K52" s="629"/>
      <c r="L52" s="625"/>
      <c r="M52" s="629"/>
      <c r="N52" s="629"/>
      <c r="O52" s="629"/>
      <c r="P52" s="629"/>
      <c r="Q52" s="629"/>
      <c r="R52" s="631" t="str">
        <f t="shared" si="26"/>
        <v/>
      </c>
      <c r="S52" s="631" t="str">
        <f t="shared" si="27"/>
        <v/>
      </c>
      <c r="T52" s="631" t="str">
        <f t="shared" si="28"/>
        <v/>
      </c>
      <c r="U52" s="631" t="str">
        <f t="shared" si="15"/>
        <v/>
      </c>
      <c r="V52" s="631" t="str">
        <f t="shared" si="29"/>
        <v/>
      </c>
      <c r="W52" s="631" t="str">
        <f t="shared" si="30"/>
        <v/>
      </c>
      <c r="X52" s="631" t="str">
        <f t="shared" si="31"/>
        <v/>
      </c>
      <c r="Y52" s="631" t="str">
        <f t="shared" si="32"/>
        <v/>
      </c>
      <c r="Z52" s="631" t="str">
        <f t="shared" si="33"/>
        <v/>
      </c>
      <c r="AA52" s="631" t="str">
        <f t="shared" si="21"/>
        <v/>
      </c>
      <c r="AB52" s="631" t="str">
        <f t="shared" si="34"/>
        <v/>
      </c>
      <c r="AC52" s="632" t="str">
        <f t="shared" si="35"/>
        <v/>
      </c>
      <c r="AD52" s="633" t="str">
        <f t="shared" si="36"/>
        <v/>
      </c>
      <c r="AE52" s="408" t="str">
        <f t="shared" ref="AE52:AE60" si="37">IF(B52="","",IF(C52&gt;$C$14,"ERRO",AC52*B52*C52/$C$14))</f>
        <v/>
      </c>
      <c r="AG52" s="436" t="str">
        <f t="shared" si="0"/>
        <v/>
      </c>
      <c r="AH52" s="436" t="str">
        <f t="shared" si="1"/>
        <v/>
      </c>
      <c r="AI52" s="436" t="str">
        <f t="shared" si="2"/>
        <v/>
      </c>
      <c r="AJ52" s="436" t="str">
        <f t="shared" si="3"/>
        <v/>
      </c>
      <c r="AK52" s="436" t="str">
        <f t="shared" si="4"/>
        <v/>
      </c>
      <c r="AL52" s="436" t="str">
        <f t="shared" si="5"/>
        <v/>
      </c>
      <c r="AN52" s="436" t="str">
        <f t="shared" si="6"/>
        <v/>
      </c>
      <c r="AO52" s="436" t="str">
        <f t="shared" si="7"/>
        <v/>
      </c>
      <c r="AP52" s="436" t="str">
        <f t="shared" si="8"/>
        <v/>
      </c>
      <c r="AQ52" s="436" t="str">
        <f t="shared" si="9"/>
        <v/>
      </c>
      <c r="AR52" s="436" t="str">
        <f t="shared" si="10"/>
        <v/>
      </c>
      <c r="AS52" s="436" t="str">
        <f t="shared" si="11"/>
        <v/>
      </c>
    </row>
    <row r="53" spans="1:45" ht="17.100000000000001" customHeight="1" x14ac:dyDescent="0.2">
      <c r="A53" s="622"/>
      <c r="B53" s="623"/>
      <c r="C53" s="624"/>
      <c r="D53" s="624"/>
      <c r="E53" s="625"/>
      <c r="F53" s="626"/>
      <c r="G53" s="627"/>
      <c r="H53" s="628"/>
      <c r="I53" s="629"/>
      <c r="J53" s="630"/>
      <c r="K53" s="629"/>
      <c r="L53" s="625"/>
      <c r="M53" s="629"/>
      <c r="N53" s="629"/>
      <c r="O53" s="629"/>
      <c r="P53" s="629"/>
      <c r="Q53" s="629"/>
      <c r="R53" s="631" t="str">
        <f t="shared" si="26"/>
        <v/>
      </c>
      <c r="S53" s="631" t="str">
        <f t="shared" si="27"/>
        <v/>
      </c>
      <c r="T53" s="631" t="str">
        <f t="shared" si="28"/>
        <v/>
      </c>
      <c r="U53" s="631" t="str">
        <f t="shared" si="15"/>
        <v/>
      </c>
      <c r="V53" s="631" t="str">
        <f t="shared" si="29"/>
        <v/>
      </c>
      <c r="W53" s="631" t="str">
        <f t="shared" si="30"/>
        <v/>
      </c>
      <c r="X53" s="631" t="str">
        <f t="shared" si="31"/>
        <v/>
      </c>
      <c r="Y53" s="631" t="str">
        <f t="shared" si="32"/>
        <v/>
      </c>
      <c r="Z53" s="631" t="str">
        <f t="shared" si="33"/>
        <v/>
      </c>
      <c r="AA53" s="631" t="str">
        <f t="shared" si="21"/>
        <v/>
      </c>
      <c r="AB53" s="631" t="str">
        <f t="shared" si="34"/>
        <v/>
      </c>
      <c r="AC53" s="632" t="str">
        <f t="shared" si="35"/>
        <v/>
      </c>
      <c r="AD53" s="633" t="str">
        <f t="shared" si="36"/>
        <v/>
      </c>
      <c r="AE53" s="408" t="str">
        <f t="shared" si="37"/>
        <v/>
      </c>
      <c r="AG53" s="436" t="str">
        <f t="shared" si="0"/>
        <v/>
      </c>
      <c r="AH53" s="436" t="str">
        <f t="shared" si="1"/>
        <v/>
      </c>
      <c r="AI53" s="436" t="str">
        <f t="shared" si="2"/>
        <v/>
      </c>
      <c r="AJ53" s="436" t="str">
        <f t="shared" si="3"/>
        <v/>
      </c>
      <c r="AK53" s="436" t="str">
        <f t="shared" si="4"/>
        <v/>
      </c>
      <c r="AL53" s="436" t="str">
        <f t="shared" si="5"/>
        <v/>
      </c>
      <c r="AN53" s="436" t="str">
        <f t="shared" si="6"/>
        <v/>
      </c>
      <c r="AO53" s="436" t="str">
        <f t="shared" si="7"/>
        <v/>
      </c>
      <c r="AP53" s="436" t="str">
        <f t="shared" si="8"/>
        <v/>
      </c>
      <c r="AQ53" s="436" t="str">
        <f t="shared" si="9"/>
        <v/>
      </c>
      <c r="AR53" s="436" t="str">
        <f t="shared" si="10"/>
        <v/>
      </c>
      <c r="AS53" s="436" t="str">
        <f t="shared" si="11"/>
        <v/>
      </c>
    </row>
    <row r="54" spans="1:45" ht="17.100000000000001" customHeight="1" x14ac:dyDescent="0.2">
      <c r="A54" s="622"/>
      <c r="B54" s="623"/>
      <c r="C54" s="624"/>
      <c r="D54" s="624"/>
      <c r="E54" s="625"/>
      <c r="F54" s="626"/>
      <c r="G54" s="627"/>
      <c r="H54" s="628"/>
      <c r="I54" s="629"/>
      <c r="J54" s="630"/>
      <c r="K54" s="629"/>
      <c r="L54" s="625"/>
      <c r="M54" s="629"/>
      <c r="N54" s="629"/>
      <c r="O54" s="629"/>
      <c r="P54" s="629"/>
      <c r="Q54" s="629"/>
      <c r="R54" s="631" t="str">
        <f t="shared" si="26"/>
        <v/>
      </c>
      <c r="S54" s="631" t="str">
        <f t="shared" si="27"/>
        <v/>
      </c>
      <c r="T54" s="631" t="str">
        <f t="shared" si="28"/>
        <v/>
      </c>
      <c r="U54" s="631" t="str">
        <f t="shared" si="15"/>
        <v/>
      </c>
      <c r="V54" s="631" t="str">
        <f t="shared" si="29"/>
        <v/>
      </c>
      <c r="W54" s="631" t="str">
        <f t="shared" si="30"/>
        <v/>
      </c>
      <c r="X54" s="631" t="str">
        <f t="shared" si="31"/>
        <v/>
      </c>
      <c r="Y54" s="631" t="str">
        <f t="shared" si="32"/>
        <v/>
      </c>
      <c r="Z54" s="631" t="str">
        <f t="shared" si="33"/>
        <v/>
      </c>
      <c r="AA54" s="631" t="str">
        <f t="shared" si="21"/>
        <v/>
      </c>
      <c r="AB54" s="631" t="str">
        <f t="shared" si="34"/>
        <v/>
      </c>
      <c r="AC54" s="632" t="str">
        <f t="shared" si="35"/>
        <v/>
      </c>
      <c r="AD54" s="633" t="str">
        <f t="shared" si="36"/>
        <v/>
      </c>
      <c r="AE54" s="408" t="str">
        <f t="shared" si="37"/>
        <v/>
      </c>
      <c r="AG54" s="436" t="str">
        <f t="shared" si="0"/>
        <v/>
      </c>
      <c r="AH54" s="436" t="str">
        <f t="shared" si="1"/>
        <v/>
      </c>
      <c r="AI54" s="436" t="str">
        <f t="shared" si="2"/>
        <v/>
      </c>
      <c r="AJ54" s="436" t="str">
        <f t="shared" si="3"/>
        <v/>
      </c>
      <c r="AK54" s="436" t="str">
        <f t="shared" si="4"/>
        <v/>
      </c>
      <c r="AL54" s="436" t="str">
        <f t="shared" si="5"/>
        <v/>
      </c>
      <c r="AN54" s="436" t="str">
        <f t="shared" si="6"/>
        <v/>
      </c>
      <c r="AO54" s="436" t="str">
        <f t="shared" si="7"/>
        <v/>
      </c>
      <c r="AP54" s="436" t="str">
        <f t="shared" si="8"/>
        <v/>
      </c>
      <c r="AQ54" s="436" t="str">
        <f t="shared" si="9"/>
        <v/>
      </c>
      <c r="AR54" s="436" t="str">
        <f t="shared" si="10"/>
        <v/>
      </c>
      <c r="AS54" s="436" t="str">
        <f t="shared" si="11"/>
        <v/>
      </c>
    </row>
    <row r="55" spans="1:45" ht="17.100000000000001" customHeight="1" x14ac:dyDescent="0.2">
      <c r="A55" s="622"/>
      <c r="B55" s="623"/>
      <c r="C55" s="624"/>
      <c r="D55" s="624"/>
      <c r="E55" s="625"/>
      <c r="F55" s="626"/>
      <c r="G55" s="627"/>
      <c r="H55" s="628"/>
      <c r="I55" s="629"/>
      <c r="J55" s="630"/>
      <c r="K55" s="629"/>
      <c r="L55" s="625"/>
      <c r="M55" s="629"/>
      <c r="N55" s="629"/>
      <c r="O55" s="629"/>
      <c r="P55" s="629"/>
      <c r="Q55" s="629"/>
      <c r="R55" s="631" t="str">
        <f t="shared" si="26"/>
        <v/>
      </c>
      <c r="S55" s="631" t="str">
        <f t="shared" si="27"/>
        <v/>
      </c>
      <c r="T55" s="631" t="str">
        <f t="shared" si="28"/>
        <v/>
      </c>
      <c r="U55" s="631" t="str">
        <f t="shared" si="15"/>
        <v/>
      </c>
      <c r="V55" s="631" t="str">
        <f t="shared" si="29"/>
        <v/>
      </c>
      <c r="W55" s="631" t="str">
        <f t="shared" si="30"/>
        <v/>
      </c>
      <c r="X55" s="631" t="str">
        <f t="shared" si="31"/>
        <v/>
      </c>
      <c r="Y55" s="631" t="str">
        <f t="shared" si="32"/>
        <v/>
      </c>
      <c r="Z55" s="631" t="str">
        <f t="shared" si="33"/>
        <v/>
      </c>
      <c r="AA55" s="631" t="str">
        <f t="shared" si="21"/>
        <v/>
      </c>
      <c r="AB55" s="631" t="str">
        <f t="shared" si="34"/>
        <v/>
      </c>
      <c r="AC55" s="632" t="str">
        <f t="shared" si="35"/>
        <v/>
      </c>
      <c r="AD55" s="633" t="str">
        <f t="shared" si="36"/>
        <v/>
      </c>
      <c r="AE55" s="408" t="str">
        <f t="shared" si="37"/>
        <v/>
      </c>
      <c r="AG55" s="436" t="str">
        <f t="shared" si="0"/>
        <v/>
      </c>
      <c r="AH55" s="436" t="str">
        <f t="shared" si="1"/>
        <v/>
      </c>
      <c r="AI55" s="436" t="str">
        <f t="shared" si="2"/>
        <v/>
      </c>
      <c r="AJ55" s="436" t="str">
        <f t="shared" si="3"/>
        <v/>
      </c>
      <c r="AK55" s="436" t="str">
        <f t="shared" si="4"/>
        <v/>
      </c>
      <c r="AL55" s="436" t="str">
        <f t="shared" si="5"/>
        <v/>
      </c>
      <c r="AN55" s="436" t="str">
        <f t="shared" si="6"/>
        <v/>
      </c>
      <c r="AO55" s="436" t="str">
        <f t="shared" si="7"/>
        <v/>
      </c>
      <c r="AP55" s="436" t="str">
        <f t="shared" si="8"/>
        <v/>
      </c>
      <c r="AQ55" s="436" t="str">
        <f t="shared" si="9"/>
        <v/>
      </c>
      <c r="AR55" s="436" t="str">
        <f t="shared" si="10"/>
        <v/>
      </c>
      <c r="AS55" s="436" t="str">
        <f t="shared" si="11"/>
        <v/>
      </c>
    </row>
    <row r="56" spans="1:45" ht="17.100000000000001" customHeight="1" x14ac:dyDescent="0.2">
      <c r="A56" s="622"/>
      <c r="B56" s="623"/>
      <c r="C56" s="624"/>
      <c r="D56" s="624"/>
      <c r="E56" s="625"/>
      <c r="F56" s="626"/>
      <c r="G56" s="627"/>
      <c r="H56" s="628"/>
      <c r="I56" s="629"/>
      <c r="J56" s="630"/>
      <c r="K56" s="629"/>
      <c r="L56" s="625"/>
      <c r="M56" s="629"/>
      <c r="N56" s="629"/>
      <c r="O56" s="629"/>
      <c r="P56" s="629"/>
      <c r="Q56" s="629"/>
      <c r="R56" s="631" t="str">
        <f t="shared" si="26"/>
        <v/>
      </c>
      <c r="S56" s="631" t="str">
        <f t="shared" si="27"/>
        <v/>
      </c>
      <c r="T56" s="631" t="str">
        <f t="shared" si="28"/>
        <v/>
      </c>
      <c r="U56" s="631" t="str">
        <f t="shared" si="15"/>
        <v/>
      </c>
      <c r="V56" s="631" t="str">
        <f t="shared" si="29"/>
        <v/>
      </c>
      <c r="W56" s="631" t="str">
        <f t="shared" si="30"/>
        <v/>
      </c>
      <c r="X56" s="631" t="str">
        <f t="shared" si="31"/>
        <v/>
      </c>
      <c r="Y56" s="631" t="str">
        <f t="shared" si="32"/>
        <v/>
      </c>
      <c r="Z56" s="631" t="str">
        <f t="shared" si="33"/>
        <v/>
      </c>
      <c r="AA56" s="631" t="str">
        <f t="shared" si="21"/>
        <v/>
      </c>
      <c r="AB56" s="631" t="str">
        <f t="shared" si="34"/>
        <v/>
      </c>
      <c r="AC56" s="632" t="str">
        <f t="shared" si="35"/>
        <v/>
      </c>
      <c r="AD56" s="633" t="str">
        <f t="shared" si="36"/>
        <v/>
      </c>
      <c r="AE56" s="408" t="str">
        <f t="shared" si="37"/>
        <v/>
      </c>
      <c r="AG56" s="436" t="str">
        <f t="shared" si="0"/>
        <v/>
      </c>
      <c r="AH56" s="436" t="str">
        <f t="shared" si="1"/>
        <v/>
      </c>
      <c r="AI56" s="436" t="str">
        <f t="shared" si="2"/>
        <v/>
      </c>
      <c r="AJ56" s="436" t="str">
        <f t="shared" si="3"/>
        <v/>
      </c>
      <c r="AK56" s="436" t="str">
        <f t="shared" si="4"/>
        <v/>
      </c>
      <c r="AL56" s="436" t="str">
        <f t="shared" si="5"/>
        <v/>
      </c>
      <c r="AN56" s="436" t="str">
        <f t="shared" si="6"/>
        <v/>
      </c>
      <c r="AO56" s="436" t="str">
        <f t="shared" si="7"/>
        <v/>
      </c>
      <c r="AP56" s="436" t="str">
        <f t="shared" si="8"/>
        <v/>
      </c>
      <c r="AQ56" s="436" t="str">
        <f t="shared" si="9"/>
        <v/>
      </c>
      <c r="AR56" s="436" t="str">
        <f t="shared" si="10"/>
        <v/>
      </c>
      <c r="AS56" s="436" t="str">
        <f t="shared" si="11"/>
        <v/>
      </c>
    </row>
    <row r="57" spans="1:45" ht="17.100000000000001" customHeight="1" x14ac:dyDescent="0.2">
      <c r="A57" s="622"/>
      <c r="B57" s="623"/>
      <c r="C57" s="624"/>
      <c r="D57" s="624"/>
      <c r="E57" s="625"/>
      <c r="F57" s="626"/>
      <c r="G57" s="627"/>
      <c r="H57" s="628"/>
      <c r="I57" s="629"/>
      <c r="J57" s="630"/>
      <c r="K57" s="629"/>
      <c r="L57" s="625"/>
      <c r="M57" s="629"/>
      <c r="N57" s="629"/>
      <c r="O57" s="629"/>
      <c r="P57" s="629"/>
      <c r="Q57" s="629"/>
      <c r="R57" s="631" t="str">
        <f t="shared" si="26"/>
        <v/>
      </c>
      <c r="S57" s="631" t="str">
        <f t="shared" si="27"/>
        <v/>
      </c>
      <c r="T57" s="631" t="str">
        <f t="shared" si="28"/>
        <v/>
      </c>
      <c r="U57" s="631" t="str">
        <f t="shared" si="15"/>
        <v/>
      </c>
      <c r="V57" s="631" t="str">
        <f t="shared" si="29"/>
        <v/>
      </c>
      <c r="W57" s="631" t="str">
        <f t="shared" si="30"/>
        <v/>
      </c>
      <c r="X57" s="631" t="str">
        <f t="shared" si="31"/>
        <v/>
      </c>
      <c r="Y57" s="631" t="str">
        <f t="shared" si="32"/>
        <v/>
      </c>
      <c r="Z57" s="631" t="str">
        <f t="shared" si="33"/>
        <v/>
      </c>
      <c r="AA57" s="631" t="str">
        <f t="shared" si="21"/>
        <v/>
      </c>
      <c r="AB57" s="631" t="str">
        <f t="shared" si="34"/>
        <v/>
      </c>
      <c r="AC57" s="632" t="str">
        <f t="shared" si="35"/>
        <v/>
      </c>
      <c r="AD57" s="633" t="str">
        <f t="shared" si="36"/>
        <v/>
      </c>
      <c r="AE57" s="408" t="str">
        <f t="shared" si="37"/>
        <v/>
      </c>
      <c r="AG57" s="436" t="str">
        <f t="shared" si="0"/>
        <v/>
      </c>
      <c r="AH57" s="436" t="str">
        <f t="shared" si="1"/>
        <v/>
      </c>
      <c r="AI57" s="436" t="str">
        <f t="shared" si="2"/>
        <v/>
      </c>
      <c r="AJ57" s="436" t="str">
        <f t="shared" si="3"/>
        <v/>
      </c>
      <c r="AK57" s="436" t="str">
        <f t="shared" si="4"/>
        <v/>
      </c>
      <c r="AL57" s="436" t="str">
        <f t="shared" si="5"/>
        <v/>
      </c>
      <c r="AN57" s="436" t="str">
        <f t="shared" si="6"/>
        <v/>
      </c>
      <c r="AO57" s="436" t="str">
        <f t="shared" si="7"/>
        <v/>
      </c>
      <c r="AP57" s="436" t="str">
        <f t="shared" si="8"/>
        <v/>
      </c>
      <c r="AQ57" s="436" t="str">
        <f t="shared" si="9"/>
        <v/>
      </c>
      <c r="AR57" s="436" t="str">
        <f t="shared" si="10"/>
        <v/>
      </c>
      <c r="AS57" s="436" t="str">
        <f t="shared" si="11"/>
        <v/>
      </c>
    </row>
    <row r="58" spans="1:45" ht="17.100000000000001" customHeight="1" x14ac:dyDescent="0.2">
      <c r="A58" s="622"/>
      <c r="B58" s="623"/>
      <c r="C58" s="624"/>
      <c r="D58" s="624"/>
      <c r="E58" s="625"/>
      <c r="F58" s="626"/>
      <c r="G58" s="627"/>
      <c r="H58" s="628"/>
      <c r="I58" s="629"/>
      <c r="J58" s="630"/>
      <c r="K58" s="629"/>
      <c r="L58" s="625"/>
      <c r="M58" s="629"/>
      <c r="N58" s="629"/>
      <c r="O58" s="629"/>
      <c r="P58" s="629"/>
      <c r="Q58" s="629"/>
      <c r="R58" s="631" t="str">
        <f t="shared" si="26"/>
        <v/>
      </c>
      <c r="S58" s="631" t="str">
        <f t="shared" si="27"/>
        <v/>
      </c>
      <c r="T58" s="631" t="str">
        <f t="shared" si="28"/>
        <v/>
      </c>
      <c r="U58" s="631" t="str">
        <f t="shared" si="15"/>
        <v/>
      </c>
      <c r="V58" s="631" t="str">
        <f t="shared" si="29"/>
        <v/>
      </c>
      <c r="W58" s="631" t="str">
        <f t="shared" si="30"/>
        <v/>
      </c>
      <c r="X58" s="631" t="str">
        <f t="shared" si="31"/>
        <v/>
      </c>
      <c r="Y58" s="631" t="str">
        <f t="shared" si="32"/>
        <v/>
      </c>
      <c r="Z58" s="631" t="str">
        <f t="shared" si="33"/>
        <v/>
      </c>
      <c r="AA58" s="631" t="str">
        <f t="shared" si="21"/>
        <v/>
      </c>
      <c r="AB58" s="631" t="str">
        <f t="shared" si="34"/>
        <v/>
      </c>
      <c r="AC58" s="632" t="str">
        <f t="shared" si="35"/>
        <v/>
      </c>
      <c r="AD58" s="633" t="str">
        <f t="shared" si="36"/>
        <v/>
      </c>
      <c r="AE58" s="408" t="str">
        <f t="shared" si="37"/>
        <v/>
      </c>
      <c r="AG58" s="436" t="str">
        <f t="shared" si="0"/>
        <v/>
      </c>
      <c r="AH58" s="436" t="str">
        <f t="shared" si="1"/>
        <v/>
      </c>
      <c r="AI58" s="436" t="str">
        <f t="shared" si="2"/>
        <v/>
      </c>
      <c r="AJ58" s="436" t="str">
        <f t="shared" si="3"/>
        <v/>
      </c>
      <c r="AK58" s="436" t="str">
        <f t="shared" si="4"/>
        <v/>
      </c>
      <c r="AL58" s="436" t="str">
        <f t="shared" si="5"/>
        <v/>
      </c>
      <c r="AN58" s="436" t="str">
        <f t="shared" si="6"/>
        <v/>
      </c>
      <c r="AO58" s="436" t="str">
        <f t="shared" si="7"/>
        <v/>
      </c>
      <c r="AP58" s="436" t="str">
        <f t="shared" si="8"/>
        <v/>
      </c>
      <c r="AQ58" s="436" t="str">
        <f t="shared" si="9"/>
        <v/>
      </c>
      <c r="AR58" s="436" t="str">
        <f t="shared" si="10"/>
        <v/>
      </c>
      <c r="AS58" s="436" t="str">
        <f t="shared" si="11"/>
        <v/>
      </c>
    </row>
    <row r="59" spans="1:45" ht="17.100000000000001" customHeight="1" x14ac:dyDescent="0.2">
      <c r="A59" s="622"/>
      <c r="B59" s="623"/>
      <c r="C59" s="624"/>
      <c r="D59" s="624"/>
      <c r="E59" s="625"/>
      <c r="F59" s="626"/>
      <c r="G59" s="627"/>
      <c r="H59" s="628"/>
      <c r="I59" s="629"/>
      <c r="J59" s="630"/>
      <c r="K59" s="629"/>
      <c r="L59" s="625"/>
      <c r="M59" s="629"/>
      <c r="N59" s="629"/>
      <c r="O59" s="629"/>
      <c r="P59" s="629"/>
      <c r="Q59" s="629"/>
      <c r="R59" s="631" t="str">
        <f t="shared" si="26"/>
        <v/>
      </c>
      <c r="S59" s="631" t="str">
        <f t="shared" si="27"/>
        <v/>
      </c>
      <c r="T59" s="631" t="str">
        <f t="shared" si="28"/>
        <v/>
      </c>
      <c r="U59" s="631" t="str">
        <f t="shared" si="15"/>
        <v/>
      </c>
      <c r="V59" s="631" t="str">
        <f t="shared" si="29"/>
        <v/>
      </c>
      <c r="W59" s="631" t="str">
        <f t="shared" si="30"/>
        <v/>
      </c>
      <c r="X59" s="631" t="str">
        <f t="shared" si="31"/>
        <v/>
      </c>
      <c r="Y59" s="631" t="str">
        <f t="shared" si="32"/>
        <v/>
      </c>
      <c r="Z59" s="631" t="str">
        <f t="shared" si="33"/>
        <v/>
      </c>
      <c r="AA59" s="631" t="str">
        <f t="shared" si="21"/>
        <v/>
      </c>
      <c r="AB59" s="631" t="str">
        <f t="shared" si="34"/>
        <v/>
      </c>
      <c r="AC59" s="632" t="str">
        <f t="shared" si="35"/>
        <v/>
      </c>
      <c r="AD59" s="633" t="str">
        <f t="shared" si="36"/>
        <v/>
      </c>
      <c r="AE59" s="408" t="str">
        <f t="shared" si="37"/>
        <v/>
      </c>
      <c r="AG59" s="436" t="str">
        <f t="shared" si="0"/>
        <v/>
      </c>
      <c r="AH59" s="436" t="str">
        <f t="shared" si="1"/>
        <v/>
      </c>
      <c r="AI59" s="436" t="str">
        <f t="shared" si="2"/>
        <v/>
      </c>
      <c r="AJ59" s="436" t="str">
        <f t="shared" si="3"/>
        <v/>
      </c>
      <c r="AK59" s="436" t="str">
        <f t="shared" si="4"/>
        <v/>
      </c>
      <c r="AL59" s="436" t="str">
        <f t="shared" si="5"/>
        <v/>
      </c>
      <c r="AN59" s="436" t="str">
        <f t="shared" si="6"/>
        <v/>
      </c>
      <c r="AO59" s="436" t="str">
        <f t="shared" si="7"/>
        <v/>
      </c>
      <c r="AP59" s="436" t="str">
        <f t="shared" si="8"/>
        <v/>
      </c>
      <c r="AQ59" s="436" t="str">
        <f t="shared" si="9"/>
        <v/>
      </c>
      <c r="AR59" s="436" t="str">
        <f t="shared" si="10"/>
        <v/>
      </c>
      <c r="AS59" s="436" t="str">
        <f t="shared" si="11"/>
        <v/>
      </c>
    </row>
    <row r="60" spans="1:45" ht="17.100000000000001" customHeight="1" x14ac:dyDescent="0.2">
      <c r="A60" s="622"/>
      <c r="B60" s="623"/>
      <c r="C60" s="624"/>
      <c r="D60" s="624"/>
      <c r="E60" s="625"/>
      <c r="F60" s="626"/>
      <c r="G60" s="627"/>
      <c r="H60" s="628"/>
      <c r="I60" s="629"/>
      <c r="J60" s="630"/>
      <c r="K60" s="629"/>
      <c r="L60" s="625"/>
      <c r="M60" s="629"/>
      <c r="N60" s="629"/>
      <c r="O60" s="629"/>
      <c r="P60" s="629"/>
      <c r="Q60" s="629"/>
      <c r="R60" s="631" t="str">
        <f t="shared" si="26"/>
        <v/>
      </c>
      <c r="S60" s="631" t="str">
        <f t="shared" si="27"/>
        <v/>
      </c>
      <c r="T60" s="631" t="str">
        <f t="shared" si="28"/>
        <v/>
      </c>
      <c r="U60" s="631" t="str">
        <f t="shared" si="15"/>
        <v/>
      </c>
      <c r="V60" s="631" t="str">
        <f t="shared" si="29"/>
        <v/>
      </c>
      <c r="W60" s="631" t="str">
        <f t="shared" si="30"/>
        <v/>
      </c>
      <c r="X60" s="631" t="str">
        <f t="shared" si="31"/>
        <v/>
      </c>
      <c r="Y60" s="631" t="str">
        <f t="shared" si="32"/>
        <v/>
      </c>
      <c r="Z60" s="631" t="str">
        <f t="shared" si="33"/>
        <v/>
      </c>
      <c r="AA60" s="631" t="str">
        <f t="shared" si="21"/>
        <v/>
      </c>
      <c r="AB60" s="631" t="str">
        <f t="shared" si="34"/>
        <v/>
      </c>
      <c r="AC60" s="632" t="str">
        <f t="shared" si="35"/>
        <v/>
      </c>
      <c r="AD60" s="633" t="str">
        <f t="shared" si="36"/>
        <v/>
      </c>
      <c r="AE60" s="408" t="str">
        <f t="shared" si="37"/>
        <v/>
      </c>
      <c r="AG60" s="436" t="str">
        <f t="shared" si="0"/>
        <v/>
      </c>
      <c r="AH60" s="436" t="str">
        <f t="shared" si="1"/>
        <v/>
      </c>
      <c r="AI60" s="436" t="str">
        <f t="shared" si="2"/>
        <v/>
      </c>
      <c r="AJ60" s="436" t="str">
        <f t="shared" si="3"/>
        <v/>
      </c>
      <c r="AK60" s="436" t="str">
        <f t="shared" si="4"/>
        <v/>
      </c>
      <c r="AL60" s="436" t="str">
        <f t="shared" si="5"/>
        <v/>
      </c>
      <c r="AN60" s="436" t="str">
        <f t="shared" si="6"/>
        <v/>
      </c>
      <c r="AO60" s="436" t="str">
        <f t="shared" si="7"/>
        <v/>
      </c>
      <c r="AP60" s="436" t="str">
        <f t="shared" si="8"/>
        <v/>
      </c>
      <c r="AQ60" s="436" t="str">
        <f t="shared" si="9"/>
        <v/>
      </c>
      <c r="AR60" s="436" t="str">
        <f t="shared" si="10"/>
        <v/>
      </c>
      <c r="AS60" s="436" t="str">
        <f t="shared" si="11"/>
        <v/>
      </c>
    </row>
    <row r="61" spans="1:45" ht="17.100000000000001" customHeight="1" x14ac:dyDescent="0.2">
      <c r="A61" s="622"/>
      <c r="B61" s="623"/>
      <c r="C61" s="624"/>
      <c r="D61" s="624"/>
      <c r="E61" s="625"/>
      <c r="F61" s="626"/>
      <c r="G61" s="627"/>
      <c r="H61" s="628"/>
      <c r="I61" s="629"/>
      <c r="J61" s="630"/>
      <c r="K61" s="629"/>
      <c r="L61" s="625"/>
      <c r="M61" s="629"/>
      <c r="N61" s="629"/>
      <c r="O61" s="629"/>
      <c r="P61" s="629"/>
      <c r="Q61" s="629"/>
      <c r="R61" s="631" t="str">
        <f>IF(D61="","",IF(D61="Horista",E61*F61,IF(D61="Mensalista",F61)))</f>
        <v/>
      </c>
      <c r="S61" s="631" t="str">
        <f>IF(F61&gt;0,IF(I61="N",0,IF(I61="S",R61*$I$14,0)),"")</f>
        <v/>
      </c>
      <c r="T61" s="631" t="str">
        <f>IF(F61&gt;0,IF(AND(I61="S",J61&lt;&gt;""),"ERRO",IF(I61="S",0,IF(OR(J61="",J61=0.1,J61=0.2,J61=0.4),J61*$J$14,"ERRO"))),"")</f>
        <v/>
      </c>
      <c r="U61" s="631" t="str">
        <f t="shared" si="15"/>
        <v/>
      </c>
      <c r="V61" s="631" t="str">
        <f>IF($F61&gt;0,IF($M61&lt;&gt;"S",0,($R61)*$M$14),"")</f>
        <v/>
      </c>
      <c r="W61" s="631" t="str">
        <f>IF($F61&gt;0,IF($N61&lt;&gt;"S",0,($R61)*$N$14),"")</f>
        <v/>
      </c>
      <c r="X61" s="631" t="str">
        <f>IF($F61&gt;0,IF($O61="N",0,IF($O61="S",($R61)*$O$14,0)),"")</f>
        <v/>
      </c>
      <c r="Y61" s="631" t="str">
        <f>IF($F61&gt;0,IF($P61="N",0,IF($P61="S",($R61)*$P$14,0)),"")</f>
        <v/>
      </c>
      <c r="Z61" s="631" t="str">
        <f>IF($F61&gt;0,IF($Q61="N",0,IF($Q61="S",($R61)*$Q$14,0)),"")</f>
        <v/>
      </c>
      <c r="AA61" s="631" t="str">
        <f t="shared" si="21"/>
        <v/>
      </c>
      <c r="AB61" s="631" t="str">
        <f>IF(F61&gt;0,H61,"")</f>
        <v/>
      </c>
      <c r="AC61" s="632" t="str">
        <f>IF(F61&gt;0,SUM(R61:AB61),"")</f>
        <v/>
      </c>
      <c r="AD61" s="633" t="str">
        <f>IF(B61="","",IF(C61&gt;$C$14,"ERRO",AC61*B61*C61/$C$14))</f>
        <v/>
      </c>
      <c r="AG61" s="436" t="str">
        <f t="shared" ref="AG61:AG90" si="38">IF($F61&gt;0,IF($K61&lt;&gt;"S",0,($R61+$S61+$T61)*$K$14),"")</f>
        <v/>
      </c>
      <c r="AH61" s="436" t="str">
        <f t="shared" ref="AH61:AH90" si="39">IF($F61&gt;0,IF($M61&lt;&gt;"S",0,($R61+$S61+$T61)*$M$14),"")</f>
        <v/>
      </c>
      <c r="AI61" s="436" t="str">
        <f t="shared" ref="AI61:AI90" si="40">IF($F61&gt;0,IF($N61&lt;&gt;"S",0,($R61+$S61+$T61)*$N$14),"")</f>
        <v/>
      </c>
      <c r="AJ61" s="436" t="str">
        <f t="shared" ref="AJ61:AJ90" si="41">IF($F61&gt;0,IF($O61="N",0,IF($O61="S",($R61+$S61+$T61)*$O$14,0)),"")</f>
        <v/>
      </c>
      <c r="AK61" s="436" t="str">
        <f t="shared" ref="AK61:AK90" si="42">IF($F61&gt;0,IF($P61="N",0,IF($P61="S",($R61+$S61+$T61)*$P$14,0)),"")</f>
        <v/>
      </c>
      <c r="AL61" s="436" t="str">
        <f t="shared" ref="AL61:AL90" si="43">IF($F61&gt;0,IF($Q61="N",0,IF($Q61="S",($R61+$S61+$T61)*$Q$14,0)),"")</f>
        <v/>
      </c>
      <c r="AN61" s="436" t="str">
        <f t="shared" ref="AN61:AN90" si="44">IF($F61&gt;0,IF($K61&lt;&gt;"S",0,($R61)*$K$14),"")</f>
        <v/>
      </c>
      <c r="AO61" s="436" t="str">
        <f t="shared" ref="AO61:AO90" si="45">IF($F61&gt;0,IF($M61&lt;&gt;"S",0,($R61)*$M$14),"")</f>
        <v/>
      </c>
      <c r="AP61" s="436" t="str">
        <f t="shared" ref="AP61:AP90" si="46">IF($F61&gt;0,IF($N61&lt;&gt;"S",0,($R61)*$N$14),"")</f>
        <v/>
      </c>
      <c r="AQ61" s="436" t="str">
        <f t="shared" ref="AQ61:AQ90" si="47">IF($F61&gt;0,IF($O61="N",0,IF($O61="S",($R61)*$O$14,0)),"")</f>
        <v/>
      </c>
      <c r="AR61" s="436" t="str">
        <f t="shared" ref="AR61:AR90" si="48">IF($F61&gt;0,IF($P61="N",0,IF($P61="S",($R61)*$P$14,0)),"")</f>
        <v/>
      </c>
      <c r="AS61" s="436" t="str">
        <f t="shared" ref="AS61:AS90" si="49">IF($F61&gt;0,IF($Q61="N",0,IF($Q61="S",($R61)*$Q$14,0)),"")</f>
        <v/>
      </c>
    </row>
    <row r="62" spans="1:45" ht="17.100000000000001" customHeight="1" x14ac:dyDescent="0.2">
      <c r="A62" s="622"/>
      <c r="B62" s="623"/>
      <c r="C62" s="624"/>
      <c r="D62" s="624"/>
      <c r="E62" s="625"/>
      <c r="F62" s="626"/>
      <c r="G62" s="627"/>
      <c r="H62" s="628"/>
      <c r="I62" s="629"/>
      <c r="J62" s="630"/>
      <c r="K62" s="629"/>
      <c r="L62" s="625"/>
      <c r="M62" s="629"/>
      <c r="N62" s="629"/>
      <c r="O62" s="629"/>
      <c r="P62" s="629"/>
      <c r="Q62" s="629"/>
      <c r="R62" s="631" t="str">
        <f t="shared" ref="R62:R90" si="50">IF(D62="","",IF(D62="Horista",E62*F62,IF(D62="Mensalista",F62)))</f>
        <v/>
      </c>
      <c r="S62" s="631" t="str">
        <f t="shared" ref="S62:S90" si="51">IF(F62&gt;0,IF(I62="N",0,IF(I62="S",R62*$I$14,0)),"")</f>
        <v/>
      </c>
      <c r="T62" s="631" t="str">
        <f t="shared" ref="T62:T90" si="52">IF(F62&gt;0,IF(AND(I62="S",J62&lt;&gt;""),"ERRO",IF(I62="S",0,IF(OR(J62="",J62=0.1,J62=0.2,J62=0.4),J62*$J$14,"ERRO"))),"")</f>
        <v/>
      </c>
      <c r="U62" s="631" t="str">
        <f t="shared" si="15"/>
        <v/>
      </c>
      <c r="V62" s="631" t="str">
        <f t="shared" ref="V62:V90" si="53">IF($F62&gt;0,IF($M62&lt;&gt;"S",0,($R62)*$M$14),"")</f>
        <v/>
      </c>
      <c r="W62" s="631" t="str">
        <f t="shared" ref="W62:W90" si="54">IF($F62&gt;0,IF($N62&lt;&gt;"S",0,($R62)*$N$14),"")</f>
        <v/>
      </c>
      <c r="X62" s="631" t="str">
        <f t="shared" ref="X62:X90" si="55">IF($F62&gt;0,IF($O62="N",0,IF($O62="S",($R62)*$O$14,0)),"")</f>
        <v/>
      </c>
      <c r="Y62" s="631" t="str">
        <f t="shared" ref="Y62:Y90" si="56">IF($F62&gt;0,IF($P62="N",0,IF($P62="S",($R62)*$P$14,0)),"")</f>
        <v/>
      </c>
      <c r="Z62" s="631" t="str">
        <f t="shared" ref="Z62:Z90" si="57">IF($F62&gt;0,IF($Q62="N",0,IF($Q62="S",($R62)*$Q$14,0)),"")</f>
        <v/>
      </c>
      <c r="AA62" s="631" t="str">
        <f t="shared" si="21"/>
        <v/>
      </c>
      <c r="AB62" s="631" t="str">
        <f t="shared" ref="AB62:AB90" si="58">IF(F62&gt;0,H62,"")</f>
        <v/>
      </c>
      <c r="AC62" s="632" t="str">
        <f t="shared" ref="AC62:AC90" si="59">IF(F62&gt;0,SUM(R62:AB62),"")</f>
        <v/>
      </c>
      <c r="AD62" s="633" t="str">
        <f>IF(B62="","",IF(C62&gt;$C$14,"ERRO",AC62*B62*C62/$C$14))</f>
        <v/>
      </c>
      <c r="AG62" s="436" t="str">
        <f t="shared" si="38"/>
        <v/>
      </c>
      <c r="AH62" s="436" t="str">
        <f t="shared" si="39"/>
        <v/>
      </c>
      <c r="AI62" s="436" t="str">
        <f t="shared" si="40"/>
        <v/>
      </c>
      <c r="AJ62" s="436" t="str">
        <f t="shared" si="41"/>
        <v/>
      </c>
      <c r="AK62" s="436" t="str">
        <f t="shared" si="42"/>
        <v/>
      </c>
      <c r="AL62" s="436" t="str">
        <f t="shared" si="43"/>
        <v/>
      </c>
      <c r="AN62" s="436" t="str">
        <f t="shared" si="44"/>
        <v/>
      </c>
      <c r="AO62" s="436" t="str">
        <f t="shared" si="45"/>
        <v/>
      </c>
      <c r="AP62" s="436" t="str">
        <f t="shared" si="46"/>
        <v/>
      </c>
      <c r="AQ62" s="436" t="str">
        <f t="shared" si="47"/>
        <v/>
      </c>
      <c r="AR62" s="436" t="str">
        <f t="shared" si="48"/>
        <v/>
      </c>
      <c r="AS62" s="436" t="str">
        <f t="shared" si="49"/>
        <v/>
      </c>
    </row>
    <row r="63" spans="1:45" ht="17.100000000000001" customHeight="1" x14ac:dyDescent="0.2">
      <c r="A63" s="634"/>
      <c r="B63" s="623"/>
      <c r="C63" s="624"/>
      <c r="D63" s="624"/>
      <c r="E63" s="625"/>
      <c r="F63" s="626"/>
      <c r="G63" s="627"/>
      <c r="H63" s="628"/>
      <c r="I63" s="629"/>
      <c r="J63" s="630"/>
      <c r="K63" s="629"/>
      <c r="L63" s="625"/>
      <c r="M63" s="629"/>
      <c r="N63" s="629"/>
      <c r="O63" s="629"/>
      <c r="P63" s="629"/>
      <c r="Q63" s="629"/>
      <c r="R63" s="631" t="str">
        <f t="shared" si="50"/>
        <v/>
      </c>
      <c r="S63" s="631" t="str">
        <f t="shared" si="51"/>
        <v/>
      </c>
      <c r="T63" s="631" t="str">
        <f t="shared" si="52"/>
        <v/>
      </c>
      <c r="U63" s="631" t="str">
        <f t="shared" si="15"/>
        <v/>
      </c>
      <c r="V63" s="631" t="str">
        <f t="shared" si="53"/>
        <v/>
      </c>
      <c r="W63" s="631" t="str">
        <f t="shared" si="54"/>
        <v/>
      </c>
      <c r="X63" s="631" t="str">
        <f t="shared" si="55"/>
        <v/>
      </c>
      <c r="Y63" s="631" t="str">
        <f t="shared" si="56"/>
        <v/>
      </c>
      <c r="Z63" s="631" t="str">
        <f t="shared" si="57"/>
        <v/>
      </c>
      <c r="AA63" s="631" t="str">
        <f t="shared" si="21"/>
        <v/>
      </c>
      <c r="AB63" s="631" t="str">
        <f t="shared" si="58"/>
        <v/>
      </c>
      <c r="AC63" s="632" t="str">
        <f t="shared" si="59"/>
        <v/>
      </c>
      <c r="AD63" s="633" t="str">
        <f t="shared" ref="AD63:AD90" si="60">IF(B63="","",IF(C63&gt;$C$14,"ERRO",AC63*B63*C63/$C$14))</f>
        <v/>
      </c>
      <c r="AG63" s="436" t="str">
        <f t="shared" si="38"/>
        <v/>
      </c>
      <c r="AH63" s="436" t="str">
        <f t="shared" si="39"/>
        <v/>
      </c>
      <c r="AI63" s="436" t="str">
        <f t="shared" si="40"/>
        <v/>
      </c>
      <c r="AJ63" s="436" t="str">
        <f t="shared" si="41"/>
        <v/>
      </c>
      <c r="AK63" s="436" t="str">
        <f t="shared" si="42"/>
        <v/>
      </c>
      <c r="AL63" s="436" t="str">
        <f t="shared" si="43"/>
        <v/>
      </c>
      <c r="AN63" s="436" t="str">
        <f t="shared" si="44"/>
        <v/>
      </c>
      <c r="AO63" s="436" t="str">
        <f t="shared" si="45"/>
        <v/>
      </c>
      <c r="AP63" s="436" t="str">
        <f t="shared" si="46"/>
        <v/>
      </c>
      <c r="AQ63" s="436" t="str">
        <f t="shared" si="47"/>
        <v/>
      </c>
      <c r="AR63" s="436" t="str">
        <f t="shared" si="48"/>
        <v/>
      </c>
      <c r="AS63" s="436" t="str">
        <f t="shared" si="49"/>
        <v/>
      </c>
    </row>
    <row r="64" spans="1:45" ht="17.100000000000001" customHeight="1" x14ac:dyDescent="0.2">
      <c r="A64" s="622"/>
      <c r="B64" s="623"/>
      <c r="C64" s="624"/>
      <c r="D64" s="624"/>
      <c r="E64" s="625"/>
      <c r="F64" s="626"/>
      <c r="G64" s="627"/>
      <c r="H64" s="628"/>
      <c r="I64" s="629"/>
      <c r="J64" s="630"/>
      <c r="K64" s="629"/>
      <c r="L64" s="625"/>
      <c r="M64" s="629"/>
      <c r="N64" s="629"/>
      <c r="O64" s="629"/>
      <c r="P64" s="629"/>
      <c r="Q64" s="629"/>
      <c r="R64" s="631" t="str">
        <f t="shared" si="50"/>
        <v/>
      </c>
      <c r="S64" s="631" t="str">
        <f t="shared" si="51"/>
        <v/>
      </c>
      <c r="T64" s="631" t="str">
        <f t="shared" si="52"/>
        <v/>
      </c>
      <c r="U64" s="631" t="str">
        <f t="shared" si="15"/>
        <v/>
      </c>
      <c r="V64" s="631" t="str">
        <f t="shared" si="53"/>
        <v/>
      </c>
      <c r="W64" s="631" t="str">
        <f t="shared" si="54"/>
        <v/>
      </c>
      <c r="X64" s="631" t="str">
        <f t="shared" si="55"/>
        <v/>
      </c>
      <c r="Y64" s="631" t="str">
        <f t="shared" si="56"/>
        <v/>
      </c>
      <c r="Z64" s="631" t="str">
        <f t="shared" si="57"/>
        <v/>
      </c>
      <c r="AA64" s="631" t="str">
        <f t="shared" si="21"/>
        <v/>
      </c>
      <c r="AB64" s="631" t="str">
        <f t="shared" si="58"/>
        <v/>
      </c>
      <c r="AC64" s="632" t="str">
        <f t="shared" si="59"/>
        <v/>
      </c>
      <c r="AD64" s="633" t="str">
        <f t="shared" si="60"/>
        <v/>
      </c>
      <c r="AG64" s="436" t="str">
        <f t="shared" si="38"/>
        <v/>
      </c>
      <c r="AH64" s="436" t="str">
        <f t="shared" si="39"/>
        <v/>
      </c>
      <c r="AI64" s="436" t="str">
        <f t="shared" si="40"/>
        <v/>
      </c>
      <c r="AJ64" s="436" t="str">
        <f t="shared" si="41"/>
        <v/>
      </c>
      <c r="AK64" s="436" t="str">
        <f t="shared" si="42"/>
        <v/>
      </c>
      <c r="AL64" s="436" t="str">
        <f t="shared" si="43"/>
        <v/>
      </c>
      <c r="AN64" s="436" t="str">
        <f t="shared" si="44"/>
        <v/>
      </c>
      <c r="AO64" s="436" t="str">
        <f t="shared" si="45"/>
        <v/>
      </c>
      <c r="AP64" s="436" t="str">
        <f t="shared" si="46"/>
        <v/>
      </c>
      <c r="AQ64" s="436" t="str">
        <f t="shared" si="47"/>
        <v/>
      </c>
      <c r="AR64" s="436" t="str">
        <f t="shared" si="48"/>
        <v/>
      </c>
      <c r="AS64" s="436" t="str">
        <f t="shared" si="49"/>
        <v/>
      </c>
    </row>
    <row r="65" spans="1:45" ht="17.100000000000001" customHeight="1" x14ac:dyDescent="0.2">
      <c r="A65" s="622"/>
      <c r="B65" s="623"/>
      <c r="C65" s="624"/>
      <c r="D65" s="624"/>
      <c r="E65" s="625"/>
      <c r="F65" s="626"/>
      <c r="G65" s="627"/>
      <c r="H65" s="628"/>
      <c r="I65" s="629"/>
      <c r="J65" s="630"/>
      <c r="K65" s="629"/>
      <c r="L65" s="625"/>
      <c r="M65" s="629"/>
      <c r="N65" s="629"/>
      <c r="O65" s="629"/>
      <c r="P65" s="629"/>
      <c r="Q65" s="629"/>
      <c r="R65" s="631" t="str">
        <f t="shared" si="50"/>
        <v/>
      </c>
      <c r="S65" s="631" t="str">
        <f t="shared" si="51"/>
        <v/>
      </c>
      <c r="T65" s="631" t="str">
        <f t="shared" si="52"/>
        <v/>
      </c>
      <c r="U65" s="631" t="str">
        <f t="shared" si="15"/>
        <v/>
      </c>
      <c r="V65" s="631" t="str">
        <f t="shared" si="53"/>
        <v/>
      </c>
      <c r="W65" s="631" t="str">
        <f t="shared" si="54"/>
        <v/>
      </c>
      <c r="X65" s="631" t="str">
        <f t="shared" si="55"/>
        <v/>
      </c>
      <c r="Y65" s="631" t="str">
        <f t="shared" si="56"/>
        <v/>
      </c>
      <c r="Z65" s="631" t="str">
        <f t="shared" si="57"/>
        <v/>
      </c>
      <c r="AA65" s="631" t="str">
        <f t="shared" si="21"/>
        <v/>
      </c>
      <c r="AB65" s="631" t="str">
        <f t="shared" si="58"/>
        <v/>
      </c>
      <c r="AC65" s="632" t="str">
        <f t="shared" si="59"/>
        <v/>
      </c>
      <c r="AD65" s="633" t="str">
        <f t="shared" si="60"/>
        <v/>
      </c>
      <c r="AG65" s="436" t="str">
        <f t="shared" si="38"/>
        <v/>
      </c>
      <c r="AH65" s="436" t="str">
        <f t="shared" si="39"/>
        <v/>
      </c>
      <c r="AI65" s="436" t="str">
        <f t="shared" si="40"/>
        <v/>
      </c>
      <c r="AJ65" s="436" t="str">
        <f t="shared" si="41"/>
        <v/>
      </c>
      <c r="AK65" s="436" t="str">
        <f t="shared" si="42"/>
        <v/>
      </c>
      <c r="AL65" s="436" t="str">
        <f t="shared" si="43"/>
        <v/>
      </c>
      <c r="AN65" s="436" t="str">
        <f t="shared" si="44"/>
        <v/>
      </c>
      <c r="AO65" s="436" t="str">
        <f t="shared" si="45"/>
        <v/>
      </c>
      <c r="AP65" s="436" t="str">
        <f t="shared" si="46"/>
        <v/>
      </c>
      <c r="AQ65" s="436" t="str">
        <f t="shared" si="47"/>
        <v/>
      </c>
      <c r="AR65" s="436" t="str">
        <f t="shared" si="48"/>
        <v/>
      </c>
      <c r="AS65" s="436" t="str">
        <f t="shared" si="49"/>
        <v/>
      </c>
    </row>
    <row r="66" spans="1:45" ht="17.100000000000001" customHeight="1" x14ac:dyDescent="0.2">
      <c r="A66" s="622"/>
      <c r="B66" s="623"/>
      <c r="C66" s="624"/>
      <c r="D66" s="624"/>
      <c r="E66" s="625"/>
      <c r="F66" s="626"/>
      <c r="G66" s="627"/>
      <c r="H66" s="628"/>
      <c r="I66" s="629"/>
      <c r="J66" s="630"/>
      <c r="K66" s="629"/>
      <c r="L66" s="625"/>
      <c r="M66" s="629"/>
      <c r="N66" s="629"/>
      <c r="O66" s="629"/>
      <c r="P66" s="629"/>
      <c r="Q66" s="629"/>
      <c r="R66" s="631" t="str">
        <f t="shared" si="50"/>
        <v/>
      </c>
      <c r="S66" s="631" t="str">
        <f t="shared" si="51"/>
        <v/>
      </c>
      <c r="T66" s="631" t="str">
        <f t="shared" si="52"/>
        <v/>
      </c>
      <c r="U66" s="631" t="str">
        <f t="shared" si="15"/>
        <v/>
      </c>
      <c r="V66" s="631" t="str">
        <f t="shared" si="53"/>
        <v/>
      </c>
      <c r="W66" s="631" t="str">
        <f t="shared" si="54"/>
        <v/>
      </c>
      <c r="X66" s="631" t="str">
        <f t="shared" si="55"/>
        <v/>
      </c>
      <c r="Y66" s="631" t="str">
        <f t="shared" si="56"/>
        <v/>
      </c>
      <c r="Z66" s="631" t="str">
        <f t="shared" si="57"/>
        <v/>
      </c>
      <c r="AA66" s="631" t="str">
        <f t="shared" si="21"/>
        <v/>
      </c>
      <c r="AB66" s="631" t="str">
        <f t="shared" si="58"/>
        <v/>
      </c>
      <c r="AC66" s="632" t="str">
        <f t="shared" si="59"/>
        <v/>
      </c>
      <c r="AD66" s="633" t="str">
        <f t="shared" si="60"/>
        <v/>
      </c>
      <c r="AE66" s="408" t="str">
        <f t="shared" ref="AE66:AE90" si="61">IF(B66="","",IF(C66&gt;$C$14,"ERRO",AC66*B66*C66/$C$14))</f>
        <v/>
      </c>
      <c r="AG66" s="436" t="str">
        <f t="shared" si="38"/>
        <v/>
      </c>
      <c r="AH66" s="436" t="str">
        <f t="shared" si="39"/>
        <v/>
      </c>
      <c r="AI66" s="436" t="str">
        <f t="shared" si="40"/>
        <v/>
      </c>
      <c r="AJ66" s="436" t="str">
        <f t="shared" si="41"/>
        <v/>
      </c>
      <c r="AK66" s="436" t="str">
        <f t="shared" si="42"/>
        <v/>
      </c>
      <c r="AL66" s="436" t="str">
        <f t="shared" si="43"/>
        <v/>
      </c>
      <c r="AN66" s="436" t="str">
        <f t="shared" si="44"/>
        <v/>
      </c>
      <c r="AO66" s="436" t="str">
        <f t="shared" si="45"/>
        <v/>
      </c>
      <c r="AP66" s="436" t="str">
        <f t="shared" si="46"/>
        <v/>
      </c>
      <c r="AQ66" s="436" t="str">
        <f t="shared" si="47"/>
        <v/>
      </c>
      <c r="AR66" s="436" t="str">
        <f t="shared" si="48"/>
        <v/>
      </c>
      <c r="AS66" s="436" t="str">
        <f t="shared" si="49"/>
        <v/>
      </c>
    </row>
    <row r="67" spans="1:45" ht="17.100000000000001" customHeight="1" x14ac:dyDescent="0.2">
      <c r="A67" s="622"/>
      <c r="B67" s="623"/>
      <c r="C67" s="624"/>
      <c r="D67" s="624"/>
      <c r="E67" s="625"/>
      <c r="F67" s="626"/>
      <c r="G67" s="627"/>
      <c r="H67" s="628"/>
      <c r="I67" s="629"/>
      <c r="J67" s="630"/>
      <c r="K67" s="629"/>
      <c r="L67" s="625"/>
      <c r="M67" s="629"/>
      <c r="N67" s="629"/>
      <c r="O67" s="629"/>
      <c r="P67" s="629"/>
      <c r="Q67" s="629"/>
      <c r="R67" s="631" t="str">
        <f t="shared" si="50"/>
        <v/>
      </c>
      <c r="S67" s="631" t="str">
        <f t="shared" si="51"/>
        <v/>
      </c>
      <c r="T67" s="631" t="str">
        <f t="shared" si="52"/>
        <v/>
      </c>
      <c r="U67" s="631" t="str">
        <f t="shared" si="15"/>
        <v/>
      </c>
      <c r="V67" s="631" t="str">
        <f t="shared" si="53"/>
        <v/>
      </c>
      <c r="W67" s="631" t="str">
        <f t="shared" si="54"/>
        <v/>
      </c>
      <c r="X67" s="631" t="str">
        <f t="shared" si="55"/>
        <v/>
      </c>
      <c r="Y67" s="631" t="str">
        <f t="shared" si="56"/>
        <v/>
      </c>
      <c r="Z67" s="631" t="str">
        <f t="shared" si="57"/>
        <v/>
      </c>
      <c r="AA67" s="631" t="str">
        <f t="shared" si="21"/>
        <v/>
      </c>
      <c r="AB67" s="631" t="str">
        <f t="shared" si="58"/>
        <v/>
      </c>
      <c r="AC67" s="632" t="str">
        <f t="shared" si="59"/>
        <v/>
      </c>
      <c r="AD67" s="633" t="str">
        <f t="shared" si="60"/>
        <v/>
      </c>
      <c r="AE67" s="408" t="str">
        <f t="shared" si="61"/>
        <v/>
      </c>
      <c r="AG67" s="436" t="str">
        <f t="shared" si="38"/>
        <v/>
      </c>
      <c r="AH67" s="436" t="str">
        <f t="shared" si="39"/>
        <v/>
      </c>
      <c r="AI67" s="436" t="str">
        <f t="shared" si="40"/>
        <v/>
      </c>
      <c r="AJ67" s="436" t="str">
        <f t="shared" si="41"/>
        <v/>
      </c>
      <c r="AK67" s="436" t="str">
        <f t="shared" si="42"/>
        <v/>
      </c>
      <c r="AL67" s="436" t="str">
        <f t="shared" si="43"/>
        <v/>
      </c>
      <c r="AN67" s="436" t="str">
        <f t="shared" si="44"/>
        <v/>
      </c>
      <c r="AO67" s="436" t="str">
        <f t="shared" si="45"/>
        <v/>
      </c>
      <c r="AP67" s="436" t="str">
        <f t="shared" si="46"/>
        <v/>
      </c>
      <c r="AQ67" s="436" t="str">
        <f t="shared" si="47"/>
        <v/>
      </c>
      <c r="AR67" s="436" t="str">
        <f t="shared" si="48"/>
        <v/>
      </c>
      <c r="AS67" s="436" t="str">
        <f t="shared" si="49"/>
        <v/>
      </c>
    </row>
    <row r="68" spans="1:45" ht="17.100000000000001" customHeight="1" x14ac:dyDescent="0.2">
      <c r="A68" s="622"/>
      <c r="B68" s="623"/>
      <c r="C68" s="624"/>
      <c r="D68" s="624"/>
      <c r="E68" s="625"/>
      <c r="F68" s="626"/>
      <c r="G68" s="627"/>
      <c r="H68" s="628"/>
      <c r="I68" s="629"/>
      <c r="J68" s="630"/>
      <c r="K68" s="629"/>
      <c r="L68" s="625"/>
      <c r="M68" s="629"/>
      <c r="N68" s="629"/>
      <c r="O68" s="629"/>
      <c r="P68" s="629"/>
      <c r="Q68" s="629"/>
      <c r="R68" s="631" t="str">
        <f t="shared" si="50"/>
        <v/>
      </c>
      <c r="S68" s="631" t="str">
        <f t="shared" si="51"/>
        <v/>
      </c>
      <c r="T68" s="631" t="str">
        <f t="shared" si="52"/>
        <v/>
      </c>
      <c r="U68" s="631" t="str">
        <f t="shared" si="15"/>
        <v/>
      </c>
      <c r="V68" s="631" t="str">
        <f t="shared" si="53"/>
        <v/>
      </c>
      <c r="W68" s="631" t="str">
        <f t="shared" si="54"/>
        <v/>
      </c>
      <c r="X68" s="631" t="str">
        <f t="shared" si="55"/>
        <v/>
      </c>
      <c r="Y68" s="631" t="str">
        <f t="shared" si="56"/>
        <v/>
      </c>
      <c r="Z68" s="631" t="str">
        <f t="shared" si="57"/>
        <v/>
      </c>
      <c r="AA68" s="631" t="str">
        <f t="shared" si="21"/>
        <v/>
      </c>
      <c r="AB68" s="631" t="str">
        <f t="shared" si="58"/>
        <v/>
      </c>
      <c r="AC68" s="632" t="str">
        <f t="shared" si="59"/>
        <v/>
      </c>
      <c r="AD68" s="633" t="str">
        <f t="shared" si="60"/>
        <v/>
      </c>
      <c r="AE68" s="408" t="str">
        <f t="shared" si="61"/>
        <v/>
      </c>
      <c r="AG68" s="436" t="str">
        <f t="shared" si="38"/>
        <v/>
      </c>
      <c r="AH68" s="436" t="str">
        <f t="shared" si="39"/>
        <v/>
      </c>
      <c r="AI68" s="436" t="str">
        <f t="shared" si="40"/>
        <v/>
      </c>
      <c r="AJ68" s="436" t="str">
        <f t="shared" si="41"/>
        <v/>
      </c>
      <c r="AK68" s="436" t="str">
        <f t="shared" si="42"/>
        <v/>
      </c>
      <c r="AL68" s="436" t="str">
        <f t="shared" si="43"/>
        <v/>
      </c>
      <c r="AN68" s="436" t="str">
        <f t="shared" si="44"/>
        <v/>
      </c>
      <c r="AO68" s="436" t="str">
        <f t="shared" si="45"/>
        <v/>
      </c>
      <c r="AP68" s="436" t="str">
        <f t="shared" si="46"/>
        <v/>
      </c>
      <c r="AQ68" s="436" t="str">
        <f t="shared" si="47"/>
        <v/>
      </c>
      <c r="AR68" s="436" t="str">
        <f t="shared" si="48"/>
        <v/>
      </c>
      <c r="AS68" s="436" t="str">
        <f t="shared" si="49"/>
        <v/>
      </c>
    </row>
    <row r="69" spans="1:45" ht="17.100000000000001" customHeight="1" x14ac:dyDescent="0.2">
      <c r="A69" s="622"/>
      <c r="B69" s="623"/>
      <c r="C69" s="624"/>
      <c r="D69" s="624"/>
      <c r="E69" s="625"/>
      <c r="F69" s="626"/>
      <c r="G69" s="627"/>
      <c r="H69" s="628"/>
      <c r="I69" s="629"/>
      <c r="J69" s="630"/>
      <c r="K69" s="629"/>
      <c r="L69" s="625"/>
      <c r="M69" s="629"/>
      <c r="N69" s="629"/>
      <c r="O69" s="629"/>
      <c r="P69" s="629"/>
      <c r="Q69" s="629"/>
      <c r="R69" s="631" t="str">
        <f t="shared" si="50"/>
        <v/>
      </c>
      <c r="S69" s="631" t="str">
        <f t="shared" si="51"/>
        <v/>
      </c>
      <c r="T69" s="631" t="str">
        <f t="shared" si="52"/>
        <v/>
      </c>
      <c r="U69" s="631" t="str">
        <f t="shared" si="15"/>
        <v/>
      </c>
      <c r="V69" s="631" t="str">
        <f t="shared" si="53"/>
        <v/>
      </c>
      <c r="W69" s="631" t="str">
        <f t="shared" si="54"/>
        <v/>
      </c>
      <c r="X69" s="631" t="str">
        <f t="shared" si="55"/>
        <v/>
      </c>
      <c r="Y69" s="631" t="str">
        <f t="shared" si="56"/>
        <v/>
      </c>
      <c r="Z69" s="631" t="str">
        <f t="shared" si="57"/>
        <v/>
      </c>
      <c r="AA69" s="631" t="str">
        <f t="shared" si="21"/>
        <v/>
      </c>
      <c r="AB69" s="631" t="str">
        <f t="shared" si="58"/>
        <v/>
      </c>
      <c r="AC69" s="632" t="str">
        <f t="shared" si="59"/>
        <v/>
      </c>
      <c r="AD69" s="633" t="str">
        <f t="shared" si="60"/>
        <v/>
      </c>
      <c r="AE69" s="408" t="str">
        <f t="shared" si="61"/>
        <v/>
      </c>
      <c r="AG69" s="436" t="str">
        <f t="shared" si="38"/>
        <v/>
      </c>
      <c r="AH69" s="436" t="str">
        <f t="shared" si="39"/>
        <v/>
      </c>
      <c r="AI69" s="436" t="str">
        <f t="shared" si="40"/>
        <v/>
      </c>
      <c r="AJ69" s="436" t="str">
        <f t="shared" si="41"/>
        <v/>
      </c>
      <c r="AK69" s="436" t="str">
        <f t="shared" si="42"/>
        <v/>
      </c>
      <c r="AL69" s="436" t="str">
        <f t="shared" si="43"/>
        <v/>
      </c>
      <c r="AN69" s="436" t="str">
        <f t="shared" si="44"/>
        <v/>
      </c>
      <c r="AO69" s="436" t="str">
        <f t="shared" si="45"/>
        <v/>
      </c>
      <c r="AP69" s="436" t="str">
        <f t="shared" si="46"/>
        <v/>
      </c>
      <c r="AQ69" s="436" t="str">
        <f t="shared" si="47"/>
        <v/>
      </c>
      <c r="AR69" s="436" t="str">
        <f t="shared" si="48"/>
        <v/>
      </c>
      <c r="AS69" s="436" t="str">
        <f t="shared" si="49"/>
        <v/>
      </c>
    </row>
    <row r="70" spans="1:45" ht="17.100000000000001" customHeight="1" x14ac:dyDescent="0.2">
      <c r="A70" s="622"/>
      <c r="B70" s="623"/>
      <c r="C70" s="624"/>
      <c r="D70" s="624"/>
      <c r="E70" s="625"/>
      <c r="F70" s="626"/>
      <c r="G70" s="627"/>
      <c r="H70" s="628"/>
      <c r="I70" s="629"/>
      <c r="J70" s="630"/>
      <c r="K70" s="629"/>
      <c r="L70" s="625"/>
      <c r="M70" s="629"/>
      <c r="N70" s="629"/>
      <c r="O70" s="629"/>
      <c r="P70" s="629"/>
      <c r="Q70" s="629"/>
      <c r="R70" s="631" t="str">
        <f t="shared" si="50"/>
        <v/>
      </c>
      <c r="S70" s="631" t="str">
        <f t="shared" si="51"/>
        <v/>
      </c>
      <c r="T70" s="631" t="str">
        <f t="shared" si="52"/>
        <v/>
      </c>
      <c r="U70" s="631" t="str">
        <f t="shared" si="15"/>
        <v/>
      </c>
      <c r="V70" s="631" t="str">
        <f t="shared" si="53"/>
        <v/>
      </c>
      <c r="W70" s="631" t="str">
        <f t="shared" si="54"/>
        <v/>
      </c>
      <c r="X70" s="631" t="str">
        <f t="shared" si="55"/>
        <v/>
      </c>
      <c r="Y70" s="631" t="str">
        <f t="shared" si="56"/>
        <v/>
      </c>
      <c r="Z70" s="631" t="str">
        <f t="shared" si="57"/>
        <v/>
      </c>
      <c r="AA70" s="631" t="str">
        <f t="shared" si="21"/>
        <v/>
      </c>
      <c r="AB70" s="631" t="str">
        <f t="shared" si="58"/>
        <v/>
      </c>
      <c r="AC70" s="632" t="str">
        <f t="shared" si="59"/>
        <v/>
      </c>
      <c r="AD70" s="633" t="str">
        <f t="shared" si="60"/>
        <v/>
      </c>
      <c r="AE70" s="408" t="str">
        <f t="shared" si="61"/>
        <v/>
      </c>
      <c r="AG70" s="436" t="str">
        <f t="shared" si="38"/>
        <v/>
      </c>
      <c r="AH70" s="436" t="str">
        <f t="shared" si="39"/>
        <v/>
      </c>
      <c r="AI70" s="436" t="str">
        <f t="shared" si="40"/>
        <v/>
      </c>
      <c r="AJ70" s="436" t="str">
        <f t="shared" si="41"/>
        <v/>
      </c>
      <c r="AK70" s="436" t="str">
        <f t="shared" si="42"/>
        <v/>
      </c>
      <c r="AL70" s="436" t="str">
        <f t="shared" si="43"/>
        <v/>
      </c>
      <c r="AN70" s="436" t="str">
        <f t="shared" si="44"/>
        <v/>
      </c>
      <c r="AO70" s="436" t="str">
        <f t="shared" si="45"/>
        <v/>
      </c>
      <c r="AP70" s="436" t="str">
        <f t="shared" si="46"/>
        <v/>
      </c>
      <c r="AQ70" s="436" t="str">
        <f t="shared" si="47"/>
        <v/>
      </c>
      <c r="AR70" s="436" t="str">
        <f t="shared" si="48"/>
        <v/>
      </c>
      <c r="AS70" s="436" t="str">
        <f t="shared" si="49"/>
        <v/>
      </c>
    </row>
    <row r="71" spans="1:45" ht="17.100000000000001" customHeight="1" x14ac:dyDescent="0.2">
      <c r="A71" s="622"/>
      <c r="B71" s="623"/>
      <c r="C71" s="624"/>
      <c r="D71" s="624"/>
      <c r="E71" s="625"/>
      <c r="F71" s="626"/>
      <c r="G71" s="627"/>
      <c r="H71" s="628"/>
      <c r="I71" s="629"/>
      <c r="J71" s="630"/>
      <c r="K71" s="629"/>
      <c r="L71" s="625"/>
      <c r="M71" s="629"/>
      <c r="N71" s="629"/>
      <c r="O71" s="629"/>
      <c r="P71" s="629"/>
      <c r="Q71" s="629"/>
      <c r="R71" s="631" t="str">
        <f t="shared" si="50"/>
        <v/>
      </c>
      <c r="S71" s="631" t="str">
        <f t="shared" si="51"/>
        <v/>
      </c>
      <c r="T71" s="631" t="str">
        <f t="shared" si="52"/>
        <v/>
      </c>
      <c r="U71" s="631" t="str">
        <f t="shared" si="15"/>
        <v/>
      </c>
      <c r="V71" s="631" t="str">
        <f t="shared" si="53"/>
        <v/>
      </c>
      <c r="W71" s="631" t="str">
        <f t="shared" si="54"/>
        <v/>
      </c>
      <c r="X71" s="631" t="str">
        <f t="shared" si="55"/>
        <v/>
      </c>
      <c r="Y71" s="631" t="str">
        <f t="shared" si="56"/>
        <v/>
      </c>
      <c r="Z71" s="631" t="str">
        <f t="shared" si="57"/>
        <v/>
      </c>
      <c r="AA71" s="631" t="str">
        <f t="shared" si="21"/>
        <v/>
      </c>
      <c r="AB71" s="631" t="str">
        <f t="shared" si="58"/>
        <v/>
      </c>
      <c r="AC71" s="632" t="str">
        <f t="shared" si="59"/>
        <v/>
      </c>
      <c r="AD71" s="633" t="str">
        <f t="shared" si="60"/>
        <v/>
      </c>
      <c r="AE71" s="408" t="str">
        <f t="shared" si="61"/>
        <v/>
      </c>
      <c r="AG71" s="436" t="str">
        <f t="shared" si="38"/>
        <v/>
      </c>
      <c r="AH71" s="436" t="str">
        <f t="shared" si="39"/>
        <v/>
      </c>
      <c r="AI71" s="436" t="str">
        <f t="shared" si="40"/>
        <v/>
      </c>
      <c r="AJ71" s="436" t="str">
        <f t="shared" si="41"/>
        <v/>
      </c>
      <c r="AK71" s="436" t="str">
        <f t="shared" si="42"/>
        <v/>
      </c>
      <c r="AL71" s="436" t="str">
        <f t="shared" si="43"/>
        <v/>
      </c>
      <c r="AN71" s="436" t="str">
        <f t="shared" si="44"/>
        <v/>
      </c>
      <c r="AO71" s="436" t="str">
        <f t="shared" si="45"/>
        <v/>
      </c>
      <c r="AP71" s="436" t="str">
        <f t="shared" si="46"/>
        <v/>
      </c>
      <c r="AQ71" s="436" t="str">
        <f t="shared" si="47"/>
        <v/>
      </c>
      <c r="AR71" s="436" t="str">
        <f t="shared" si="48"/>
        <v/>
      </c>
      <c r="AS71" s="436" t="str">
        <f t="shared" si="49"/>
        <v/>
      </c>
    </row>
    <row r="72" spans="1:45" ht="17.100000000000001" customHeight="1" x14ac:dyDescent="0.2">
      <c r="A72" s="622"/>
      <c r="B72" s="623"/>
      <c r="C72" s="624"/>
      <c r="D72" s="624"/>
      <c r="E72" s="625"/>
      <c r="F72" s="626"/>
      <c r="G72" s="627"/>
      <c r="H72" s="628"/>
      <c r="I72" s="629"/>
      <c r="J72" s="630"/>
      <c r="K72" s="629"/>
      <c r="L72" s="625"/>
      <c r="M72" s="629"/>
      <c r="N72" s="629"/>
      <c r="O72" s="629"/>
      <c r="P72" s="629"/>
      <c r="Q72" s="629"/>
      <c r="R72" s="631" t="str">
        <f t="shared" si="50"/>
        <v/>
      </c>
      <c r="S72" s="631" t="str">
        <f t="shared" si="51"/>
        <v/>
      </c>
      <c r="T72" s="631" t="str">
        <f t="shared" si="52"/>
        <v/>
      </c>
      <c r="U72" s="631" t="str">
        <f t="shared" si="15"/>
        <v/>
      </c>
      <c r="V72" s="631" t="str">
        <f t="shared" si="53"/>
        <v/>
      </c>
      <c r="W72" s="631" t="str">
        <f t="shared" si="54"/>
        <v/>
      </c>
      <c r="X72" s="631" t="str">
        <f t="shared" si="55"/>
        <v/>
      </c>
      <c r="Y72" s="631" t="str">
        <f t="shared" si="56"/>
        <v/>
      </c>
      <c r="Z72" s="631" t="str">
        <f t="shared" si="57"/>
        <v/>
      </c>
      <c r="AA72" s="631" t="str">
        <f t="shared" si="21"/>
        <v/>
      </c>
      <c r="AB72" s="631" t="str">
        <f t="shared" si="58"/>
        <v/>
      </c>
      <c r="AC72" s="632" t="str">
        <f t="shared" si="59"/>
        <v/>
      </c>
      <c r="AD72" s="633" t="str">
        <f t="shared" si="60"/>
        <v/>
      </c>
      <c r="AE72" s="408" t="str">
        <f t="shared" si="61"/>
        <v/>
      </c>
      <c r="AG72" s="436" t="str">
        <f t="shared" si="38"/>
        <v/>
      </c>
      <c r="AH72" s="436" t="str">
        <f t="shared" si="39"/>
        <v/>
      </c>
      <c r="AI72" s="436" t="str">
        <f t="shared" si="40"/>
        <v/>
      </c>
      <c r="AJ72" s="436" t="str">
        <f t="shared" si="41"/>
        <v/>
      </c>
      <c r="AK72" s="436" t="str">
        <f t="shared" si="42"/>
        <v/>
      </c>
      <c r="AL72" s="436" t="str">
        <f t="shared" si="43"/>
        <v/>
      </c>
      <c r="AN72" s="436" t="str">
        <f t="shared" si="44"/>
        <v/>
      </c>
      <c r="AO72" s="436" t="str">
        <f t="shared" si="45"/>
        <v/>
      </c>
      <c r="AP72" s="436" t="str">
        <f t="shared" si="46"/>
        <v/>
      </c>
      <c r="AQ72" s="436" t="str">
        <f t="shared" si="47"/>
        <v/>
      </c>
      <c r="AR72" s="436" t="str">
        <f t="shared" si="48"/>
        <v/>
      </c>
      <c r="AS72" s="436" t="str">
        <f t="shared" si="49"/>
        <v/>
      </c>
    </row>
    <row r="73" spans="1:45" ht="17.100000000000001" customHeight="1" x14ac:dyDescent="0.2">
      <c r="A73" s="622"/>
      <c r="B73" s="623"/>
      <c r="C73" s="624"/>
      <c r="D73" s="624"/>
      <c r="E73" s="625"/>
      <c r="F73" s="626"/>
      <c r="G73" s="627"/>
      <c r="H73" s="628"/>
      <c r="I73" s="629"/>
      <c r="J73" s="630"/>
      <c r="K73" s="629"/>
      <c r="L73" s="625"/>
      <c r="M73" s="629"/>
      <c r="N73" s="629"/>
      <c r="O73" s="629"/>
      <c r="P73" s="629"/>
      <c r="Q73" s="629"/>
      <c r="R73" s="631" t="str">
        <f t="shared" si="50"/>
        <v/>
      </c>
      <c r="S73" s="631" t="str">
        <f t="shared" si="51"/>
        <v/>
      </c>
      <c r="T73" s="631" t="str">
        <f t="shared" si="52"/>
        <v/>
      </c>
      <c r="U73" s="631" t="str">
        <f t="shared" si="15"/>
        <v/>
      </c>
      <c r="V73" s="631" t="str">
        <f t="shared" si="53"/>
        <v/>
      </c>
      <c r="W73" s="631" t="str">
        <f t="shared" si="54"/>
        <v/>
      </c>
      <c r="X73" s="631" t="str">
        <f t="shared" si="55"/>
        <v/>
      </c>
      <c r="Y73" s="631" t="str">
        <f t="shared" si="56"/>
        <v/>
      </c>
      <c r="Z73" s="631" t="str">
        <f t="shared" si="57"/>
        <v/>
      </c>
      <c r="AA73" s="631" t="str">
        <f t="shared" si="21"/>
        <v/>
      </c>
      <c r="AB73" s="631" t="str">
        <f t="shared" si="58"/>
        <v/>
      </c>
      <c r="AC73" s="632" t="str">
        <f t="shared" si="59"/>
        <v/>
      </c>
      <c r="AD73" s="633" t="str">
        <f t="shared" si="60"/>
        <v/>
      </c>
      <c r="AE73" s="408" t="str">
        <f t="shared" si="61"/>
        <v/>
      </c>
      <c r="AG73" s="436" t="str">
        <f t="shared" si="38"/>
        <v/>
      </c>
      <c r="AH73" s="436" t="str">
        <f t="shared" si="39"/>
        <v/>
      </c>
      <c r="AI73" s="436" t="str">
        <f t="shared" si="40"/>
        <v/>
      </c>
      <c r="AJ73" s="436" t="str">
        <f t="shared" si="41"/>
        <v/>
      </c>
      <c r="AK73" s="436" t="str">
        <f t="shared" si="42"/>
        <v/>
      </c>
      <c r="AL73" s="436" t="str">
        <f t="shared" si="43"/>
        <v/>
      </c>
      <c r="AN73" s="436" t="str">
        <f t="shared" si="44"/>
        <v/>
      </c>
      <c r="AO73" s="436" t="str">
        <f t="shared" si="45"/>
        <v/>
      </c>
      <c r="AP73" s="436" t="str">
        <f t="shared" si="46"/>
        <v/>
      </c>
      <c r="AQ73" s="436" t="str">
        <f t="shared" si="47"/>
        <v/>
      </c>
      <c r="AR73" s="436" t="str">
        <f t="shared" si="48"/>
        <v/>
      </c>
      <c r="AS73" s="436" t="str">
        <f t="shared" si="49"/>
        <v/>
      </c>
    </row>
    <row r="74" spans="1:45" ht="17.100000000000001" customHeight="1" x14ac:dyDescent="0.2">
      <c r="A74" s="622"/>
      <c r="B74" s="623"/>
      <c r="C74" s="624"/>
      <c r="D74" s="624"/>
      <c r="E74" s="625"/>
      <c r="F74" s="626"/>
      <c r="G74" s="627"/>
      <c r="H74" s="628"/>
      <c r="I74" s="629"/>
      <c r="J74" s="630"/>
      <c r="K74" s="629"/>
      <c r="L74" s="625"/>
      <c r="M74" s="629"/>
      <c r="N74" s="629"/>
      <c r="O74" s="629"/>
      <c r="P74" s="629"/>
      <c r="Q74" s="629"/>
      <c r="R74" s="631" t="str">
        <f t="shared" si="50"/>
        <v/>
      </c>
      <c r="S74" s="631" t="str">
        <f t="shared" si="51"/>
        <v/>
      </c>
      <c r="T74" s="631" t="str">
        <f t="shared" si="52"/>
        <v/>
      </c>
      <c r="U74" s="631" t="str">
        <f t="shared" si="15"/>
        <v/>
      </c>
      <c r="V74" s="631" t="str">
        <f t="shared" si="53"/>
        <v/>
      </c>
      <c r="W74" s="631" t="str">
        <f t="shared" si="54"/>
        <v/>
      </c>
      <c r="X74" s="631" t="str">
        <f t="shared" si="55"/>
        <v/>
      </c>
      <c r="Y74" s="631" t="str">
        <f t="shared" si="56"/>
        <v/>
      </c>
      <c r="Z74" s="631" t="str">
        <f t="shared" si="57"/>
        <v/>
      </c>
      <c r="AA74" s="631" t="str">
        <f t="shared" si="21"/>
        <v/>
      </c>
      <c r="AB74" s="631" t="str">
        <f t="shared" si="58"/>
        <v/>
      </c>
      <c r="AC74" s="632" t="str">
        <f t="shared" si="59"/>
        <v/>
      </c>
      <c r="AD74" s="633" t="str">
        <f t="shared" si="60"/>
        <v/>
      </c>
      <c r="AE74" s="408" t="str">
        <f t="shared" si="61"/>
        <v/>
      </c>
      <c r="AG74" s="436" t="str">
        <f t="shared" si="38"/>
        <v/>
      </c>
      <c r="AH74" s="436" t="str">
        <f t="shared" si="39"/>
        <v/>
      </c>
      <c r="AI74" s="436" t="str">
        <f t="shared" si="40"/>
        <v/>
      </c>
      <c r="AJ74" s="436" t="str">
        <f t="shared" si="41"/>
        <v/>
      </c>
      <c r="AK74" s="436" t="str">
        <f t="shared" si="42"/>
        <v/>
      </c>
      <c r="AL74" s="436" t="str">
        <f t="shared" si="43"/>
        <v/>
      </c>
      <c r="AN74" s="436" t="str">
        <f t="shared" si="44"/>
        <v/>
      </c>
      <c r="AO74" s="436" t="str">
        <f t="shared" si="45"/>
        <v/>
      </c>
      <c r="AP74" s="436" t="str">
        <f t="shared" si="46"/>
        <v/>
      </c>
      <c r="AQ74" s="436" t="str">
        <f t="shared" si="47"/>
        <v/>
      </c>
      <c r="AR74" s="436" t="str">
        <f t="shared" si="48"/>
        <v/>
      </c>
      <c r="AS74" s="436" t="str">
        <f t="shared" si="49"/>
        <v/>
      </c>
    </row>
    <row r="75" spans="1:45" ht="17.100000000000001" customHeight="1" x14ac:dyDescent="0.2">
      <c r="A75" s="622"/>
      <c r="B75" s="623"/>
      <c r="C75" s="624"/>
      <c r="D75" s="624"/>
      <c r="E75" s="625"/>
      <c r="F75" s="626"/>
      <c r="G75" s="627"/>
      <c r="H75" s="628"/>
      <c r="I75" s="629"/>
      <c r="J75" s="630"/>
      <c r="K75" s="629"/>
      <c r="L75" s="625"/>
      <c r="M75" s="629"/>
      <c r="N75" s="629"/>
      <c r="O75" s="629"/>
      <c r="P75" s="629"/>
      <c r="Q75" s="629"/>
      <c r="R75" s="631" t="str">
        <f t="shared" si="50"/>
        <v/>
      </c>
      <c r="S75" s="631" t="str">
        <f t="shared" si="51"/>
        <v/>
      </c>
      <c r="T75" s="631" t="str">
        <f t="shared" si="52"/>
        <v/>
      </c>
      <c r="U75" s="631" t="str">
        <f t="shared" si="15"/>
        <v/>
      </c>
      <c r="V75" s="631" t="str">
        <f t="shared" si="53"/>
        <v/>
      </c>
      <c r="W75" s="631" t="str">
        <f t="shared" si="54"/>
        <v/>
      </c>
      <c r="X75" s="631" t="str">
        <f t="shared" si="55"/>
        <v/>
      </c>
      <c r="Y75" s="631" t="str">
        <f t="shared" si="56"/>
        <v/>
      </c>
      <c r="Z75" s="631" t="str">
        <f t="shared" si="57"/>
        <v/>
      </c>
      <c r="AA75" s="631" t="str">
        <f t="shared" si="21"/>
        <v/>
      </c>
      <c r="AB75" s="631" t="str">
        <f t="shared" si="58"/>
        <v/>
      </c>
      <c r="AC75" s="632" t="str">
        <f t="shared" si="59"/>
        <v/>
      </c>
      <c r="AD75" s="633" t="str">
        <f t="shared" si="60"/>
        <v/>
      </c>
      <c r="AE75" s="408" t="str">
        <f t="shared" si="61"/>
        <v/>
      </c>
      <c r="AG75" s="436" t="str">
        <f t="shared" si="38"/>
        <v/>
      </c>
      <c r="AH75" s="436" t="str">
        <f t="shared" si="39"/>
        <v/>
      </c>
      <c r="AI75" s="436" t="str">
        <f t="shared" si="40"/>
        <v/>
      </c>
      <c r="AJ75" s="436" t="str">
        <f t="shared" si="41"/>
        <v/>
      </c>
      <c r="AK75" s="436" t="str">
        <f t="shared" si="42"/>
        <v/>
      </c>
      <c r="AL75" s="436" t="str">
        <f t="shared" si="43"/>
        <v/>
      </c>
      <c r="AN75" s="436" t="str">
        <f t="shared" si="44"/>
        <v/>
      </c>
      <c r="AO75" s="436" t="str">
        <f t="shared" si="45"/>
        <v/>
      </c>
      <c r="AP75" s="436" t="str">
        <f t="shared" si="46"/>
        <v/>
      </c>
      <c r="AQ75" s="436" t="str">
        <f t="shared" si="47"/>
        <v/>
      </c>
      <c r="AR75" s="436" t="str">
        <f t="shared" si="48"/>
        <v/>
      </c>
      <c r="AS75" s="436" t="str">
        <f t="shared" si="49"/>
        <v/>
      </c>
    </row>
    <row r="76" spans="1:45" ht="17.100000000000001" customHeight="1" x14ac:dyDescent="0.2">
      <c r="A76" s="622"/>
      <c r="B76" s="623"/>
      <c r="C76" s="624"/>
      <c r="D76" s="624"/>
      <c r="E76" s="625"/>
      <c r="F76" s="626"/>
      <c r="G76" s="627"/>
      <c r="H76" s="628"/>
      <c r="I76" s="629"/>
      <c r="J76" s="630"/>
      <c r="K76" s="629"/>
      <c r="L76" s="625"/>
      <c r="M76" s="629"/>
      <c r="N76" s="629"/>
      <c r="O76" s="629"/>
      <c r="P76" s="629"/>
      <c r="Q76" s="629"/>
      <c r="R76" s="631" t="str">
        <f t="shared" si="50"/>
        <v/>
      </c>
      <c r="S76" s="631" t="str">
        <f t="shared" si="51"/>
        <v/>
      </c>
      <c r="T76" s="631" t="str">
        <f t="shared" si="52"/>
        <v/>
      </c>
      <c r="U76" s="631" t="str">
        <f t="shared" si="15"/>
        <v/>
      </c>
      <c r="V76" s="631" t="str">
        <f t="shared" si="53"/>
        <v/>
      </c>
      <c r="W76" s="631" t="str">
        <f t="shared" si="54"/>
        <v/>
      </c>
      <c r="X76" s="631" t="str">
        <f t="shared" si="55"/>
        <v/>
      </c>
      <c r="Y76" s="631" t="str">
        <f t="shared" si="56"/>
        <v/>
      </c>
      <c r="Z76" s="631" t="str">
        <f t="shared" si="57"/>
        <v/>
      </c>
      <c r="AA76" s="631" t="str">
        <f t="shared" si="21"/>
        <v/>
      </c>
      <c r="AB76" s="631" t="str">
        <f t="shared" si="58"/>
        <v/>
      </c>
      <c r="AC76" s="632" t="str">
        <f t="shared" si="59"/>
        <v/>
      </c>
      <c r="AD76" s="633" t="str">
        <f t="shared" si="60"/>
        <v/>
      </c>
      <c r="AE76" s="408" t="str">
        <f t="shared" si="61"/>
        <v/>
      </c>
      <c r="AG76" s="436" t="str">
        <f t="shared" si="38"/>
        <v/>
      </c>
      <c r="AH76" s="436" t="str">
        <f t="shared" si="39"/>
        <v/>
      </c>
      <c r="AI76" s="436" t="str">
        <f t="shared" si="40"/>
        <v/>
      </c>
      <c r="AJ76" s="436" t="str">
        <f t="shared" si="41"/>
        <v/>
      </c>
      <c r="AK76" s="436" t="str">
        <f t="shared" si="42"/>
        <v/>
      </c>
      <c r="AL76" s="436" t="str">
        <f t="shared" si="43"/>
        <v/>
      </c>
      <c r="AN76" s="436" t="str">
        <f t="shared" si="44"/>
        <v/>
      </c>
      <c r="AO76" s="436" t="str">
        <f t="shared" si="45"/>
        <v/>
      </c>
      <c r="AP76" s="436" t="str">
        <f t="shared" si="46"/>
        <v/>
      </c>
      <c r="AQ76" s="436" t="str">
        <f t="shared" si="47"/>
        <v/>
      </c>
      <c r="AR76" s="436" t="str">
        <f t="shared" si="48"/>
        <v/>
      </c>
      <c r="AS76" s="436" t="str">
        <f t="shared" si="49"/>
        <v/>
      </c>
    </row>
    <row r="77" spans="1:45" ht="17.100000000000001" customHeight="1" x14ac:dyDescent="0.2">
      <c r="A77" s="622"/>
      <c r="B77" s="623"/>
      <c r="C77" s="624"/>
      <c r="D77" s="624"/>
      <c r="E77" s="625"/>
      <c r="F77" s="626"/>
      <c r="G77" s="627"/>
      <c r="H77" s="628"/>
      <c r="I77" s="629"/>
      <c r="J77" s="630"/>
      <c r="K77" s="629"/>
      <c r="L77" s="625"/>
      <c r="M77" s="629"/>
      <c r="N77" s="629"/>
      <c r="O77" s="629"/>
      <c r="P77" s="629"/>
      <c r="Q77" s="629"/>
      <c r="R77" s="631" t="str">
        <f t="shared" si="50"/>
        <v/>
      </c>
      <c r="S77" s="631" t="str">
        <f t="shared" si="51"/>
        <v/>
      </c>
      <c r="T77" s="631" t="str">
        <f t="shared" si="52"/>
        <v/>
      </c>
      <c r="U77" s="631" t="str">
        <f t="shared" si="15"/>
        <v/>
      </c>
      <c r="V77" s="631" t="str">
        <f t="shared" si="53"/>
        <v/>
      </c>
      <c r="W77" s="631" t="str">
        <f t="shared" si="54"/>
        <v/>
      </c>
      <c r="X77" s="631" t="str">
        <f t="shared" si="55"/>
        <v/>
      </c>
      <c r="Y77" s="631" t="str">
        <f t="shared" si="56"/>
        <v/>
      </c>
      <c r="Z77" s="631" t="str">
        <f t="shared" si="57"/>
        <v/>
      </c>
      <c r="AA77" s="631" t="str">
        <f t="shared" si="21"/>
        <v/>
      </c>
      <c r="AB77" s="631" t="str">
        <f t="shared" si="58"/>
        <v/>
      </c>
      <c r="AC77" s="632" t="str">
        <f t="shared" si="59"/>
        <v/>
      </c>
      <c r="AD77" s="633" t="str">
        <f t="shared" si="60"/>
        <v/>
      </c>
      <c r="AE77" s="408" t="str">
        <f t="shared" si="61"/>
        <v/>
      </c>
      <c r="AG77" s="436" t="str">
        <f t="shared" si="38"/>
        <v/>
      </c>
      <c r="AH77" s="436" t="str">
        <f t="shared" si="39"/>
        <v/>
      </c>
      <c r="AI77" s="436" t="str">
        <f t="shared" si="40"/>
        <v/>
      </c>
      <c r="AJ77" s="436" t="str">
        <f t="shared" si="41"/>
        <v/>
      </c>
      <c r="AK77" s="436" t="str">
        <f t="shared" si="42"/>
        <v/>
      </c>
      <c r="AL77" s="436" t="str">
        <f t="shared" si="43"/>
        <v/>
      </c>
      <c r="AN77" s="436" t="str">
        <f t="shared" si="44"/>
        <v/>
      </c>
      <c r="AO77" s="436" t="str">
        <f t="shared" si="45"/>
        <v/>
      </c>
      <c r="AP77" s="436" t="str">
        <f t="shared" si="46"/>
        <v/>
      </c>
      <c r="AQ77" s="436" t="str">
        <f t="shared" si="47"/>
        <v/>
      </c>
      <c r="AR77" s="436" t="str">
        <f t="shared" si="48"/>
        <v/>
      </c>
      <c r="AS77" s="436" t="str">
        <f t="shared" si="49"/>
        <v/>
      </c>
    </row>
    <row r="78" spans="1:45" ht="17.100000000000001" customHeight="1" x14ac:dyDescent="0.2">
      <c r="A78" s="622"/>
      <c r="B78" s="623"/>
      <c r="C78" s="624"/>
      <c r="D78" s="624"/>
      <c r="E78" s="625"/>
      <c r="F78" s="626"/>
      <c r="G78" s="627"/>
      <c r="H78" s="628"/>
      <c r="I78" s="629"/>
      <c r="J78" s="630"/>
      <c r="K78" s="629"/>
      <c r="L78" s="625"/>
      <c r="M78" s="629"/>
      <c r="N78" s="629"/>
      <c r="O78" s="629"/>
      <c r="P78" s="629"/>
      <c r="Q78" s="629"/>
      <c r="R78" s="631" t="str">
        <f t="shared" si="50"/>
        <v/>
      </c>
      <c r="S78" s="631" t="str">
        <f t="shared" si="51"/>
        <v/>
      </c>
      <c r="T78" s="631" t="str">
        <f t="shared" si="52"/>
        <v/>
      </c>
      <c r="U78" s="631" t="str">
        <f t="shared" si="15"/>
        <v/>
      </c>
      <c r="V78" s="631" t="str">
        <f t="shared" si="53"/>
        <v/>
      </c>
      <c r="W78" s="631" t="str">
        <f t="shared" si="54"/>
        <v/>
      </c>
      <c r="X78" s="631" t="str">
        <f t="shared" si="55"/>
        <v/>
      </c>
      <c r="Y78" s="631" t="str">
        <f t="shared" si="56"/>
        <v/>
      </c>
      <c r="Z78" s="631" t="str">
        <f t="shared" si="57"/>
        <v/>
      </c>
      <c r="AA78" s="631" t="str">
        <f t="shared" si="21"/>
        <v/>
      </c>
      <c r="AB78" s="631" t="str">
        <f t="shared" si="58"/>
        <v/>
      </c>
      <c r="AC78" s="632" t="str">
        <f t="shared" si="59"/>
        <v/>
      </c>
      <c r="AD78" s="633" t="str">
        <f t="shared" si="60"/>
        <v/>
      </c>
      <c r="AE78" s="408" t="str">
        <f t="shared" si="61"/>
        <v/>
      </c>
      <c r="AG78" s="436" t="str">
        <f t="shared" si="38"/>
        <v/>
      </c>
      <c r="AH78" s="436" t="str">
        <f t="shared" si="39"/>
        <v/>
      </c>
      <c r="AI78" s="436" t="str">
        <f t="shared" si="40"/>
        <v/>
      </c>
      <c r="AJ78" s="436" t="str">
        <f t="shared" si="41"/>
        <v/>
      </c>
      <c r="AK78" s="436" t="str">
        <f t="shared" si="42"/>
        <v/>
      </c>
      <c r="AL78" s="436" t="str">
        <f t="shared" si="43"/>
        <v/>
      </c>
      <c r="AN78" s="436" t="str">
        <f t="shared" si="44"/>
        <v/>
      </c>
      <c r="AO78" s="436" t="str">
        <f t="shared" si="45"/>
        <v/>
      </c>
      <c r="AP78" s="436" t="str">
        <f t="shared" si="46"/>
        <v/>
      </c>
      <c r="AQ78" s="436" t="str">
        <f t="shared" si="47"/>
        <v/>
      </c>
      <c r="AR78" s="436" t="str">
        <f t="shared" si="48"/>
        <v/>
      </c>
      <c r="AS78" s="436" t="str">
        <f t="shared" si="49"/>
        <v/>
      </c>
    </row>
    <row r="79" spans="1:45" ht="17.100000000000001" customHeight="1" x14ac:dyDescent="0.2">
      <c r="A79" s="622"/>
      <c r="B79" s="623"/>
      <c r="C79" s="624"/>
      <c r="D79" s="624"/>
      <c r="E79" s="625"/>
      <c r="F79" s="626"/>
      <c r="G79" s="627"/>
      <c r="H79" s="628"/>
      <c r="I79" s="629"/>
      <c r="J79" s="630"/>
      <c r="K79" s="629"/>
      <c r="L79" s="625"/>
      <c r="M79" s="629"/>
      <c r="N79" s="629"/>
      <c r="O79" s="629"/>
      <c r="P79" s="629"/>
      <c r="Q79" s="629"/>
      <c r="R79" s="631" t="str">
        <f t="shared" si="50"/>
        <v/>
      </c>
      <c r="S79" s="631" t="str">
        <f t="shared" si="51"/>
        <v/>
      </c>
      <c r="T79" s="631" t="str">
        <f t="shared" si="52"/>
        <v/>
      </c>
      <c r="U79" s="631" t="str">
        <f t="shared" si="15"/>
        <v/>
      </c>
      <c r="V79" s="631" t="str">
        <f t="shared" si="53"/>
        <v/>
      </c>
      <c r="W79" s="631" t="str">
        <f t="shared" si="54"/>
        <v/>
      </c>
      <c r="X79" s="631" t="str">
        <f t="shared" si="55"/>
        <v/>
      </c>
      <c r="Y79" s="631" t="str">
        <f t="shared" si="56"/>
        <v/>
      </c>
      <c r="Z79" s="631" t="str">
        <f t="shared" si="57"/>
        <v/>
      </c>
      <c r="AA79" s="631" t="str">
        <f t="shared" si="21"/>
        <v/>
      </c>
      <c r="AB79" s="631" t="str">
        <f t="shared" si="58"/>
        <v/>
      </c>
      <c r="AC79" s="632" t="str">
        <f t="shared" si="59"/>
        <v/>
      </c>
      <c r="AD79" s="633" t="str">
        <f t="shared" si="60"/>
        <v/>
      </c>
      <c r="AE79" s="408" t="str">
        <f t="shared" si="61"/>
        <v/>
      </c>
      <c r="AG79" s="436" t="str">
        <f t="shared" si="38"/>
        <v/>
      </c>
      <c r="AH79" s="436" t="str">
        <f t="shared" si="39"/>
        <v/>
      </c>
      <c r="AI79" s="436" t="str">
        <f t="shared" si="40"/>
        <v/>
      </c>
      <c r="AJ79" s="436" t="str">
        <f t="shared" si="41"/>
        <v/>
      </c>
      <c r="AK79" s="436" t="str">
        <f t="shared" si="42"/>
        <v/>
      </c>
      <c r="AL79" s="436" t="str">
        <f t="shared" si="43"/>
        <v/>
      </c>
      <c r="AN79" s="436" t="str">
        <f t="shared" si="44"/>
        <v/>
      </c>
      <c r="AO79" s="436" t="str">
        <f t="shared" si="45"/>
        <v/>
      </c>
      <c r="AP79" s="436" t="str">
        <f t="shared" si="46"/>
        <v/>
      </c>
      <c r="AQ79" s="436" t="str">
        <f t="shared" si="47"/>
        <v/>
      </c>
      <c r="AR79" s="436" t="str">
        <f t="shared" si="48"/>
        <v/>
      </c>
      <c r="AS79" s="436" t="str">
        <f t="shared" si="49"/>
        <v/>
      </c>
    </row>
    <row r="80" spans="1:45" ht="17.100000000000001" customHeight="1" x14ac:dyDescent="0.2">
      <c r="A80" s="622"/>
      <c r="B80" s="623"/>
      <c r="C80" s="624"/>
      <c r="D80" s="624"/>
      <c r="E80" s="625"/>
      <c r="F80" s="626"/>
      <c r="G80" s="627"/>
      <c r="H80" s="628"/>
      <c r="I80" s="629"/>
      <c r="J80" s="630"/>
      <c r="K80" s="629"/>
      <c r="L80" s="625"/>
      <c r="M80" s="629"/>
      <c r="N80" s="629"/>
      <c r="O80" s="629"/>
      <c r="P80" s="629"/>
      <c r="Q80" s="629"/>
      <c r="R80" s="631" t="str">
        <f t="shared" si="50"/>
        <v/>
      </c>
      <c r="S80" s="631" t="str">
        <f t="shared" si="51"/>
        <v/>
      </c>
      <c r="T80" s="631" t="str">
        <f t="shared" si="52"/>
        <v/>
      </c>
      <c r="U80" s="631" t="str">
        <f t="shared" si="15"/>
        <v/>
      </c>
      <c r="V80" s="631" t="str">
        <f t="shared" si="53"/>
        <v/>
      </c>
      <c r="W80" s="631" t="str">
        <f t="shared" si="54"/>
        <v/>
      </c>
      <c r="X80" s="631" t="str">
        <f t="shared" si="55"/>
        <v/>
      </c>
      <c r="Y80" s="631" t="str">
        <f t="shared" si="56"/>
        <v/>
      </c>
      <c r="Z80" s="631" t="str">
        <f t="shared" si="57"/>
        <v/>
      </c>
      <c r="AA80" s="631" t="str">
        <f t="shared" si="21"/>
        <v/>
      </c>
      <c r="AB80" s="631" t="str">
        <f t="shared" si="58"/>
        <v/>
      </c>
      <c r="AC80" s="632" t="str">
        <f t="shared" si="59"/>
        <v/>
      </c>
      <c r="AD80" s="633" t="str">
        <f t="shared" si="60"/>
        <v/>
      </c>
      <c r="AE80" s="408" t="str">
        <f t="shared" si="61"/>
        <v/>
      </c>
      <c r="AG80" s="436" t="str">
        <f t="shared" si="38"/>
        <v/>
      </c>
      <c r="AH80" s="436" t="str">
        <f t="shared" si="39"/>
        <v/>
      </c>
      <c r="AI80" s="436" t="str">
        <f t="shared" si="40"/>
        <v/>
      </c>
      <c r="AJ80" s="436" t="str">
        <f t="shared" si="41"/>
        <v/>
      </c>
      <c r="AK80" s="436" t="str">
        <f t="shared" si="42"/>
        <v/>
      </c>
      <c r="AL80" s="436" t="str">
        <f t="shared" si="43"/>
        <v/>
      </c>
      <c r="AN80" s="436" t="str">
        <f t="shared" si="44"/>
        <v/>
      </c>
      <c r="AO80" s="436" t="str">
        <f t="shared" si="45"/>
        <v/>
      </c>
      <c r="AP80" s="436" t="str">
        <f t="shared" si="46"/>
        <v/>
      </c>
      <c r="AQ80" s="436" t="str">
        <f t="shared" si="47"/>
        <v/>
      </c>
      <c r="AR80" s="436" t="str">
        <f t="shared" si="48"/>
        <v/>
      </c>
      <c r="AS80" s="436" t="str">
        <f t="shared" si="49"/>
        <v/>
      </c>
    </row>
    <row r="81" spans="1:45" ht="17.100000000000001" customHeight="1" x14ac:dyDescent="0.2">
      <c r="A81" s="622"/>
      <c r="B81" s="623"/>
      <c r="C81" s="624"/>
      <c r="D81" s="624"/>
      <c r="E81" s="625"/>
      <c r="F81" s="626"/>
      <c r="G81" s="627"/>
      <c r="H81" s="628"/>
      <c r="I81" s="629"/>
      <c r="J81" s="630"/>
      <c r="K81" s="629"/>
      <c r="L81" s="625"/>
      <c r="M81" s="629"/>
      <c r="N81" s="629"/>
      <c r="O81" s="629"/>
      <c r="P81" s="629"/>
      <c r="Q81" s="629"/>
      <c r="R81" s="631" t="str">
        <f t="shared" si="50"/>
        <v/>
      </c>
      <c r="S81" s="631" t="str">
        <f t="shared" si="51"/>
        <v/>
      </c>
      <c r="T81" s="631" t="str">
        <f t="shared" si="52"/>
        <v/>
      </c>
      <c r="U81" s="631" t="str">
        <f t="shared" si="15"/>
        <v/>
      </c>
      <c r="V81" s="631" t="str">
        <f t="shared" si="53"/>
        <v/>
      </c>
      <c r="W81" s="631" t="str">
        <f t="shared" si="54"/>
        <v/>
      </c>
      <c r="X81" s="631" t="str">
        <f t="shared" si="55"/>
        <v/>
      </c>
      <c r="Y81" s="631" t="str">
        <f t="shared" si="56"/>
        <v/>
      </c>
      <c r="Z81" s="631" t="str">
        <f t="shared" si="57"/>
        <v/>
      </c>
      <c r="AA81" s="631" t="str">
        <f t="shared" si="21"/>
        <v/>
      </c>
      <c r="AB81" s="631" t="str">
        <f t="shared" si="58"/>
        <v/>
      </c>
      <c r="AC81" s="632" t="str">
        <f t="shared" si="59"/>
        <v/>
      </c>
      <c r="AD81" s="633" t="str">
        <f t="shared" si="60"/>
        <v/>
      </c>
      <c r="AE81" s="408" t="str">
        <f t="shared" si="61"/>
        <v/>
      </c>
      <c r="AG81" s="436" t="str">
        <f t="shared" si="38"/>
        <v/>
      </c>
      <c r="AH81" s="436" t="str">
        <f t="shared" si="39"/>
        <v/>
      </c>
      <c r="AI81" s="436" t="str">
        <f t="shared" si="40"/>
        <v/>
      </c>
      <c r="AJ81" s="436" t="str">
        <f t="shared" si="41"/>
        <v/>
      </c>
      <c r="AK81" s="436" t="str">
        <f t="shared" si="42"/>
        <v/>
      </c>
      <c r="AL81" s="436" t="str">
        <f t="shared" si="43"/>
        <v/>
      </c>
      <c r="AN81" s="436" t="str">
        <f t="shared" si="44"/>
        <v/>
      </c>
      <c r="AO81" s="436" t="str">
        <f t="shared" si="45"/>
        <v/>
      </c>
      <c r="AP81" s="436" t="str">
        <f t="shared" si="46"/>
        <v/>
      </c>
      <c r="AQ81" s="436" t="str">
        <f t="shared" si="47"/>
        <v/>
      </c>
      <c r="AR81" s="436" t="str">
        <f t="shared" si="48"/>
        <v/>
      </c>
      <c r="AS81" s="436" t="str">
        <f t="shared" si="49"/>
        <v/>
      </c>
    </row>
    <row r="82" spans="1:45" ht="17.100000000000001" customHeight="1" x14ac:dyDescent="0.2">
      <c r="A82" s="622"/>
      <c r="B82" s="623"/>
      <c r="C82" s="624"/>
      <c r="D82" s="624"/>
      <c r="E82" s="625"/>
      <c r="F82" s="626"/>
      <c r="G82" s="627"/>
      <c r="H82" s="628"/>
      <c r="I82" s="629"/>
      <c r="J82" s="630"/>
      <c r="K82" s="629"/>
      <c r="L82" s="625"/>
      <c r="M82" s="629"/>
      <c r="N82" s="629"/>
      <c r="O82" s="629"/>
      <c r="P82" s="629"/>
      <c r="Q82" s="629"/>
      <c r="R82" s="631" t="str">
        <f t="shared" si="50"/>
        <v/>
      </c>
      <c r="S82" s="631" t="str">
        <f t="shared" si="51"/>
        <v/>
      </c>
      <c r="T82" s="631" t="str">
        <f t="shared" si="52"/>
        <v/>
      </c>
      <c r="U82" s="631" t="str">
        <f t="shared" ref="U82:U116" si="62">IF(K82&lt;&gt;"S","",IF($K$14&lt;&gt;"",(((R82/E82)*(L82))*(((1+$K$14)*1.1428)-1)),0))</f>
        <v/>
      </c>
      <c r="V82" s="631" t="str">
        <f t="shared" si="53"/>
        <v/>
      </c>
      <c r="W82" s="631" t="str">
        <f t="shared" si="54"/>
        <v/>
      </c>
      <c r="X82" s="631" t="str">
        <f t="shared" si="55"/>
        <v/>
      </c>
      <c r="Y82" s="631" t="str">
        <f t="shared" si="56"/>
        <v/>
      </c>
      <c r="Z82" s="631" t="str">
        <f t="shared" si="57"/>
        <v/>
      </c>
      <c r="AA82" s="631" t="str">
        <f t="shared" ref="AA82:AA116" si="63">IFERROR(SUM(R82:Z82)*G82-(IF($N$12="",W82*G82,IF($N$12="N",W82*G82,IF($N$12="S",0)))),"")</f>
        <v/>
      </c>
      <c r="AB82" s="631" t="str">
        <f t="shared" si="58"/>
        <v/>
      </c>
      <c r="AC82" s="632" t="str">
        <f t="shared" si="59"/>
        <v/>
      </c>
      <c r="AD82" s="633" t="str">
        <f t="shared" si="60"/>
        <v/>
      </c>
      <c r="AE82" s="408" t="str">
        <f t="shared" si="61"/>
        <v/>
      </c>
      <c r="AG82" s="436" t="str">
        <f t="shared" si="38"/>
        <v/>
      </c>
      <c r="AH82" s="436" t="str">
        <f t="shared" si="39"/>
        <v/>
      </c>
      <c r="AI82" s="436" t="str">
        <f t="shared" si="40"/>
        <v/>
      </c>
      <c r="AJ82" s="436" t="str">
        <f t="shared" si="41"/>
        <v/>
      </c>
      <c r="AK82" s="436" t="str">
        <f t="shared" si="42"/>
        <v/>
      </c>
      <c r="AL82" s="436" t="str">
        <f t="shared" si="43"/>
        <v/>
      </c>
      <c r="AN82" s="436" t="str">
        <f t="shared" si="44"/>
        <v/>
      </c>
      <c r="AO82" s="436" t="str">
        <f t="shared" si="45"/>
        <v/>
      </c>
      <c r="AP82" s="436" t="str">
        <f t="shared" si="46"/>
        <v/>
      </c>
      <c r="AQ82" s="436" t="str">
        <f t="shared" si="47"/>
        <v/>
      </c>
      <c r="AR82" s="436" t="str">
        <f t="shared" si="48"/>
        <v/>
      </c>
      <c r="AS82" s="436" t="str">
        <f t="shared" si="49"/>
        <v/>
      </c>
    </row>
    <row r="83" spans="1:45" ht="17.100000000000001" customHeight="1" x14ac:dyDescent="0.2">
      <c r="A83" s="622"/>
      <c r="B83" s="623"/>
      <c r="C83" s="624"/>
      <c r="D83" s="624"/>
      <c r="E83" s="625"/>
      <c r="F83" s="626"/>
      <c r="G83" s="627"/>
      <c r="H83" s="628"/>
      <c r="I83" s="629"/>
      <c r="J83" s="630"/>
      <c r="K83" s="629"/>
      <c r="L83" s="625"/>
      <c r="M83" s="629"/>
      <c r="N83" s="629"/>
      <c r="O83" s="629"/>
      <c r="P83" s="629"/>
      <c r="Q83" s="629"/>
      <c r="R83" s="631" t="str">
        <f t="shared" si="50"/>
        <v/>
      </c>
      <c r="S83" s="631" t="str">
        <f t="shared" si="51"/>
        <v/>
      </c>
      <c r="T83" s="631" t="str">
        <f t="shared" si="52"/>
        <v/>
      </c>
      <c r="U83" s="631" t="str">
        <f t="shared" si="62"/>
        <v/>
      </c>
      <c r="V83" s="631" t="str">
        <f t="shared" si="53"/>
        <v/>
      </c>
      <c r="W83" s="631" t="str">
        <f t="shared" si="54"/>
        <v/>
      </c>
      <c r="X83" s="631" t="str">
        <f t="shared" si="55"/>
        <v/>
      </c>
      <c r="Y83" s="631" t="str">
        <f t="shared" si="56"/>
        <v/>
      </c>
      <c r="Z83" s="631" t="str">
        <f t="shared" si="57"/>
        <v/>
      </c>
      <c r="AA83" s="631" t="str">
        <f t="shared" si="63"/>
        <v/>
      </c>
      <c r="AB83" s="631" t="str">
        <f t="shared" si="58"/>
        <v/>
      </c>
      <c r="AC83" s="632" t="str">
        <f t="shared" si="59"/>
        <v/>
      </c>
      <c r="AD83" s="633" t="str">
        <f t="shared" si="60"/>
        <v/>
      </c>
      <c r="AE83" s="408" t="str">
        <f t="shared" si="61"/>
        <v/>
      </c>
      <c r="AG83" s="436" t="str">
        <f t="shared" si="38"/>
        <v/>
      </c>
      <c r="AH83" s="436" t="str">
        <f t="shared" si="39"/>
        <v/>
      </c>
      <c r="AI83" s="436" t="str">
        <f t="shared" si="40"/>
        <v/>
      </c>
      <c r="AJ83" s="436" t="str">
        <f t="shared" si="41"/>
        <v/>
      </c>
      <c r="AK83" s="436" t="str">
        <f t="shared" si="42"/>
        <v/>
      </c>
      <c r="AL83" s="436" t="str">
        <f t="shared" si="43"/>
        <v/>
      </c>
      <c r="AN83" s="436" t="str">
        <f t="shared" si="44"/>
        <v/>
      </c>
      <c r="AO83" s="436" t="str">
        <f t="shared" si="45"/>
        <v/>
      </c>
      <c r="AP83" s="436" t="str">
        <f t="shared" si="46"/>
        <v/>
      </c>
      <c r="AQ83" s="436" t="str">
        <f t="shared" si="47"/>
        <v/>
      </c>
      <c r="AR83" s="436" t="str">
        <f t="shared" si="48"/>
        <v/>
      </c>
      <c r="AS83" s="436" t="str">
        <f t="shared" si="49"/>
        <v/>
      </c>
    </row>
    <row r="84" spans="1:45" ht="17.100000000000001" customHeight="1" x14ac:dyDescent="0.2">
      <c r="A84" s="622"/>
      <c r="B84" s="623"/>
      <c r="C84" s="624"/>
      <c r="D84" s="624"/>
      <c r="E84" s="625"/>
      <c r="F84" s="626"/>
      <c r="G84" s="627"/>
      <c r="H84" s="628"/>
      <c r="I84" s="629"/>
      <c r="J84" s="630"/>
      <c r="K84" s="629"/>
      <c r="L84" s="625"/>
      <c r="M84" s="629"/>
      <c r="N84" s="629"/>
      <c r="O84" s="629"/>
      <c r="P84" s="629"/>
      <c r="Q84" s="629"/>
      <c r="R84" s="631" t="str">
        <f t="shared" si="50"/>
        <v/>
      </c>
      <c r="S84" s="631" t="str">
        <f t="shared" si="51"/>
        <v/>
      </c>
      <c r="T84" s="631" t="str">
        <f t="shared" si="52"/>
        <v/>
      </c>
      <c r="U84" s="631" t="str">
        <f t="shared" si="62"/>
        <v/>
      </c>
      <c r="V84" s="631" t="str">
        <f t="shared" si="53"/>
        <v/>
      </c>
      <c r="W84" s="631" t="str">
        <f t="shared" si="54"/>
        <v/>
      </c>
      <c r="X84" s="631" t="str">
        <f t="shared" si="55"/>
        <v/>
      </c>
      <c r="Y84" s="631" t="str">
        <f t="shared" si="56"/>
        <v/>
      </c>
      <c r="Z84" s="631" t="str">
        <f t="shared" si="57"/>
        <v/>
      </c>
      <c r="AA84" s="631" t="str">
        <f t="shared" si="63"/>
        <v/>
      </c>
      <c r="AB84" s="631" t="str">
        <f t="shared" si="58"/>
        <v/>
      </c>
      <c r="AC84" s="632" t="str">
        <f t="shared" si="59"/>
        <v/>
      </c>
      <c r="AD84" s="633" t="str">
        <f t="shared" si="60"/>
        <v/>
      </c>
      <c r="AE84" s="408" t="str">
        <f t="shared" si="61"/>
        <v/>
      </c>
      <c r="AG84" s="436" t="str">
        <f t="shared" si="38"/>
        <v/>
      </c>
      <c r="AH84" s="436" t="str">
        <f t="shared" si="39"/>
        <v/>
      </c>
      <c r="AI84" s="436" t="str">
        <f t="shared" si="40"/>
        <v/>
      </c>
      <c r="AJ84" s="436" t="str">
        <f t="shared" si="41"/>
        <v/>
      </c>
      <c r="AK84" s="436" t="str">
        <f t="shared" si="42"/>
        <v/>
      </c>
      <c r="AL84" s="436" t="str">
        <f t="shared" si="43"/>
        <v/>
      </c>
      <c r="AN84" s="436" t="str">
        <f t="shared" si="44"/>
        <v/>
      </c>
      <c r="AO84" s="436" t="str">
        <f t="shared" si="45"/>
        <v/>
      </c>
      <c r="AP84" s="436" t="str">
        <f t="shared" si="46"/>
        <v/>
      </c>
      <c r="AQ84" s="436" t="str">
        <f t="shared" si="47"/>
        <v/>
      </c>
      <c r="AR84" s="436" t="str">
        <f t="shared" si="48"/>
        <v/>
      </c>
      <c r="AS84" s="436" t="str">
        <f t="shared" si="49"/>
        <v/>
      </c>
    </row>
    <row r="85" spans="1:45" ht="17.100000000000001" customHeight="1" x14ac:dyDescent="0.2">
      <c r="A85" s="622"/>
      <c r="B85" s="623"/>
      <c r="C85" s="624"/>
      <c r="D85" s="624"/>
      <c r="E85" s="625"/>
      <c r="F85" s="626"/>
      <c r="G85" s="627"/>
      <c r="H85" s="628"/>
      <c r="I85" s="629"/>
      <c r="J85" s="630"/>
      <c r="K85" s="629"/>
      <c r="L85" s="625"/>
      <c r="M85" s="629"/>
      <c r="N85" s="629"/>
      <c r="O85" s="629"/>
      <c r="P85" s="629"/>
      <c r="Q85" s="629"/>
      <c r="R85" s="631" t="str">
        <f t="shared" si="50"/>
        <v/>
      </c>
      <c r="S85" s="631" t="str">
        <f t="shared" si="51"/>
        <v/>
      </c>
      <c r="T85" s="631" t="str">
        <f t="shared" si="52"/>
        <v/>
      </c>
      <c r="U85" s="631" t="str">
        <f t="shared" si="62"/>
        <v/>
      </c>
      <c r="V85" s="631" t="str">
        <f t="shared" si="53"/>
        <v/>
      </c>
      <c r="W85" s="631" t="str">
        <f t="shared" si="54"/>
        <v/>
      </c>
      <c r="X85" s="631" t="str">
        <f t="shared" si="55"/>
        <v/>
      </c>
      <c r="Y85" s="631" t="str">
        <f t="shared" si="56"/>
        <v/>
      </c>
      <c r="Z85" s="631" t="str">
        <f t="shared" si="57"/>
        <v/>
      </c>
      <c r="AA85" s="631" t="str">
        <f t="shared" si="63"/>
        <v/>
      </c>
      <c r="AB85" s="631" t="str">
        <f t="shared" si="58"/>
        <v/>
      </c>
      <c r="AC85" s="632" t="str">
        <f t="shared" si="59"/>
        <v/>
      </c>
      <c r="AD85" s="633" t="str">
        <f t="shared" si="60"/>
        <v/>
      </c>
      <c r="AE85" s="408" t="str">
        <f t="shared" si="61"/>
        <v/>
      </c>
      <c r="AG85" s="436" t="str">
        <f t="shared" si="38"/>
        <v/>
      </c>
      <c r="AH85" s="436" t="str">
        <f t="shared" si="39"/>
        <v/>
      </c>
      <c r="AI85" s="436" t="str">
        <f t="shared" si="40"/>
        <v/>
      </c>
      <c r="AJ85" s="436" t="str">
        <f t="shared" si="41"/>
        <v/>
      </c>
      <c r="AK85" s="436" t="str">
        <f t="shared" si="42"/>
        <v/>
      </c>
      <c r="AL85" s="436" t="str">
        <f t="shared" si="43"/>
        <v/>
      </c>
      <c r="AN85" s="436" t="str">
        <f t="shared" si="44"/>
        <v/>
      </c>
      <c r="AO85" s="436" t="str">
        <f t="shared" si="45"/>
        <v/>
      </c>
      <c r="AP85" s="436" t="str">
        <f t="shared" si="46"/>
        <v/>
      </c>
      <c r="AQ85" s="436" t="str">
        <f t="shared" si="47"/>
        <v/>
      </c>
      <c r="AR85" s="436" t="str">
        <f t="shared" si="48"/>
        <v/>
      </c>
      <c r="AS85" s="436" t="str">
        <f t="shared" si="49"/>
        <v/>
      </c>
    </row>
    <row r="86" spans="1:45" ht="17.100000000000001" customHeight="1" x14ac:dyDescent="0.2">
      <c r="A86" s="622"/>
      <c r="B86" s="623"/>
      <c r="C86" s="624"/>
      <c r="D86" s="624"/>
      <c r="E86" s="625"/>
      <c r="F86" s="626"/>
      <c r="G86" s="627"/>
      <c r="H86" s="628"/>
      <c r="I86" s="629"/>
      <c r="J86" s="630"/>
      <c r="K86" s="629"/>
      <c r="L86" s="625"/>
      <c r="M86" s="629"/>
      <c r="N86" s="629"/>
      <c r="O86" s="629"/>
      <c r="P86" s="629"/>
      <c r="Q86" s="629"/>
      <c r="R86" s="631" t="str">
        <f t="shared" si="50"/>
        <v/>
      </c>
      <c r="S86" s="631" t="str">
        <f t="shared" si="51"/>
        <v/>
      </c>
      <c r="T86" s="631" t="str">
        <f t="shared" si="52"/>
        <v/>
      </c>
      <c r="U86" s="631" t="str">
        <f t="shared" si="62"/>
        <v/>
      </c>
      <c r="V86" s="631" t="str">
        <f t="shared" si="53"/>
        <v/>
      </c>
      <c r="W86" s="631" t="str">
        <f t="shared" si="54"/>
        <v/>
      </c>
      <c r="X86" s="631" t="str">
        <f t="shared" si="55"/>
        <v/>
      </c>
      <c r="Y86" s="631" t="str">
        <f t="shared" si="56"/>
        <v/>
      </c>
      <c r="Z86" s="631" t="str">
        <f t="shared" si="57"/>
        <v/>
      </c>
      <c r="AA86" s="631" t="str">
        <f t="shared" si="63"/>
        <v/>
      </c>
      <c r="AB86" s="631" t="str">
        <f t="shared" si="58"/>
        <v/>
      </c>
      <c r="AC86" s="632" t="str">
        <f t="shared" si="59"/>
        <v/>
      </c>
      <c r="AD86" s="633" t="str">
        <f t="shared" si="60"/>
        <v/>
      </c>
      <c r="AE86" s="408" t="str">
        <f t="shared" si="61"/>
        <v/>
      </c>
      <c r="AG86" s="436" t="str">
        <f t="shared" si="38"/>
        <v/>
      </c>
      <c r="AH86" s="436" t="str">
        <f t="shared" si="39"/>
        <v/>
      </c>
      <c r="AI86" s="436" t="str">
        <f t="shared" si="40"/>
        <v/>
      </c>
      <c r="AJ86" s="436" t="str">
        <f t="shared" si="41"/>
        <v/>
      </c>
      <c r="AK86" s="436" t="str">
        <f t="shared" si="42"/>
        <v/>
      </c>
      <c r="AL86" s="436" t="str">
        <f t="shared" si="43"/>
        <v/>
      </c>
      <c r="AN86" s="436" t="str">
        <f t="shared" si="44"/>
        <v/>
      </c>
      <c r="AO86" s="436" t="str">
        <f t="shared" si="45"/>
        <v/>
      </c>
      <c r="AP86" s="436" t="str">
        <f t="shared" si="46"/>
        <v/>
      </c>
      <c r="AQ86" s="436" t="str">
        <f t="shared" si="47"/>
        <v/>
      </c>
      <c r="AR86" s="436" t="str">
        <f t="shared" si="48"/>
        <v/>
      </c>
      <c r="AS86" s="436" t="str">
        <f t="shared" si="49"/>
        <v/>
      </c>
    </row>
    <row r="87" spans="1:45" ht="17.100000000000001" customHeight="1" x14ac:dyDescent="0.2">
      <c r="A87" s="622"/>
      <c r="B87" s="623"/>
      <c r="C87" s="624"/>
      <c r="D87" s="624"/>
      <c r="E87" s="625"/>
      <c r="F87" s="626"/>
      <c r="G87" s="627"/>
      <c r="H87" s="628"/>
      <c r="I87" s="629"/>
      <c r="J87" s="630"/>
      <c r="K87" s="629"/>
      <c r="L87" s="625"/>
      <c r="M87" s="629"/>
      <c r="N87" s="629"/>
      <c r="O87" s="629"/>
      <c r="P87" s="629"/>
      <c r="Q87" s="629"/>
      <c r="R87" s="631" t="str">
        <f t="shared" si="50"/>
        <v/>
      </c>
      <c r="S87" s="631" t="str">
        <f t="shared" si="51"/>
        <v/>
      </c>
      <c r="T87" s="631" t="str">
        <f t="shared" si="52"/>
        <v/>
      </c>
      <c r="U87" s="631" t="str">
        <f t="shared" si="62"/>
        <v/>
      </c>
      <c r="V87" s="631" t="str">
        <f t="shared" si="53"/>
        <v/>
      </c>
      <c r="W87" s="631" t="str">
        <f t="shared" si="54"/>
        <v/>
      </c>
      <c r="X87" s="631" t="str">
        <f t="shared" si="55"/>
        <v/>
      </c>
      <c r="Y87" s="631" t="str">
        <f t="shared" si="56"/>
        <v/>
      </c>
      <c r="Z87" s="631" t="str">
        <f t="shared" si="57"/>
        <v/>
      </c>
      <c r="AA87" s="631" t="str">
        <f t="shared" si="63"/>
        <v/>
      </c>
      <c r="AB87" s="631" t="str">
        <f t="shared" si="58"/>
        <v/>
      </c>
      <c r="AC87" s="632" t="str">
        <f t="shared" si="59"/>
        <v/>
      </c>
      <c r="AD87" s="633" t="str">
        <f t="shared" si="60"/>
        <v/>
      </c>
      <c r="AE87" s="408" t="str">
        <f t="shared" si="61"/>
        <v/>
      </c>
      <c r="AG87" s="436" t="str">
        <f t="shared" si="38"/>
        <v/>
      </c>
      <c r="AH87" s="436" t="str">
        <f t="shared" si="39"/>
        <v/>
      </c>
      <c r="AI87" s="436" t="str">
        <f t="shared" si="40"/>
        <v/>
      </c>
      <c r="AJ87" s="436" t="str">
        <f t="shared" si="41"/>
        <v/>
      </c>
      <c r="AK87" s="436" t="str">
        <f t="shared" si="42"/>
        <v/>
      </c>
      <c r="AL87" s="436" t="str">
        <f t="shared" si="43"/>
        <v/>
      </c>
      <c r="AN87" s="436" t="str">
        <f t="shared" si="44"/>
        <v/>
      </c>
      <c r="AO87" s="436" t="str">
        <f t="shared" si="45"/>
        <v/>
      </c>
      <c r="AP87" s="436" t="str">
        <f t="shared" si="46"/>
        <v/>
      </c>
      <c r="AQ87" s="436" t="str">
        <f t="shared" si="47"/>
        <v/>
      </c>
      <c r="AR87" s="436" t="str">
        <f t="shared" si="48"/>
        <v/>
      </c>
      <c r="AS87" s="436" t="str">
        <f t="shared" si="49"/>
        <v/>
      </c>
    </row>
    <row r="88" spans="1:45" ht="17.100000000000001" customHeight="1" x14ac:dyDescent="0.2">
      <c r="A88" s="622"/>
      <c r="B88" s="623"/>
      <c r="C88" s="624"/>
      <c r="D88" s="624"/>
      <c r="E88" s="625"/>
      <c r="F88" s="626"/>
      <c r="G88" s="627"/>
      <c r="H88" s="628"/>
      <c r="I88" s="629"/>
      <c r="J88" s="630"/>
      <c r="K88" s="629"/>
      <c r="L88" s="625"/>
      <c r="M88" s="629"/>
      <c r="N88" s="629"/>
      <c r="O88" s="629"/>
      <c r="P88" s="629"/>
      <c r="Q88" s="629"/>
      <c r="R88" s="631" t="str">
        <f t="shared" si="50"/>
        <v/>
      </c>
      <c r="S88" s="631" t="str">
        <f t="shared" si="51"/>
        <v/>
      </c>
      <c r="T88" s="631" t="str">
        <f t="shared" si="52"/>
        <v/>
      </c>
      <c r="U88" s="631" t="str">
        <f t="shared" si="62"/>
        <v/>
      </c>
      <c r="V88" s="631" t="str">
        <f t="shared" si="53"/>
        <v/>
      </c>
      <c r="W88" s="631" t="str">
        <f t="shared" si="54"/>
        <v/>
      </c>
      <c r="X88" s="631" t="str">
        <f t="shared" si="55"/>
        <v/>
      </c>
      <c r="Y88" s="631" t="str">
        <f t="shared" si="56"/>
        <v/>
      </c>
      <c r="Z88" s="631" t="str">
        <f t="shared" si="57"/>
        <v/>
      </c>
      <c r="AA88" s="631" t="str">
        <f t="shared" si="63"/>
        <v/>
      </c>
      <c r="AB88" s="631" t="str">
        <f t="shared" si="58"/>
        <v/>
      </c>
      <c r="AC88" s="632" t="str">
        <f t="shared" si="59"/>
        <v/>
      </c>
      <c r="AD88" s="633" t="str">
        <f t="shared" si="60"/>
        <v/>
      </c>
      <c r="AE88" s="408" t="str">
        <f t="shared" si="61"/>
        <v/>
      </c>
      <c r="AG88" s="436" t="str">
        <f t="shared" si="38"/>
        <v/>
      </c>
      <c r="AH88" s="436" t="str">
        <f t="shared" si="39"/>
        <v/>
      </c>
      <c r="AI88" s="436" t="str">
        <f t="shared" si="40"/>
        <v/>
      </c>
      <c r="AJ88" s="436" t="str">
        <f t="shared" si="41"/>
        <v/>
      </c>
      <c r="AK88" s="436" t="str">
        <f t="shared" si="42"/>
        <v/>
      </c>
      <c r="AL88" s="436" t="str">
        <f t="shared" si="43"/>
        <v/>
      </c>
      <c r="AN88" s="436" t="str">
        <f t="shared" si="44"/>
        <v/>
      </c>
      <c r="AO88" s="436" t="str">
        <f t="shared" si="45"/>
        <v/>
      </c>
      <c r="AP88" s="436" t="str">
        <f t="shared" si="46"/>
        <v/>
      </c>
      <c r="AQ88" s="436" t="str">
        <f t="shared" si="47"/>
        <v/>
      </c>
      <c r="AR88" s="436" t="str">
        <f t="shared" si="48"/>
        <v/>
      </c>
      <c r="AS88" s="436" t="str">
        <f t="shared" si="49"/>
        <v/>
      </c>
    </row>
    <row r="89" spans="1:45" ht="17.100000000000001" customHeight="1" x14ac:dyDescent="0.2">
      <c r="A89" s="622"/>
      <c r="B89" s="623"/>
      <c r="C89" s="624"/>
      <c r="D89" s="624"/>
      <c r="E89" s="625"/>
      <c r="F89" s="626"/>
      <c r="G89" s="627"/>
      <c r="H89" s="628"/>
      <c r="I89" s="629"/>
      <c r="J89" s="630"/>
      <c r="K89" s="629"/>
      <c r="L89" s="625"/>
      <c r="M89" s="629"/>
      <c r="N89" s="629"/>
      <c r="O89" s="629"/>
      <c r="P89" s="629"/>
      <c r="Q89" s="629"/>
      <c r="R89" s="631" t="str">
        <f t="shared" si="50"/>
        <v/>
      </c>
      <c r="S89" s="631" t="str">
        <f t="shared" si="51"/>
        <v/>
      </c>
      <c r="T89" s="631" t="str">
        <f t="shared" si="52"/>
        <v/>
      </c>
      <c r="U89" s="631" t="str">
        <f t="shared" si="62"/>
        <v/>
      </c>
      <c r="V89" s="631" t="str">
        <f t="shared" si="53"/>
        <v/>
      </c>
      <c r="W89" s="631" t="str">
        <f t="shared" si="54"/>
        <v/>
      </c>
      <c r="X89" s="631" t="str">
        <f t="shared" si="55"/>
        <v/>
      </c>
      <c r="Y89" s="631" t="str">
        <f t="shared" si="56"/>
        <v/>
      </c>
      <c r="Z89" s="631" t="str">
        <f t="shared" si="57"/>
        <v/>
      </c>
      <c r="AA89" s="631" t="str">
        <f t="shared" si="63"/>
        <v/>
      </c>
      <c r="AB89" s="631" t="str">
        <f t="shared" si="58"/>
        <v/>
      </c>
      <c r="AC89" s="632" t="str">
        <f t="shared" si="59"/>
        <v/>
      </c>
      <c r="AD89" s="633" t="str">
        <f t="shared" si="60"/>
        <v/>
      </c>
      <c r="AE89" s="408" t="str">
        <f t="shared" si="61"/>
        <v/>
      </c>
      <c r="AG89" s="436" t="str">
        <f t="shared" si="38"/>
        <v/>
      </c>
      <c r="AH89" s="436" t="str">
        <f t="shared" si="39"/>
        <v/>
      </c>
      <c r="AI89" s="436" t="str">
        <f t="shared" si="40"/>
        <v/>
      </c>
      <c r="AJ89" s="436" t="str">
        <f t="shared" si="41"/>
        <v/>
      </c>
      <c r="AK89" s="436" t="str">
        <f t="shared" si="42"/>
        <v/>
      </c>
      <c r="AL89" s="436" t="str">
        <f t="shared" si="43"/>
        <v/>
      </c>
      <c r="AN89" s="436" t="str">
        <f t="shared" si="44"/>
        <v/>
      </c>
      <c r="AO89" s="436" t="str">
        <f t="shared" si="45"/>
        <v/>
      </c>
      <c r="AP89" s="436" t="str">
        <f t="shared" si="46"/>
        <v/>
      </c>
      <c r="AQ89" s="436" t="str">
        <f t="shared" si="47"/>
        <v/>
      </c>
      <c r="AR89" s="436" t="str">
        <f t="shared" si="48"/>
        <v/>
      </c>
      <c r="AS89" s="436" t="str">
        <f t="shared" si="49"/>
        <v/>
      </c>
    </row>
    <row r="90" spans="1:45" ht="17.100000000000001" customHeight="1" x14ac:dyDescent="0.2">
      <c r="A90" s="622"/>
      <c r="B90" s="623"/>
      <c r="C90" s="624"/>
      <c r="D90" s="624"/>
      <c r="E90" s="625"/>
      <c r="F90" s="626"/>
      <c r="G90" s="627"/>
      <c r="H90" s="628"/>
      <c r="I90" s="629"/>
      <c r="J90" s="630"/>
      <c r="K90" s="629"/>
      <c r="L90" s="625"/>
      <c r="M90" s="629"/>
      <c r="N90" s="629"/>
      <c r="O90" s="629"/>
      <c r="P90" s="629"/>
      <c r="Q90" s="629"/>
      <c r="R90" s="631" t="str">
        <f t="shared" si="50"/>
        <v/>
      </c>
      <c r="S90" s="631" t="str">
        <f t="shared" si="51"/>
        <v/>
      </c>
      <c r="T90" s="631" t="str">
        <f t="shared" si="52"/>
        <v/>
      </c>
      <c r="U90" s="631" t="str">
        <f t="shared" si="62"/>
        <v/>
      </c>
      <c r="V90" s="631" t="str">
        <f t="shared" si="53"/>
        <v/>
      </c>
      <c r="W90" s="631" t="str">
        <f t="shared" si="54"/>
        <v/>
      </c>
      <c r="X90" s="631" t="str">
        <f t="shared" si="55"/>
        <v/>
      </c>
      <c r="Y90" s="631" t="str">
        <f t="shared" si="56"/>
        <v/>
      </c>
      <c r="Z90" s="631" t="str">
        <f t="shared" si="57"/>
        <v/>
      </c>
      <c r="AA90" s="631" t="str">
        <f t="shared" si="63"/>
        <v/>
      </c>
      <c r="AB90" s="631" t="str">
        <f t="shared" si="58"/>
        <v/>
      </c>
      <c r="AC90" s="632" t="str">
        <f t="shared" si="59"/>
        <v/>
      </c>
      <c r="AD90" s="633" t="str">
        <f t="shared" si="60"/>
        <v/>
      </c>
      <c r="AE90" s="408" t="str">
        <f t="shared" si="61"/>
        <v/>
      </c>
      <c r="AG90" s="436" t="str">
        <f t="shared" si="38"/>
        <v/>
      </c>
      <c r="AH90" s="436" t="str">
        <f t="shared" si="39"/>
        <v/>
      </c>
      <c r="AI90" s="436" t="str">
        <f t="shared" si="40"/>
        <v/>
      </c>
      <c r="AJ90" s="436" t="str">
        <f t="shared" si="41"/>
        <v/>
      </c>
      <c r="AK90" s="436" t="str">
        <f t="shared" si="42"/>
        <v/>
      </c>
      <c r="AL90" s="436" t="str">
        <f t="shared" si="43"/>
        <v/>
      </c>
      <c r="AN90" s="436" t="str">
        <f t="shared" si="44"/>
        <v/>
      </c>
      <c r="AO90" s="436" t="str">
        <f t="shared" si="45"/>
        <v/>
      </c>
      <c r="AP90" s="436" t="str">
        <f t="shared" si="46"/>
        <v/>
      </c>
      <c r="AQ90" s="436" t="str">
        <f t="shared" si="47"/>
        <v/>
      </c>
      <c r="AR90" s="436" t="str">
        <f t="shared" si="48"/>
        <v/>
      </c>
      <c r="AS90" s="436" t="str">
        <f t="shared" si="49"/>
        <v/>
      </c>
    </row>
    <row r="91" spans="1:45" ht="17.100000000000001" customHeight="1" x14ac:dyDescent="0.2">
      <c r="A91" s="622"/>
      <c r="B91" s="623"/>
      <c r="C91" s="624"/>
      <c r="D91" s="624"/>
      <c r="E91" s="625"/>
      <c r="F91" s="626"/>
      <c r="G91" s="627"/>
      <c r="H91" s="628"/>
      <c r="I91" s="629"/>
      <c r="J91" s="630"/>
      <c r="K91" s="629"/>
      <c r="L91" s="625"/>
      <c r="M91" s="629"/>
      <c r="N91" s="629"/>
      <c r="O91" s="629"/>
      <c r="P91" s="629"/>
      <c r="Q91" s="629"/>
      <c r="R91" s="631" t="str">
        <f>IF(D91="","",IF(D91="Horista",E91*F91,IF(D91="Mensalista",F91)))</f>
        <v/>
      </c>
      <c r="S91" s="631" t="str">
        <f>IF(F91&gt;0,IF(I91="N",0,IF(I91="S",R91*$I$14,0)),"")</f>
        <v/>
      </c>
      <c r="T91" s="631" t="str">
        <f>IF(F91&gt;0,IF(AND(I91="S",J91&lt;&gt;""),"ERRO",IF(I91="S",0,IF(OR(J91="",J91=0.1,J91=0.2,J91=0.4),J91*$J$14,"ERRO"))),"")</f>
        <v/>
      </c>
      <c r="U91" s="631" t="str">
        <f t="shared" si="62"/>
        <v/>
      </c>
      <c r="V91" s="631" t="str">
        <f>IF($F91&gt;0,IF($M91&lt;&gt;"S",0,($R91)*$M$14),"")</f>
        <v/>
      </c>
      <c r="W91" s="631" t="str">
        <f>IF($F91&gt;0,IF($N91&lt;&gt;"S",0,($R91)*$N$14),"")</f>
        <v/>
      </c>
      <c r="X91" s="631" t="str">
        <f>IF($F91&gt;0,IF($O91="N",0,IF($O91="S",($R91)*$O$14,0)),"")</f>
        <v/>
      </c>
      <c r="Y91" s="631" t="str">
        <f>IF($F91&gt;0,IF($P91="N",0,IF($P91="S",($R91)*$P$14,0)),"")</f>
        <v/>
      </c>
      <c r="Z91" s="631" t="str">
        <f>IF($F91&gt;0,IF($Q91="N",0,IF($Q91="S",($R91)*$Q$14,0)),"")</f>
        <v/>
      </c>
      <c r="AA91" s="631" t="str">
        <f t="shared" si="63"/>
        <v/>
      </c>
      <c r="AB91" s="631" t="str">
        <f>IF(F91&gt;0,H91,"")</f>
        <v/>
      </c>
      <c r="AC91" s="632" t="str">
        <f>IF(F91&gt;0,SUM(R91:AB91),"")</f>
        <v/>
      </c>
      <c r="AD91" s="633" t="str">
        <f>IF(B91="","",IF(C91&gt;$C$14,"ERRO",AC91*B91*C91/$C$14))</f>
        <v/>
      </c>
      <c r="AG91" s="436" t="str">
        <f t="shared" ref="AG91:AG116" si="64">IF($F91&gt;0,IF($K91&lt;&gt;"S",0,($R91+$S91+$T91)*$K$14),"")</f>
        <v/>
      </c>
      <c r="AH91" s="436" t="str">
        <f t="shared" ref="AH91:AH116" si="65">IF($F91&gt;0,IF($M91&lt;&gt;"S",0,($R91+$S91+$T91)*$M$14),"")</f>
        <v/>
      </c>
      <c r="AI91" s="436" t="str">
        <f t="shared" ref="AI91:AI116" si="66">IF($F91&gt;0,IF($N91&lt;&gt;"S",0,($R91+$S91+$T91)*$N$14),"")</f>
        <v/>
      </c>
      <c r="AJ91" s="436" t="str">
        <f t="shared" ref="AJ91:AJ116" si="67">IF($F91&gt;0,IF($O91="N",0,IF($O91="S",($R91+$S91+$T91)*$O$14,0)),"")</f>
        <v/>
      </c>
      <c r="AK91" s="436" t="str">
        <f t="shared" ref="AK91:AK116" si="68">IF($F91&gt;0,IF($P91="N",0,IF($P91="S",($R91+$S91+$T91)*$P$14,0)),"")</f>
        <v/>
      </c>
      <c r="AL91" s="436" t="str">
        <f t="shared" ref="AL91:AL116" si="69">IF($F91&gt;0,IF($Q91="N",0,IF($Q91="S",($R91+$S91+$T91)*$Q$14,0)),"")</f>
        <v/>
      </c>
      <c r="AN91" s="436" t="str">
        <f t="shared" ref="AN91:AN116" si="70">IF($F91&gt;0,IF($K91&lt;&gt;"S",0,($R91)*$K$14),"")</f>
        <v/>
      </c>
      <c r="AO91" s="436" t="str">
        <f t="shared" ref="AO91:AO116" si="71">IF($F91&gt;0,IF($M91&lt;&gt;"S",0,($R91)*$M$14),"")</f>
        <v/>
      </c>
      <c r="AP91" s="436" t="str">
        <f t="shared" ref="AP91:AP116" si="72">IF($F91&gt;0,IF($N91&lt;&gt;"S",0,($R91)*$N$14),"")</f>
        <v/>
      </c>
      <c r="AQ91" s="436" t="str">
        <f t="shared" ref="AQ91:AQ116" si="73">IF($F91&gt;0,IF($O91="N",0,IF($O91="S",($R91)*$O$14,0)),"")</f>
        <v/>
      </c>
      <c r="AR91" s="436" t="str">
        <f t="shared" ref="AR91:AR116" si="74">IF($F91&gt;0,IF($P91="N",0,IF($P91="S",($R91)*$P$14,0)),"")</f>
        <v/>
      </c>
      <c r="AS91" s="436" t="str">
        <f t="shared" ref="AS91:AS116" si="75">IF($F91&gt;0,IF($Q91="N",0,IF($Q91="S",($R91)*$Q$14,0)),"")</f>
        <v/>
      </c>
    </row>
    <row r="92" spans="1:45" ht="17.100000000000001" customHeight="1" x14ac:dyDescent="0.2">
      <c r="A92" s="622"/>
      <c r="B92" s="623"/>
      <c r="C92" s="624"/>
      <c r="D92" s="624"/>
      <c r="E92" s="625"/>
      <c r="F92" s="626"/>
      <c r="G92" s="627"/>
      <c r="H92" s="628"/>
      <c r="I92" s="629"/>
      <c r="J92" s="630"/>
      <c r="K92" s="629"/>
      <c r="L92" s="625"/>
      <c r="M92" s="629"/>
      <c r="N92" s="629"/>
      <c r="O92" s="629"/>
      <c r="P92" s="629"/>
      <c r="Q92" s="629"/>
      <c r="R92" s="631" t="str">
        <f t="shared" ref="R92:R116" si="76">IF(D92="","",IF(D92="Horista",E92*F92,IF(D92="Mensalista",F92)))</f>
        <v/>
      </c>
      <c r="S92" s="631" t="str">
        <f t="shared" ref="S92:S116" si="77">IF(F92&gt;0,IF(I92="N",0,IF(I92="S",R92*$I$14,0)),"")</f>
        <v/>
      </c>
      <c r="T92" s="631" t="str">
        <f t="shared" ref="T92:T116" si="78">IF(F92&gt;0,IF(AND(I92="S",J92&lt;&gt;""),"ERRO",IF(I92="S",0,IF(OR(J92="",J92=0.1,J92=0.2,J92=0.4),J92*$J$14,"ERRO"))),"")</f>
        <v/>
      </c>
      <c r="U92" s="631" t="str">
        <f t="shared" si="62"/>
        <v/>
      </c>
      <c r="V92" s="631" t="str">
        <f t="shared" ref="V92:V116" si="79">IF($F92&gt;0,IF($M92&lt;&gt;"S",0,($R92)*$M$14),"")</f>
        <v/>
      </c>
      <c r="W92" s="631" t="str">
        <f t="shared" ref="W92:W116" si="80">IF($F92&gt;0,IF($N92&lt;&gt;"S",0,($R92)*$N$14),"")</f>
        <v/>
      </c>
      <c r="X92" s="631" t="str">
        <f t="shared" ref="X92:X116" si="81">IF($F92&gt;0,IF($O92="N",0,IF($O92="S",($R92)*$O$14,0)),"")</f>
        <v/>
      </c>
      <c r="Y92" s="631" t="str">
        <f t="shared" ref="Y92:Y116" si="82">IF($F92&gt;0,IF($P92="N",0,IF($P92="S",($R92)*$P$14,0)),"")</f>
        <v/>
      </c>
      <c r="Z92" s="631" t="str">
        <f t="shared" ref="Z92:Z116" si="83">IF($F92&gt;0,IF($Q92="N",0,IF($Q92="S",($R92)*$Q$14,0)),"")</f>
        <v/>
      </c>
      <c r="AA92" s="631" t="str">
        <f t="shared" si="63"/>
        <v/>
      </c>
      <c r="AB92" s="631" t="str">
        <f t="shared" ref="AB92:AB116" si="84">IF(F92&gt;0,H92,"")</f>
        <v/>
      </c>
      <c r="AC92" s="632" t="str">
        <f t="shared" ref="AC92:AC116" si="85">IF(F92&gt;0,SUM(R92:AB92),"")</f>
        <v/>
      </c>
      <c r="AD92" s="633" t="str">
        <f>IF(B92="","",IF(C92&gt;$C$14,"ERRO",AC92*B92*C92/$C$14))</f>
        <v/>
      </c>
      <c r="AG92" s="436" t="str">
        <f t="shared" si="64"/>
        <v/>
      </c>
      <c r="AH92" s="436" t="str">
        <f t="shared" si="65"/>
        <v/>
      </c>
      <c r="AI92" s="436" t="str">
        <f t="shared" si="66"/>
        <v/>
      </c>
      <c r="AJ92" s="436" t="str">
        <f t="shared" si="67"/>
        <v/>
      </c>
      <c r="AK92" s="436" t="str">
        <f t="shared" si="68"/>
        <v/>
      </c>
      <c r="AL92" s="436" t="str">
        <f t="shared" si="69"/>
        <v/>
      </c>
      <c r="AN92" s="436" t="str">
        <f t="shared" si="70"/>
        <v/>
      </c>
      <c r="AO92" s="436" t="str">
        <f t="shared" si="71"/>
        <v/>
      </c>
      <c r="AP92" s="436" t="str">
        <f t="shared" si="72"/>
        <v/>
      </c>
      <c r="AQ92" s="436" t="str">
        <f t="shared" si="73"/>
        <v/>
      </c>
      <c r="AR92" s="436" t="str">
        <f t="shared" si="74"/>
        <v/>
      </c>
      <c r="AS92" s="436" t="str">
        <f t="shared" si="75"/>
        <v/>
      </c>
    </row>
    <row r="93" spans="1:45" ht="17.100000000000001" customHeight="1" x14ac:dyDescent="0.2">
      <c r="A93" s="634"/>
      <c r="B93" s="623"/>
      <c r="C93" s="624"/>
      <c r="D93" s="624"/>
      <c r="E93" s="625"/>
      <c r="F93" s="626"/>
      <c r="G93" s="627"/>
      <c r="H93" s="628"/>
      <c r="I93" s="629"/>
      <c r="J93" s="630"/>
      <c r="K93" s="629"/>
      <c r="L93" s="625"/>
      <c r="M93" s="629"/>
      <c r="N93" s="629"/>
      <c r="O93" s="629"/>
      <c r="P93" s="629"/>
      <c r="Q93" s="629"/>
      <c r="R93" s="631" t="str">
        <f t="shared" si="76"/>
        <v/>
      </c>
      <c r="S93" s="631" t="str">
        <f t="shared" si="77"/>
        <v/>
      </c>
      <c r="T93" s="631" t="str">
        <f t="shared" si="78"/>
        <v/>
      </c>
      <c r="U93" s="631" t="str">
        <f t="shared" si="62"/>
        <v/>
      </c>
      <c r="V93" s="631" t="str">
        <f t="shared" si="79"/>
        <v/>
      </c>
      <c r="W93" s="631" t="str">
        <f t="shared" si="80"/>
        <v/>
      </c>
      <c r="X93" s="631" t="str">
        <f t="shared" si="81"/>
        <v/>
      </c>
      <c r="Y93" s="631" t="str">
        <f t="shared" si="82"/>
        <v/>
      </c>
      <c r="Z93" s="631" t="str">
        <f t="shared" si="83"/>
        <v/>
      </c>
      <c r="AA93" s="631" t="str">
        <f t="shared" si="63"/>
        <v/>
      </c>
      <c r="AB93" s="631" t="str">
        <f t="shared" si="84"/>
        <v/>
      </c>
      <c r="AC93" s="632" t="str">
        <f t="shared" si="85"/>
        <v/>
      </c>
      <c r="AD93" s="633" t="str">
        <f t="shared" ref="AD93:AD116" si="86">IF(B93="","",IF(C93&gt;$C$14,"ERRO",AC93*B93*C93/$C$14))</f>
        <v/>
      </c>
      <c r="AG93" s="436" t="str">
        <f t="shared" si="64"/>
        <v/>
      </c>
      <c r="AH93" s="436" t="str">
        <f t="shared" si="65"/>
        <v/>
      </c>
      <c r="AI93" s="436" t="str">
        <f t="shared" si="66"/>
        <v/>
      </c>
      <c r="AJ93" s="436" t="str">
        <f t="shared" si="67"/>
        <v/>
      </c>
      <c r="AK93" s="436" t="str">
        <f t="shared" si="68"/>
        <v/>
      </c>
      <c r="AL93" s="436" t="str">
        <f t="shared" si="69"/>
        <v/>
      </c>
      <c r="AN93" s="436" t="str">
        <f t="shared" si="70"/>
        <v/>
      </c>
      <c r="AO93" s="436" t="str">
        <f t="shared" si="71"/>
        <v/>
      </c>
      <c r="AP93" s="436" t="str">
        <f t="shared" si="72"/>
        <v/>
      </c>
      <c r="AQ93" s="436" t="str">
        <f t="shared" si="73"/>
        <v/>
      </c>
      <c r="AR93" s="436" t="str">
        <f t="shared" si="74"/>
        <v/>
      </c>
      <c r="AS93" s="436" t="str">
        <f t="shared" si="75"/>
        <v/>
      </c>
    </row>
    <row r="94" spans="1:45" ht="17.100000000000001" customHeight="1" x14ac:dyDescent="0.2">
      <c r="A94" s="622"/>
      <c r="B94" s="623"/>
      <c r="C94" s="624"/>
      <c r="D94" s="624"/>
      <c r="E94" s="625"/>
      <c r="F94" s="626"/>
      <c r="G94" s="627"/>
      <c r="H94" s="628"/>
      <c r="I94" s="629"/>
      <c r="J94" s="630"/>
      <c r="K94" s="629"/>
      <c r="L94" s="625"/>
      <c r="M94" s="629"/>
      <c r="N94" s="629"/>
      <c r="O94" s="629"/>
      <c r="P94" s="629"/>
      <c r="Q94" s="629"/>
      <c r="R94" s="631" t="str">
        <f t="shared" si="76"/>
        <v/>
      </c>
      <c r="S94" s="631" t="str">
        <f t="shared" si="77"/>
        <v/>
      </c>
      <c r="T94" s="631" t="str">
        <f t="shared" si="78"/>
        <v/>
      </c>
      <c r="U94" s="631" t="str">
        <f t="shared" si="62"/>
        <v/>
      </c>
      <c r="V94" s="631" t="str">
        <f t="shared" si="79"/>
        <v/>
      </c>
      <c r="W94" s="631" t="str">
        <f t="shared" si="80"/>
        <v/>
      </c>
      <c r="X94" s="631" t="str">
        <f t="shared" si="81"/>
        <v/>
      </c>
      <c r="Y94" s="631" t="str">
        <f t="shared" si="82"/>
        <v/>
      </c>
      <c r="Z94" s="631" t="str">
        <f t="shared" si="83"/>
        <v/>
      </c>
      <c r="AA94" s="631" t="str">
        <f t="shared" si="63"/>
        <v/>
      </c>
      <c r="AB94" s="631" t="str">
        <f t="shared" si="84"/>
        <v/>
      </c>
      <c r="AC94" s="632" t="str">
        <f t="shared" si="85"/>
        <v/>
      </c>
      <c r="AD94" s="633" t="str">
        <f t="shared" si="86"/>
        <v/>
      </c>
      <c r="AG94" s="436" t="str">
        <f t="shared" si="64"/>
        <v/>
      </c>
      <c r="AH94" s="436" t="str">
        <f t="shared" si="65"/>
        <v/>
      </c>
      <c r="AI94" s="436" t="str">
        <f t="shared" si="66"/>
        <v/>
      </c>
      <c r="AJ94" s="436" t="str">
        <f t="shared" si="67"/>
        <v/>
      </c>
      <c r="AK94" s="436" t="str">
        <f t="shared" si="68"/>
        <v/>
      </c>
      <c r="AL94" s="436" t="str">
        <f t="shared" si="69"/>
        <v/>
      </c>
      <c r="AN94" s="436" t="str">
        <f t="shared" si="70"/>
        <v/>
      </c>
      <c r="AO94" s="436" t="str">
        <f t="shared" si="71"/>
        <v/>
      </c>
      <c r="AP94" s="436" t="str">
        <f t="shared" si="72"/>
        <v/>
      </c>
      <c r="AQ94" s="436" t="str">
        <f t="shared" si="73"/>
        <v/>
      </c>
      <c r="AR94" s="436" t="str">
        <f t="shared" si="74"/>
        <v/>
      </c>
      <c r="AS94" s="436" t="str">
        <f t="shared" si="75"/>
        <v/>
      </c>
    </row>
    <row r="95" spans="1:45" ht="17.100000000000001" customHeight="1" x14ac:dyDescent="0.2">
      <c r="A95" s="622"/>
      <c r="B95" s="623"/>
      <c r="C95" s="624"/>
      <c r="D95" s="624"/>
      <c r="E95" s="625"/>
      <c r="F95" s="626"/>
      <c r="G95" s="627"/>
      <c r="H95" s="628"/>
      <c r="I95" s="629"/>
      <c r="J95" s="630"/>
      <c r="K95" s="629"/>
      <c r="L95" s="625"/>
      <c r="M95" s="629"/>
      <c r="N95" s="629"/>
      <c r="O95" s="629"/>
      <c r="P95" s="629"/>
      <c r="Q95" s="629"/>
      <c r="R95" s="631" t="str">
        <f t="shared" si="76"/>
        <v/>
      </c>
      <c r="S95" s="631" t="str">
        <f t="shared" si="77"/>
        <v/>
      </c>
      <c r="T95" s="631" t="str">
        <f t="shared" si="78"/>
        <v/>
      </c>
      <c r="U95" s="631" t="str">
        <f t="shared" si="62"/>
        <v/>
      </c>
      <c r="V95" s="631" t="str">
        <f t="shared" si="79"/>
        <v/>
      </c>
      <c r="W95" s="631" t="str">
        <f t="shared" si="80"/>
        <v/>
      </c>
      <c r="X95" s="631" t="str">
        <f t="shared" si="81"/>
        <v/>
      </c>
      <c r="Y95" s="631" t="str">
        <f t="shared" si="82"/>
        <v/>
      </c>
      <c r="Z95" s="631" t="str">
        <f t="shared" si="83"/>
        <v/>
      </c>
      <c r="AA95" s="631" t="str">
        <f t="shared" si="63"/>
        <v/>
      </c>
      <c r="AB95" s="631" t="str">
        <f t="shared" si="84"/>
        <v/>
      </c>
      <c r="AC95" s="632" t="str">
        <f t="shared" si="85"/>
        <v/>
      </c>
      <c r="AD95" s="633" t="str">
        <f t="shared" si="86"/>
        <v/>
      </c>
      <c r="AG95" s="436" t="str">
        <f t="shared" si="64"/>
        <v/>
      </c>
      <c r="AH95" s="436" t="str">
        <f t="shared" si="65"/>
        <v/>
      </c>
      <c r="AI95" s="436" t="str">
        <f t="shared" si="66"/>
        <v/>
      </c>
      <c r="AJ95" s="436" t="str">
        <f t="shared" si="67"/>
        <v/>
      </c>
      <c r="AK95" s="436" t="str">
        <f t="shared" si="68"/>
        <v/>
      </c>
      <c r="AL95" s="436" t="str">
        <f t="shared" si="69"/>
        <v/>
      </c>
      <c r="AN95" s="436" t="str">
        <f t="shared" si="70"/>
        <v/>
      </c>
      <c r="AO95" s="436" t="str">
        <f t="shared" si="71"/>
        <v/>
      </c>
      <c r="AP95" s="436" t="str">
        <f t="shared" si="72"/>
        <v/>
      </c>
      <c r="AQ95" s="436" t="str">
        <f t="shared" si="73"/>
        <v/>
      </c>
      <c r="AR95" s="436" t="str">
        <f t="shared" si="74"/>
        <v/>
      </c>
      <c r="AS95" s="436" t="str">
        <f t="shared" si="75"/>
        <v/>
      </c>
    </row>
    <row r="96" spans="1:45" ht="17.100000000000001" customHeight="1" x14ac:dyDescent="0.2">
      <c r="A96" s="622"/>
      <c r="B96" s="623"/>
      <c r="C96" s="624"/>
      <c r="D96" s="624"/>
      <c r="E96" s="625"/>
      <c r="F96" s="626"/>
      <c r="G96" s="627"/>
      <c r="H96" s="628"/>
      <c r="I96" s="629"/>
      <c r="J96" s="630"/>
      <c r="K96" s="629"/>
      <c r="L96" s="625"/>
      <c r="M96" s="629"/>
      <c r="N96" s="629"/>
      <c r="O96" s="629"/>
      <c r="P96" s="629"/>
      <c r="Q96" s="629"/>
      <c r="R96" s="631" t="str">
        <f t="shared" si="76"/>
        <v/>
      </c>
      <c r="S96" s="631" t="str">
        <f t="shared" si="77"/>
        <v/>
      </c>
      <c r="T96" s="631" t="str">
        <f t="shared" si="78"/>
        <v/>
      </c>
      <c r="U96" s="631" t="str">
        <f t="shared" si="62"/>
        <v/>
      </c>
      <c r="V96" s="631" t="str">
        <f t="shared" si="79"/>
        <v/>
      </c>
      <c r="W96" s="631" t="str">
        <f t="shared" si="80"/>
        <v/>
      </c>
      <c r="X96" s="631" t="str">
        <f t="shared" si="81"/>
        <v/>
      </c>
      <c r="Y96" s="631" t="str">
        <f t="shared" si="82"/>
        <v/>
      </c>
      <c r="Z96" s="631" t="str">
        <f t="shared" si="83"/>
        <v/>
      </c>
      <c r="AA96" s="631" t="str">
        <f t="shared" si="63"/>
        <v/>
      </c>
      <c r="AB96" s="631" t="str">
        <f t="shared" si="84"/>
        <v/>
      </c>
      <c r="AC96" s="632" t="str">
        <f t="shared" si="85"/>
        <v/>
      </c>
      <c r="AD96" s="633" t="str">
        <f t="shared" si="86"/>
        <v/>
      </c>
      <c r="AE96" s="408" t="str">
        <f t="shared" ref="AE96:AE116" si="87">IF(B96="","",IF(C96&gt;$C$14,"ERRO",AC96*B96*C96/$C$14))</f>
        <v/>
      </c>
      <c r="AG96" s="436" t="str">
        <f t="shared" si="64"/>
        <v/>
      </c>
      <c r="AH96" s="436" t="str">
        <f t="shared" si="65"/>
        <v/>
      </c>
      <c r="AI96" s="436" t="str">
        <f t="shared" si="66"/>
        <v/>
      </c>
      <c r="AJ96" s="436" t="str">
        <f t="shared" si="67"/>
        <v/>
      </c>
      <c r="AK96" s="436" t="str">
        <f t="shared" si="68"/>
        <v/>
      </c>
      <c r="AL96" s="436" t="str">
        <f t="shared" si="69"/>
        <v/>
      </c>
      <c r="AN96" s="436" t="str">
        <f t="shared" si="70"/>
        <v/>
      </c>
      <c r="AO96" s="436" t="str">
        <f t="shared" si="71"/>
        <v/>
      </c>
      <c r="AP96" s="436" t="str">
        <f t="shared" si="72"/>
        <v/>
      </c>
      <c r="AQ96" s="436" t="str">
        <f t="shared" si="73"/>
        <v/>
      </c>
      <c r="AR96" s="436" t="str">
        <f t="shared" si="74"/>
        <v/>
      </c>
      <c r="AS96" s="436" t="str">
        <f t="shared" si="75"/>
        <v/>
      </c>
    </row>
    <row r="97" spans="1:45" ht="17.100000000000001" customHeight="1" x14ac:dyDescent="0.2">
      <c r="A97" s="622"/>
      <c r="B97" s="623"/>
      <c r="C97" s="624"/>
      <c r="D97" s="624"/>
      <c r="E97" s="625"/>
      <c r="F97" s="626"/>
      <c r="G97" s="627"/>
      <c r="H97" s="628"/>
      <c r="I97" s="629"/>
      <c r="J97" s="630"/>
      <c r="K97" s="629"/>
      <c r="L97" s="625"/>
      <c r="M97" s="629"/>
      <c r="N97" s="629"/>
      <c r="O97" s="629"/>
      <c r="P97" s="629"/>
      <c r="Q97" s="629"/>
      <c r="R97" s="631" t="str">
        <f t="shared" si="76"/>
        <v/>
      </c>
      <c r="S97" s="631" t="str">
        <f t="shared" si="77"/>
        <v/>
      </c>
      <c r="T97" s="631" t="str">
        <f t="shared" si="78"/>
        <v/>
      </c>
      <c r="U97" s="631" t="str">
        <f t="shared" si="62"/>
        <v/>
      </c>
      <c r="V97" s="631" t="str">
        <f t="shared" si="79"/>
        <v/>
      </c>
      <c r="W97" s="631" t="str">
        <f t="shared" si="80"/>
        <v/>
      </c>
      <c r="X97" s="631" t="str">
        <f t="shared" si="81"/>
        <v/>
      </c>
      <c r="Y97" s="631" t="str">
        <f t="shared" si="82"/>
        <v/>
      </c>
      <c r="Z97" s="631" t="str">
        <f t="shared" si="83"/>
        <v/>
      </c>
      <c r="AA97" s="631" t="str">
        <f t="shared" si="63"/>
        <v/>
      </c>
      <c r="AB97" s="631" t="str">
        <f t="shared" si="84"/>
        <v/>
      </c>
      <c r="AC97" s="632" t="str">
        <f t="shared" si="85"/>
        <v/>
      </c>
      <c r="AD97" s="633" t="str">
        <f t="shared" si="86"/>
        <v/>
      </c>
      <c r="AE97" s="408" t="str">
        <f t="shared" si="87"/>
        <v/>
      </c>
      <c r="AG97" s="436" t="str">
        <f t="shared" si="64"/>
        <v/>
      </c>
      <c r="AH97" s="436" t="str">
        <f t="shared" si="65"/>
        <v/>
      </c>
      <c r="AI97" s="436" t="str">
        <f t="shared" si="66"/>
        <v/>
      </c>
      <c r="AJ97" s="436" t="str">
        <f t="shared" si="67"/>
        <v/>
      </c>
      <c r="AK97" s="436" t="str">
        <f t="shared" si="68"/>
        <v/>
      </c>
      <c r="AL97" s="436" t="str">
        <f t="shared" si="69"/>
        <v/>
      </c>
      <c r="AN97" s="436" t="str">
        <f t="shared" si="70"/>
        <v/>
      </c>
      <c r="AO97" s="436" t="str">
        <f t="shared" si="71"/>
        <v/>
      </c>
      <c r="AP97" s="436" t="str">
        <f t="shared" si="72"/>
        <v/>
      </c>
      <c r="AQ97" s="436" t="str">
        <f t="shared" si="73"/>
        <v/>
      </c>
      <c r="AR97" s="436" t="str">
        <f t="shared" si="74"/>
        <v/>
      </c>
      <c r="AS97" s="436" t="str">
        <f t="shared" si="75"/>
        <v/>
      </c>
    </row>
    <row r="98" spans="1:45" ht="17.100000000000001" customHeight="1" x14ac:dyDescent="0.2">
      <c r="A98" s="622"/>
      <c r="B98" s="623"/>
      <c r="C98" s="624"/>
      <c r="D98" s="624"/>
      <c r="E98" s="625"/>
      <c r="F98" s="626"/>
      <c r="G98" s="627"/>
      <c r="H98" s="628"/>
      <c r="I98" s="629"/>
      <c r="J98" s="630"/>
      <c r="K98" s="629"/>
      <c r="L98" s="625"/>
      <c r="M98" s="629"/>
      <c r="N98" s="629"/>
      <c r="O98" s="629"/>
      <c r="P98" s="629"/>
      <c r="Q98" s="629"/>
      <c r="R98" s="631" t="str">
        <f t="shared" si="76"/>
        <v/>
      </c>
      <c r="S98" s="631" t="str">
        <f t="shared" si="77"/>
        <v/>
      </c>
      <c r="T98" s="631" t="str">
        <f t="shared" si="78"/>
        <v/>
      </c>
      <c r="U98" s="631" t="str">
        <f t="shared" si="62"/>
        <v/>
      </c>
      <c r="V98" s="631" t="str">
        <f t="shared" si="79"/>
        <v/>
      </c>
      <c r="W98" s="631" t="str">
        <f t="shared" si="80"/>
        <v/>
      </c>
      <c r="X98" s="631" t="str">
        <f t="shared" si="81"/>
        <v/>
      </c>
      <c r="Y98" s="631" t="str">
        <f t="shared" si="82"/>
        <v/>
      </c>
      <c r="Z98" s="631" t="str">
        <f t="shared" si="83"/>
        <v/>
      </c>
      <c r="AA98" s="631" t="str">
        <f t="shared" si="63"/>
        <v/>
      </c>
      <c r="AB98" s="631" t="str">
        <f t="shared" si="84"/>
        <v/>
      </c>
      <c r="AC98" s="632" t="str">
        <f t="shared" si="85"/>
        <v/>
      </c>
      <c r="AD98" s="633" t="str">
        <f t="shared" si="86"/>
        <v/>
      </c>
      <c r="AE98" s="408" t="str">
        <f t="shared" si="87"/>
        <v/>
      </c>
      <c r="AG98" s="436" t="str">
        <f t="shared" si="64"/>
        <v/>
      </c>
      <c r="AH98" s="436" t="str">
        <f t="shared" si="65"/>
        <v/>
      </c>
      <c r="AI98" s="436" t="str">
        <f t="shared" si="66"/>
        <v/>
      </c>
      <c r="AJ98" s="436" t="str">
        <f t="shared" si="67"/>
        <v/>
      </c>
      <c r="AK98" s="436" t="str">
        <f t="shared" si="68"/>
        <v/>
      </c>
      <c r="AL98" s="436" t="str">
        <f t="shared" si="69"/>
        <v/>
      </c>
      <c r="AN98" s="436" t="str">
        <f t="shared" si="70"/>
        <v/>
      </c>
      <c r="AO98" s="436" t="str">
        <f t="shared" si="71"/>
        <v/>
      </c>
      <c r="AP98" s="436" t="str">
        <f t="shared" si="72"/>
        <v/>
      </c>
      <c r="AQ98" s="436" t="str">
        <f t="shared" si="73"/>
        <v/>
      </c>
      <c r="AR98" s="436" t="str">
        <f t="shared" si="74"/>
        <v/>
      </c>
      <c r="AS98" s="436" t="str">
        <f t="shared" si="75"/>
        <v/>
      </c>
    </row>
    <row r="99" spans="1:45" ht="17.100000000000001" customHeight="1" x14ac:dyDescent="0.2">
      <c r="A99" s="622"/>
      <c r="B99" s="623"/>
      <c r="C99" s="624"/>
      <c r="D99" s="624"/>
      <c r="E99" s="625"/>
      <c r="F99" s="626"/>
      <c r="G99" s="627"/>
      <c r="H99" s="628"/>
      <c r="I99" s="629"/>
      <c r="J99" s="630"/>
      <c r="K99" s="629"/>
      <c r="L99" s="625"/>
      <c r="M99" s="629"/>
      <c r="N99" s="629"/>
      <c r="O99" s="629"/>
      <c r="P99" s="629"/>
      <c r="Q99" s="629"/>
      <c r="R99" s="631" t="str">
        <f t="shared" si="76"/>
        <v/>
      </c>
      <c r="S99" s="631" t="str">
        <f t="shared" si="77"/>
        <v/>
      </c>
      <c r="T99" s="631" t="str">
        <f t="shared" si="78"/>
        <v/>
      </c>
      <c r="U99" s="631" t="str">
        <f t="shared" si="62"/>
        <v/>
      </c>
      <c r="V99" s="631" t="str">
        <f t="shared" si="79"/>
        <v/>
      </c>
      <c r="W99" s="631" t="str">
        <f t="shared" si="80"/>
        <v/>
      </c>
      <c r="X99" s="631" t="str">
        <f t="shared" si="81"/>
        <v/>
      </c>
      <c r="Y99" s="631" t="str">
        <f t="shared" si="82"/>
        <v/>
      </c>
      <c r="Z99" s="631" t="str">
        <f t="shared" si="83"/>
        <v/>
      </c>
      <c r="AA99" s="631" t="str">
        <f t="shared" si="63"/>
        <v/>
      </c>
      <c r="AB99" s="631" t="str">
        <f t="shared" si="84"/>
        <v/>
      </c>
      <c r="AC99" s="632" t="str">
        <f t="shared" si="85"/>
        <v/>
      </c>
      <c r="AD99" s="633" t="str">
        <f t="shared" si="86"/>
        <v/>
      </c>
      <c r="AE99" s="408" t="str">
        <f t="shared" si="87"/>
        <v/>
      </c>
      <c r="AG99" s="436" t="str">
        <f t="shared" si="64"/>
        <v/>
      </c>
      <c r="AH99" s="436" t="str">
        <f t="shared" si="65"/>
        <v/>
      </c>
      <c r="AI99" s="436" t="str">
        <f t="shared" si="66"/>
        <v/>
      </c>
      <c r="AJ99" s="436" t="str">
        <f t="shared" si="67"/>
        <v/>
      </c>
      <c r="AK99" s="436" t="str">
        <f t="shared" si="68"/>
        <v/>
      </c>
      <c r="AL99" s="436" t="str">
        <f t="shared" si="69"/>
        <v/>
      </c>
      <c r="AN99" s="436" t="str">
        <f t="shared" si="70"/>
        <v/>
      </c>
      <c r="AO99" s="436" t="str">
        <f t="shared" si="71"/>
        <v/>
      </c>
      <c r="AP99" s="436" t="str">
        <f t="shared" si="72"/>
        <v/>
      </c>
      <c r="AQ99" s="436" t="str">
        <f t="shared" si="73"/>
        <v/>
      </c>
      <c r="AR99" s="436" t="str">
        <f t="shared" si="74"/>
        <v/>
      </c>
      <c r="AS99" s="436" t="str">
        <f t="shared" si="75"/>
        <v/>
      </c>
    </row>
    <row r="100" spans="1:45" ht="17.100000000000001" customHeight="1" x14ac:dyDescent="0.2">
      <c r="A100" s="622"/>
      <c r="B100" s="623"/>
      <c r="C100" s="624"/>
      <c r="D100" s="624"/>
      <c r="E100" s="625"/>
      <c r="F100" s="626"/>
      <c r="G100" s="627"/>
      <c r="H100" s="628"/>
      <c r="I100" s="629"/>
      <c r="J100" s="630"/>
      <c r="K100" s="629"/>
      <c r="L100" s="625"/>
      <c r="M100" s="629"/>
      <c r="N100" s="629"/>
      <c r="O100" s="629"/>
      <c r="P100" s="629"/>
      <c r="Q100" s="629"/>
      <c r="R100" s="631" t="str">
        <f t="shared" si="76"/>
        <v/>
      </c>
      <c r="S100" s="631" t="str">
        <f t="shared" si="77"/>
        <v/>
      </c>
      <c r="T100" s="631" t="str">
        <f t="shared" si="78"/>
        <v/>
      </c>
      <c r="U100" s="631" t="str">
        <f t="shared" si="62"/>
        <v/>
      </c>
      <c r="V100" s="631" t="str">
        <f t="shared" si="79"/>
        <v/>
      </c>
      <c r="W100" s="631" t="str">
        <f t="shared" si="80"/>
        <v/>
      </c>
      <c r="X100" s="631" t="str">
        <f t="shared" si="81"/>
        <v/>
      </c>
      <c r="Y100" s="631" t="str">
        <f t="shared" si="82"/>
        <v/>
      </c>
      <c r="Z100" s="631" t="str">
        <f t="shared" si="83"/>
        <v/>
      </c>
      <c r="AA100" s="631" t="str">
        <f t="shared" si="63"/>
        <v/>
      </c>
      <c r="AB100" s="631" t="str">
        <f t="shared" si="84"/>
        <v/>
      </c>
      <c r="AC100" s="632" t="str">
        <f t="shared" si="85"/>
        <v/>
      </c>
      <c r="AD100" s="633" t="str">
        <f t="shared" si="86"/>
        <v/>
      </c>
      <c r="AE100" s="408" t="str">
        <f t="shared" si="87"/>
        <v/>
      </c>
      <c r="AG100" s="436" t="str">
        <f t="shared" si="64"/>
        <v/>
      </c>
      <c r="AH100" s="436" t="str">
        <f t="shared" si="65"/>
        <v/>
      </c>
      <c r="AI100" s="436" t="str">
        <f t="shared" si="66"/>
        <v/>
      </c>
      <c r="AJ100" s="436" t="str">
        <f t="shared" si="67"/>
        <v/>
      </c>
      <c r="AK100" s="436" t="str">
        <f t="shared" si="68"/>
        <v/>
      </c>
      <c r="AL100" s="436" t="str">
        <f t="shared" si="69"/>
        <v/>
      </c>
      <c r="AN100" s="436" t="str">
        <f t="shared" si="70"/>
        <v/>
      </c>
      <c r="AO100" s="436" t="str">
        <f t="shared" si="71"/>
        <v/>
      </c>
      <c r="AP100" s="436" t="str">
        <f t="shared" si="72"/>
        <v/>
      </c>
      <c r="AQ100" s="436" t="str">
        <f t="shared" si="73"/>
        <v/>
      </c>
      <c r="AR100" s="436" t="str">
        <f t="shared" si="74"/>
        <v/>
      </c>
      <c r="AS100" s="436" t="str">
        <f t="shared" si="75"/>
        <v/>
      </c>
    </row>
    <row r="101" spans="1:45" ht="17.100000000000001" customHeight="1" x14ac:dyDescent="0.2">
      <c r="A101" s="622"/>
      <c r="B101" s="623"/>
      <c r="C101" s="624"/>
      <c r="D101" s="624"/>
      <c r="E101" s="625"/>
      <c r="F101" s="626"/>
      <c r="G101" s="627"/>
      <c r="H101" s="628"/>
      <c r="I101" s="629"/>
      <c r="J101" s="630"/>
      <c r="K101" s="629"/>
      <c r="L101" s="625"/>
      <c r="M101" s="629"/>
      <c r="N101" s="629"/>
      <c r="O101" s="629"/>
      <c r="P101" s="629"/>
      <c r="Q101" s="629"/>
      <c r="R101" s="631" t="str">
        <f t="shared" si="76"/>
        <v/>
      </c>
      <c r="S101" s="631" t="str">
        <f t="shared" si="77"/>
        <v/>
      </c>
      <c r="T101" s="631" t="str">
        <f t="shared" si="78"/>
        <v/>
      </c>
      <c r="U101" s="631" t="str">
        <f t="shared" si="62"/>
        <v/>
      </c>
      <c r="V101" s="631" t="str">
        <f t="shared" si="79"/>
        <v/>
      </c>
      <c r="W101" s="631" t="str">
        <f t="shared" si="80"/>
        <v/>
      </c>
      <c r="X101" s="631" t="str">
        <f t="shared" si="81"/>
        <v/>
      </c>
      <c r="Y101" s="631" t="str">
        <f t="shared" si="82"/>
        <v/>
      </c>
      <c r="Z101" s="631" t="str">
        <f t="shared" si="83"/>
        <v/>
      </c>
      <c r="AA101" s="631" t="str">
        <f t="shared" si="63"/>
        <v/>
      </c>
      <c r="AB101" s="631" t="str">
        <f t="shared" si="84"/>
        <v/>
      </c>
      <c r="AC101" s="632" t="str">
        <f t="shared" si="85"/>
        <v/>
      </c>
      <c r="AD101" s="633" t="str">
        <f t="shared" si="86"/>
        <v/>
      </c>
      <c r="AE101" s="408" t="str">
        <f t="shared" si="87"/>
        <v/>
      </c>
      <c r="AG101" s="436" t="str">
        <f t="shared" si="64"/>
        <v/>
      </c>
      <c r="AH101" s="436" t="str">
        <f t="shared" si="65"/>
        <v/>
      </c>
      <c r="AI101" s="436" t="str">
        <f t="shared" si="66"/>
        <v/>
      </c>
      <c r="AJ101" s="436" t="str">
        <f t="shared" si="67"/>
        <v/>
      </c>
      <c r="AK101" s="436" t="str">
        <f t="shared" si="68"/>
        <v/>
      </c>
      <c r="AL101" s="436" t="str">
        <f t="shared" si="69"/>
        <v/>
      </c>
      <c r="AN101" s="436" t="str">
        <f t="shared" si="70"/>
        <v/>
      </c>
      <c r="AO101" s="436" t="str">
        <f t="shared" si="71"/>
        <v/>
      </c>
      <c r="AP101" s="436" t="str">
        <f t="shared" si="72"/>
        <v/>
      </c>
      <c r="AQ101" s="436" t="str">
        <f t="shared" si="73"/>
        <v/>
      </c>
      <c r="AR101" s="436" t="str">
        <f t="shared" si="74"/>
        <v/>
      </c>
      <c r="AS101" s="436" t="str">
        <f t="shared" si="75"/>
        <v/>
      </c>
    </row>
    <row r="102" spans="1:45" ht="17.100000000000001" customHeight="1" x14ac:dyDescent="0.2">
      <c r="A102" s="622"/>
      <c r="B102" s="623"/>
      <c r="C102" s="624"/>
      <c r="D102" s="624"/>
      <c r="E102" s="625"/>
      <c r="F102" s="626"/>
      <c r="G102" s="627"/>
      <c r="H102" s="628"/>
      <c r="I102" s="629"/>
      <c r="J102" s="630"/>
      <c r="K102" s="629"/>
      <c r="L102" s="625"/>
      <c r="M102" s="629"/>
      <c r="N102" s="629"/>
      <c r="O102" s="629"/>
      <c r="P102" s="629"/>
      <c r="Q102" s="629"/>
      <c r="R102" s="631" t="str">
        <f t="shared" si="76"/>
        <v/>
      </c>
      <c r="S102" s="631" t="str">
        <f t="shared" si="77"/>
        <v/>
      </c>
      <c r="T102" s="631" t="str">
        <f t="shared" si="78"/>
        <v/>
      </c>
      <c r="U102" s="631" t="str">
        <f t="shared" si="62"/>
        <v/>
      </c>
      <c r="V102" s="631" t="str">
        <f t="shared" si="79"/>
        <v/>
      </c>
      <c r="W102" s="631" t="str">
        <f t="shared" si="80"/>
        <v/>
      </c>
      <c r="X102" s="631" t="str">
        <f t="shared" si="81"/>
        <v/>
      </c>
      <c r="Y102" s="631" t="str">
        <f t="shared" si="82"/>
        <v/>
      </c>
      <c r="Z102" s="631" t="str">
        <f t="shared" si="83"/>
        <v/>
      </c>
      <c r="AA102" s="631" t="str">
        <f t="shared" si="63"/>
        <v/>
      </c>
      <c r="AB102" s="631" t="str">
        <f t="shared" si="84"/>
        <v/>
      </c>
      <c r="AC102" s="632" t="str">
        <f t="shared" si="85"/>
        <v/>
      </c>
      <c r="AD102" s="633" t="str">
        <f t="shared" si="86"/>
        <v/>
      </c>
      <c r="AE102" s="408" t="str">
        <f t="shared" si="87"/>
        <v/>
      </c>
      <c r="AG102" s="436" t="str">
        <f t="shared" si="64"/>
        <v/>
      </c>
      <c r="AH102" s="436" t="str">
        <f t="shared" si="65"/>
        <v/>
      </c>
      <c r="AI102" s="436" t="str">
        <f t="shared" si="66"/>
        <v/>
      </c>
      <c r="AJ102" s="436" t="str">
        <f t="shared" si="67"/>
        <v/>
      </c>
      <c r="AK102" s="436" t="str">
        <f t="shared" si="68"/>
        <v/>
      </c>
      <c r="AL102" s="436" t="str">
        <f t="shared" si="69"/>
        <v/>
      </c>
      <c r="AN102" s="436" t="str">
        <f t="shared" si="70"/>
        <v/>
      </c>
      <c r="AO102" s="436" t="str">
        <f t="shared" si="71"/>
        <v/>
      </c>
      <c r="AP102" s="436" t="str">
        <f t="shared" si="72"/>
        <v/>
      </c>
      <c r="AQ102" s="436" t="str">
        <f t="shared" si="73"/>
        <v/>
      </c>
      <c r="AR102" s="436" t="str">
        <f t="shared" si="74"/>
        <v/>
      </c>
      <c r="AS102" s="436" t="str">
        <f t="shared" si="75"/>
        <v/>
      </c>
    </row>
    <row r="103" spans="1:45" ht="17.100000000000001" customHeight="1" x14ac:dyDescent="0.2">
      <c r="A103" s="622"/>
      <c r="B103" s="623"/>
      <c r="C103" s="624"/>
      <c r="D103" s="624"/>
      <c r="E103" s="625"/>
      <c r="F103" s="626"/>
      <c r="G103" s="627"/>
      <c r="H103" s="628"/>
      <c r="I103" s="629"/>
      <c r="J103" s="630"/>
      <c r="K103" s="629"/>
      <c r="L103" s="625"/>
      <c r="M103" s="629"/>
      <c r="N103" s="629"/>
      <c r="O103" s="629"/>
      <c r="P103" s="629"/>
      <c r="Q103" s="629"/>
      <c r="R103" s="631" t="str">
        <f t="shared" si="76"/>
        <v/>
      </c>
      <c r="S103" s="631" t="str">
        <f t="shared" si="77"/>
        <v/>
      </c>
      <c r="T103" s="631" t="str">
        <f t="shared" si="78"/>
        <v/>
      </c>
      <c r="U103" s="631" t="str">
        <f t="shared" si="62"/>
        <v/>
      </c>
      <c r="V103" s="631" t="str">
        <f t="shared" si="79"/>
        <v/>
      </c>
      <c r="W103" s="631" t="str">
        <f t="shared" si="80"/>
        <v/>
      </c>
      <c r="X103" s="631" t="str">
        <f t="shared" si="81"/>
        <v/>
      </c>
      <c r="Y103" s="631" t="str">
        <f t="shared" si="82"/>
        <v/>
      </c>
      <c r="Z103" s="631" t="str">
        <f t="shared" si="83"/>
        <v/>
      </c>
      <c r="AA103" s="631" t="str">
        <f t="shared" si="63"/>
        <v/>
      </c>
      <c r="AB103" s="631" t="str">
        <f t="shared" si="84"/>
        <v/>
      </c>
      <c r="AC103" s="632" t="str">
        <f t="shared" si="85"/>
        <v/>
      </c>
      <c r="AD103" s="633" t="str">
        <f t="shared" si="86"/>
        <v/>
      </c>
      <c r="AE103" s="408" t="str">
        <f t="shared" si="87"/>
        <v/>
      </c>
      <c r="AG103" s="436" t="str">
        <f t="shared" si="64"/>
        <v/>
      </c>
      <c r="AH103" s="436" t="str">
        <f t="shared" si="65"/>
        <v/>
      </c>
      <c r="AI103" s="436" t="str">
        <f t="shared" si="66"/>
        <v/>
      </c>
      <c r="AJ103" s="436" t="str">
        <f t="shared" si="67"/>
        <v/>
      </c>
      <c r="AK103" s="436" t="str">
        <f t="shared" si="68"/>
        <v/>
      </c>
      <c r="AL103" s="436" t="str">
        <f t="shared" si="69"/>
        <v/>
      </c>
      <c r="AN103" s="436" t="str">
        <f t="shared" si="70"/>
        <v/>
      </c>
      <c r="AO103" s="436" t="str">
        <f t="shared" si="71"/>
        <v/>
      </c>
      <c r="AP103" s="436" t="str">
        <f t="shared" si="72"/>
        <v/>
      </c>
      <c r="AQ103" s="436" t="str">
        <f t="shared" si="73"/>
        <v/>
      </c>
      <c r="AR103" s="436" t="str">
        <f t="shared" si="74"/>
        <v/>
      </c>
      <c r="AS103" s="436" t="str">
        <f t="shared" si="75"/>
        <v/>
      </c>
    </row>
    <row r="104" spans="1:45" ht="17.100000000000001" customHeight="1" x14ac:dyDescent="0.2">
      <c r="A104" s="622"/>
      <c r="B104" s="623"/>
      <c r="C104" s="624"/>
      <c r="D104" s="624"/>
      <c r="E104" s="625"/>
      <c r="F104" s="626"/>
      <c r="G104" s="627"/>
      <c r="H104" s="628"/>
      <c r="I104" s="629"/>
      <c r="J104" s="630"/>
      <c r="K104" s="629"/>
      <c r="L104" s="625"/>
      <c r="M104" s="629"/>
      <c r="N104" s="629"/>
      <c r="O104" s="629"/>
      <c r="P104" s="629"/>
      <c r="Q104" s="629"/>
      <c r="R104" s="631" t="str">
        <f t="shared" si="76"/>
        <v/>
      </c>
      <c r="S104" s="631" t="str">
        <f t="shared" si="77"/>
        <v/>
      </c>
      <c r="T104" s="631" t="str">
        <f t="shared" si="78"/>
        <v/>
      </c>
      <c r="U104" s="631" t="str">
        <f t="shared" si="62"/>
        <v/>
      </c>
      <c r="V104" s="631" t="str">
        <f t="shared" si="79"/>
        <v/>
      </c>
      <c r="W104" s="631" t="str">
        <f t="shared" si="80"/>
        <v/>
      </c>
      <c r="X104" s="631" t="str">
        <f t="shared" si="81"/>
        <v/>
      </c>
      <c r="Y104" s="631" t="str">
        <f t="shared" si="82"/>
        <v/>
      </c>
      <c r="Z104" s="631" t="str">
        <f t="shared" si="83"/>
        <v/>
      </c>
      <c r="AA104" s="631" t="str">
        <f t="shared" si="63"/>
        <v/>
      </c>
      <c r="AB104" s="631" t="str">
        <f t="shared" si="84"/>
        <v/>
      </c>
      <c r="AC104" s="632" t="str">
        <f t="shared" si="85"/>
        <v/>
      </c>
      <c r="AD104" s="633" t="str">
        <f t="shared" si="86"/>
        <v/>
      </c>
      <c r="AE104" s="408" t="str">
        <f t="shared" si="87"/>
        <v/>
      </c>
      <c r="AG104" s="436" t="str">
        <f t="shared" si="64"/>
        <v/>
      </c>
      <c r="AH104" s="436" t="str">
        <f t="shared" si="65"/>
        <v/>
      </c>
      <c r="AI104" s="436" t="str">
        <f t="shared" si="66"/>
        <v/>
      </c>
      <c r="AJ104" s="436" t="str">
        <f t="shared" si="67"/>
        <v/>
      </c>
      <c r="AK104" s="436" t="str">
        <f t="shared" si="68"/>
        <v/>
      </c>
      <c r="AL104" s="436" t="str">
        <f t="shared" si="69"/>
        <v/>
      </c>
      <c r="AN104" s="436" t="str">
        <f t="shared" si="70"/>
        <v/>
      </c>
      <c r="AO104" s="436" t="str">
        <f t="shared" si="71"/>
        <v/>
      </c>
      <c r="AP104" s="436" t="str">
        <f t="shared" si="72"/>
        <v/>
      </c>
      <c r="AQ104" s="436" t="str">
        <f t="shared" si="73"/>
        <v/>
      </c>
      <c r="AR104" s="436" t="str">
        <f t="shared" si="74"/>
        <v/>
      </c>
      <c r="AS104" s="436" t="str">
        <f t="shared" si="75"/>
        <v/>
      </c>
    </row>
    <row r="105" spans="1:45" ht="17.100000000000001" customHeight="1" x14ac:dyDescent="0.2">
      <c r="A105" s="622"/>
      <c r="B105" s="623"/>
      <c r="C105" s="624"/>
      <c r="D105" s="624"/>
      <c r="E105" s="625"/>
      <c r="F105" s="626"/>
      <c r="G105" s="627"/>
      <c r="H105" s="628"/>
      <c r="I105" s="629"/>
      <c r="J105" s="630"/>
      <c r="K105" s="629"/>
      <c r="L105" s="625"/>
      <c r="M105" s="629"/>
      <c r="N105" s="629"/>
      <c r="O105" s="629"/>
      <c r="P105" s="629"/>
      <c r="Q105" s="629"/>
      <c r="R105" s="631" t="str">
        <f t="shared" si="76"/>
        <v/>
      </c>
      <c r="S105" s="631" t="str">
        <f t="shared" si="77"/>
        <v/>
      </c>
      <c r="T105" s="631" t="str">
        <f t="shared" si="78"/>
        <v/>
      </c>
      <c r="U105" s="631" t="str">
        <f t="shared" si="62"/>
        <v/>
      </c>
      <c r="V105" s="631" t="str">
        <f t="shared" si="79"/>
        <v/>
      </c>
      <c r="W105" s="631" t="str">
        <f t="shared" si="80"/>
        <v/>
      </c>
      <c r="X105" s="631" t="str">
        <f t="shared" si="81"/>
        <v/>
      </c>
      <c r="Y105" s="631" t="str">
        <f t="shared" si="82"/>
        <v/>
      </c>
      <c r="Z105" s="631" t="str">
        <f t="shared" si="83"/>
        <v/>
      </c>
      <c r="AA105" s="631" t="str">
        <f t="shared" si="63"/>
        <v/>
      </c>
      <c r="AB105" s="631" t="str">
        <f t="shared" si="84"/>
        <v/>
      </c>
      <c r="AC105" s="632" t="str">
        <f t="shared" si="85"/>
        <v/>
      </c>
      <c r="AD105" s="633" t="str">
        <f t="shared" si="86"/>
        <v/>
      </c>
      <c r="AE105" s="408" t="str">
        <f t="shared" si="87"/>
        <v/>
      </c>
      <c r="AG105" s="436" t="str">
        <f t="shared" si="64"/>
        <v/>
      </c>
      <c r="AH105" s="436" t="str">
        <f t="shared" si="65"/>
        <v/>
      </c>
      <c r="AI105" s="436" t="str">
        <f t="shared" si="66"/>
        <v/>
      </c>
      <c r="AJ105" s="436" t="str">
        <f t="shared" si="67"/>
        <v/>
      </c>
      <c r="AK105" s="436" t="str">
        <f t="shared" si="68"/>
        <v/>
      </c>
      <c r="AL105" s="436" t="str">
        <f t="shared" si="69"/>
        <v/>
      </c>
      <c r="AN105" s="436" t="str">
        <f t="shared" si="70"/>
        <v/>
      </c>
      <c r="AO105" s="436" t="str">
        <f t="shared" si="71"/>
        <v/>
      </c>
      <c r="AP105" s="436" t="str">
        <f t="shared" si="72"/>
        <v/>
      </c>
      <c r="AQ105" s="436" t="str">
        <f t="shared" si="73"/>
        <v/>
      </c>
      <c r="AR105" s="436" t="str">
        <f t="shared" si="74"/>
        <v/>
      </c>
      <c r="AS105" s="436" t="str">
        <f t="shared" si="75"/>
        <v/>
      </c>
    </row>
    <row r="106" spans="1:45" ht="17.100000000000001" customHeight="1" x14ac:dyDescent="0.2">
      <c r="A106" s="622"/>
      <c r="B106" s="623"/>
      <c r="C106" s="624"/>
      <c r="D106" s="624"/>
      <c r="E106" s="625"/>
      <c r="F106" s="626"/>
      <c r="G106" s="627"/>
      <c r="H106" s="628"/>
      <c r="I106" s="629"/>
      <c r="J106" s="630"/>
      <c r="K106" s="629"/>
      <c r="L106" s="625"/>
      <c r="M106" s="629"/>
      <c r="N106" s="629"/>
      <c r="O106" s="629"/>
      <c r="P106" s="629"/>
      <c r="Q106" s="629"/>
      <c r="R106" s="631" t="str">
        <f t="shared" si="76"/>
        <v/>
      </c>
      <c r="S106" s="631" t="str">
        <f t="shared" si="77"/>
        <v/>
      </c>
      <c r="T106" s="631" t="str">
        <f t="shared" si="78"/>
        <v/>
      </c>
      <c r="U106" s="631" t="str">
        <f t="shared" si="62"/>
        <v/>
      </c>
      <c r="V106" s="631" t="str">
        <f t="shared" si="79"/>
        <v/>
      </c>
      <c r="W106" s="631" t="str">
        <f t="shared" si="80"/>
        <v/>
      </c>
      <c r="X106" s="631" t="str">
        <f t="shared" si="81"/>
        <v/>
      </c>
      <c r="Y106" s="631" t="str">
        <f t="shared" si="82"/>
        <v/>
      </c>
      <c r="Z106" s="631" t="str">
        <f t="shared" si="83"/>
        <v/>
      </c>
      <c r="AA106" s="631" t="str">
        <f t="shared" si="63"/>
        <v/>
      </c>
      <c r="AB106" s="631" t="str">
        <f t="shared" si="84"/>
        <v/>
      </c>
      <c r="AC106" s="632" t="str">
        <f t="shared" si="85"/>
        <v/>
      </c>
      <c r="AD106" s="633" t="str">
        <f t="shared" si="86"/>
        <v/>
      </c>
      <c r="AE106" s="408" t="str">
        <f t="shared" si="87"/>
        <v/>
      </c>
      <c r="AG106" s="436" t="str">
        <f t="shared" si="64"/>
        <v/>
      </c>
      <c r="AH106" s="436" t="str">
        <f t="shared" si="65"/>
        <v/>
      </c>
      <c r="AI106" s="436" t="str">
        <f t="shared" si="66"/>
        <v/>
      </c>
      <c r="AJ106" s="436" t="str">
        <f t="shared" si="67"/>
        <v/>
      </c>
      <c r="AK106" s="436" t="str">
        <f t="shared" si="68"/>
        <v/>
      </c>
      <c r="AL106" s="436" t="str">
        <f t="shared" si="69"/>
        <v/>
      </c>
      <c r="AN106" s="436" t="str">
        <f t="shared" si="70"/>
        <v/>
      </c>
      <c r="AO106" s="436" t="str">
        <f t="shared" si="71"/>
        <v/>
      </c>
      <c r="AP106" s="436" t="str">
        <f t="shared" si="72"/>
        <v/>
      </c>
      <c r="AQ106" s="436" t="str">
        <f t="shared" si="73"/>
        <v/>
      </c>
      <c r="AR106" s="436" t="str">
        <f t="shared" si="74"/>
        <v/>
      </c>
      <c r="AS106" s="436" t="str">
        <f t="shared" si="75"/>
        <v/>
      </c>
    </row>
    <row r="107" spans="1:45" ht="17.100000000000001" customHeight="1" x14ac:dyDescent="0.2">
      <c r="A107" s="622"/>
      <c r="B107" s="623"/>
      <c r="C107" s="624"/>
      <c r="D107" s="624"/>
      <c r="E107" s="625"/>
      <c r="F107" s="626"/>
      <c r="G107" s="627"/>
      <c r="H107" s="628"/>
      <c r="I107" s="629"/>
      <c r="J107" s="630"/>
      <c r="K107" s="629"/>
      <c r="L107" s="625"/>
      <c r="M107" s="629"/>
      <c r="N107" s="629"/>
      <c r="O107" s="629"/>
      <c r="P107" s="629"/>
      <c r="Q107" s="629"/>
      <c r="R107" s="631" t="str">
        <f t="shared" si="76"/>
        <v/>
      </c>
      <c r="S107" s="631" t="str">
        <f t="shared" si="77"/>
        <v/>
      </c>
      <c r="T107" s="631" t="str">
        <f t="shared" si="78"/>
        <v/>
      </c>
      <c r="U107" s="631" t="str">
        <f t="shared" si="62"/>
        <v/>
      </c>
      <c r="V107" s="631" t="str">
        <f t="shared" si="79"/>
        <v/>
      </c>
      <c r="W107" s="631" t="str">
        <f t="shared" si="80"/>
        <v/>
      </c>
      <c r="X107" s="631" t="str">
        <f t="shared" si="81"/>
        <v/>
      </c>
      <c r="Y107" s="631" t="str">
        <f t="shared" si="82"/>
        <v/>
      </c>
      <c r="Z107" s="631" t="str">
        <f t="shared" si="83"/>
        <v/>
      </c>
      <c r="AA107" s="631" t="str">
        <f t="shared" si="63"/>
        <v/>
      </c>
      <c r="AB107" s="631" t="str">
        <f t="shared" si="84"/>
        <v/>
      </c>
      <c r="AC107" s="632" t="str">
        <f t="shared" si="85"/>
        <v/>
      </c>
      <c r="AD107" s="633" t="str">
        <f t="shared" si="86"/>
        <v/>
      </c>
      <c r="AE107" s="408" t="str">
        <f t="shared" si="87"/>
        <v/>
      </c>
      <c r="AG107" s="436" t="str">
        <f t="shared" si="64"/>
        <v/>
      </c>
      <c r="AH107" s="436" t="str">
        <f t="shared" si="65"/>
        <v/>
      </c>
      <c r="AI107" s="436" t="str">
        <f t="shared" si="66"/>
        <v/>
      </c>
      <c r="AJ107" s="436" t="str">
        <f t="shared" si="67"/>
        <v/>
      </c>
      <c r="AK107" s="436" t="str">
        <f t="shared" si="68"/>
        <v/>
      </c>
      <c r="AL107" s="436" t="str">
        <f t="shared" si="69"/>
        <v/>
      </c>
      <c r="AN107" s="436" t="str">
        <f t="shared" si="70"/>
        <v/>
      </c>
      <c r="AO107" s="436" t="str">
        <f t="shared" si="71"/>
        <v/>
      </c>
      <c r="AP107" s="436" t="str">
        <f t="shared" si="72"/>
        <v/>
      </c>
      <c r="AQ107" s="436" t="str">
        <f t="shared" si="73"/>
        <v/>
      </c>
      <c r="AR107" s="436" t="str">
        <f t="shared" si="74"/>
        <v/>
      </c>
      <c r="AS107" s="436" t="str">
        <f t="shared" si="75"/>
        <v/>
      </c>
    </row>
    <row r="108" spans="1:45" ht="17.100000000000001" customHeight="1" x14ac:dyDescent="0.2">
      <c r="A108" s="622"/>
      <c r="B108" s="623"/>
      <c r="C108" s="624"/>
      <c r="D108" s="624"/>
      <c r="E108" s="625"/>
      <c r="F108" s="626"/>
      <c r="G108" s="627"/>
      <c r="H108" s="628"/>
      <c r="I108" s="629"/>
      <c r="J108" s="630"/>
      <c r="K108" s="629"/>
      <c r="L108" s="625"/>
      <c r="M108" s="629"/>
      <c r="N108" s="629"/>
      <c r="O108" s="629"/>
      <c r="P108" s="629"/>
      <c r="Q108" s="629"/>
      <c r="R108" s="631" t="str">
        <f t="shared" si="76"/>
        <v/>
      </c>
      <c r="S108" s="631" t="str">
        <f t="shared" si="77"/>
        <v/>
      </c>
      <c r="T108" s="631" t="str">
        <f t="shared" si="78"/>
        <v/>
      </c>
      <c r="U108" s="631" t="str">
        <f t="shared" si="62"/>
        <v/>
      </c>
      <c r="V108" s="631" t="str">
        <f t="shared" si="79"/>
        <v/>
      </c>
      <c r="W108" s="631" t="str">
        <f t="shared" si="80"/>
        <v/>
      </c>
      <c r="X108" s="631" t="str">
        <f t="shared" si="81"/>
        <v/>
      </c>
      <c r="Y108" s="631" t="str">
        <f t="shared" si="82"/>
        <v/>
      </c>
      <c r="Z108" s="631" t="str">
        <f t="shared" si="83"/>
        <v/>
      </c>
      <c r="AA108" s="631" t="str">
        <f t="shared" si="63"/>
        <v/>
      </c>
      <c r="AB108" s="631" t="str">
        <f t="shared" si="84"/>
        <v/>
      </c>
      <c r="AC108" s="632" t="str">
        <f t="shared" si="85"/>
        <v/>
      </c>
      <c r="AD108" s="633" t="str">
        <f t="shared" si="86"/>
        <v/>
      </c>
      <c r="AE108" s="408" t="str">
        <f t="shared" si="87"/>
        <v/>
      </c>
      <c r="AG108" s="436" t="str">
        <f t="shared" si="64"/>
        <v/>
      </c>
      <c r="AH108" s="436" t="str">
        <f t="shared" si="65"/>
        <v/>
      </c>
      <c r="AI108" s="436" t="str">
        <f t="shared" si="66"/>
        <v/>
      </c>
      <c r="AJ108" s="436" t="str">
        <f t="shared" si="67"/>
        <v/>
      </c>
      <c r="AK108" s="436" t="str">
        <f t="shared" si="68"/>
        <v/>
      </c>
      <c r="AL108" s="436" t="str">
        <f t="shared" si="69"/>
        <v/>
      </c>
      <c r="AN108" s="436" t="str">
        <f t="shared" si="70"/>
        <v/>
      </c>
      <c r="AO108" s="436" t="str">
        <f t="shared" si="71"/>
        <v/>
      </c>
      <c r="AP108" s="436" t="str">
        <f t="shared" si="72"/>
        <v/>
      </c>
      <c r="AQ108" s="436" t="str">
        <f t="shared" si="73"/>
        <v/>
      </c>
      <c r="AR108" s="436" t="str">
        <f t="shared" si="74"/>
        <v/>
      </c>
      <c r="AS108" s="436" t="str">
        <f t="shared" si="75"/>
        <v/>
      </c>
    </row>
    <row r="109" spans="1:45" ht="17.100000000000001" customHeight="1" x14ac:dyDescent="0.2">
      <c r="A109" s="622"/>
      <c r="B109" s="623"/>
      <c r="C109" s="624"/>
      <c r="D109" s="624"/>
      <c r="E109" s="625"/>
      <c r="F109" s="626"/>
      <c r="G109" s="627"/>
      <c r="H109" s="628"/>
      <c r="I109" s="629"/>
      <c r="J109" s="630"/>
      <c r="K109" s="629"/>
      <c r="L109" s="625"/>
      <c r="M109" s="629"/>
      <c r="N109" s="629"/>
      <c r="O109" s="629"/>
      <c r="P109" s="629"/>
      <c r="Q109" s="629"/>
      <c r="R109" s="631" t="str">
        <f t="shared" si="76"/>
        <v/>
      </c>
      <c r="S109" s="631" t="str">
        <f t="shared" si="77"/>
        <v/>
      </c>
      <c r="T109" s="631" t="str">
        <f t="shared" si="78"/>
        <v/>
      </c>
      <c r="U109" s="631" t="str">
        <f t="shared" si="62"/>
        <v/>
      </c>
      <c r="V109" s="631" t="str">
        <f t="shared" si="79"/>
        <v/>
      </c>
      <c r="W109" s="631" t="str">
        <f t="shared" si="80"/>
        <v/>
      </c>
      <c r="X109" s="631" t="str">
        <f t="shared" si="81"/>
        <v/>
      </c>
      <c r="Y109" s="631" t="str">
        <f t="shared" si="82"/>
        <v/>
      </c>
      <c r="Z109" s="631" t="str">
        <f t="shared" si="83"/>
        <v/>
      </c>
      <c r="AA109" s="631" t="str">
        <f t="shared" si="63"/>
        <v/>
      </c>
      <c r="AB109" s="631" t="str">
        <f t="shared" si="84"/>
        <v/>
      </c>
      <c r="AC109" s="632" t="str">
        <f t="shared" si="85"/>
        <v/>
      </c>
      <c r="AD109" s="633" t="str">
        <f t="shared" si="86"/>
        <v/>
      </c>
      <c r="AE109" s="408" t="str">
        <f t="shared" si="87"/>
        <v/>
      </c>
      <c r="AG109" s="436" t="str">
        <f t="shared" si="64"/>
        <v/>
      </c>
      <c r="AH109" s="436" t="str">
        <f t="shared" si="65"/>
        <v/>
      </c>
      <c r="AI109" s="436" t="str">
        <f t="shared" si="66"/>
        <v/>
      </c>
      <c r="AJ109" s="436" t="str">
        <f t="shared" si="67"/>
        <v/>
      </c>
      <c r="AK109" s="436" t="str">
        <f t="shared" si="68"/>
        <v/>
      </c>
      <c r="AL109" s="436" t="str">
        <f t="shared" si="69"/>
        <v/>
      </c>
      <c r="AN109" s="436" t="str">
        <f t="shared" si="70"/>
        <v/>
      </c>
      <c r="AO109" s="436" t="str">
        <f t="shared" si="71"/>
        <v/>
      </c>
      <c r="AP109" s="436" t="str">
        <f t="shared" si="72"/>
        <v/>
      </c>
      <c r="AQ109" s="436" t="str">
        <f t="shared" si="73"/>
        <v/>
      </c>
      <c r="AR109" s="436" t="str">
        <f t="shared" si="74"/>
        <v/>
      </c>
      <c r="AS109" s="436" t="str">
        <f t="shared" si="75"/>
        <v/>
      </c>
    </row>
    <row r="110" spans="1:45" ht="17.100000000000001" customHeight="1" x14ac:dyDescent="0.2">
      <c r="A110" s="622"/>
      <c r="B110" s="623"/>
      <c r="C110" s="624"/>
      <c r="D110" s="624"/>
      <c r="E110" s="625"/>
      <c r="F110" s="626"/>
      <c r="G110" s="627"/>
      <c r="H110" s="628"/>
      <c r="I110" s="629"/>
      <c r="J110" s="630"/>
      <c r="K110" s="629"/>
      <c r="L110" s="625"/>
      <c r="M110" s="629"/>
      <c r="N110" s="629"/>
      <c r="O110" s="629"/>
      <c r="P110" s="629"/>
      <c r="Q110" s="629"/>
      <c r="R110" s="631" t="str">
        <f t="shared" si="76"/>
        <v/>
      </c>
      <c r="S110" s="631" t="str">
        <f t="shared" si="77"/>
        <v/>
      </c>
      <c r="T110" s="631" t="str">
        <f t="shared" si="78"/>
        <v/>
      </c>
      <c r="U110" s="631" t="str">
        <f t="shared" si="62"/>
        <v/>
      </c>
      <c r="V110" s="631" t="str">
        <f t="shared" si="79"/>
        <v/>
      </c>
      <c r="W110" s="631" t="str">
        <f t="shared" si="80"/>
        <v/>
      </c>
      <c r="X110" s="631" t="str">
        <f t="shared" si="81"/>
        <v/>
      </c>
      <c r="Y110" s="631" t="str">
        <f t="shared" si="82"/>
        <v/>
      </c>
      <c r="Z110" s="631" t="str">
        <f t="shared" si="83"/>
        <v/>
      </c>
      <c r="AA110" s="631" t="str">
        <f t="shared" si="63"/>
        <v/>
      </c>
      <c r="AB110" s="631" t="str">
        <f t="shared" si="84"/>
        <v/>
      </c>
      <c r="AC110" s="632" t="str">
        <f t="shared" si="85"/>
        <v/>
      </c>
      <c r="AD110" s="633" t="str">
        <f t="shared" si="86"/>
        <v/>
      </c>
      <c r="AE110" s="408" t="str">
        <f t="shared" si="87"/>
        <v/>
      </c>
      <c r="AG110" s="436" t="str">
        <f t="shared" si="64"/>
        <v/>
      </c>
      <c r="AH110" s="436" t="str">
        <f t="shared" si="65"/>
        <v/>
      </c>
      <c r="AI110" s="436" t="str">
        <f t="shared" si="66"/>
        <v/>
      </c>
      <c r="AJ110" s="436" t="str">
        <f t="shared" si="67"/>
        <v/>
      </c>
      <c r="AK110" s="436" t="str">
        <f t="shared" si="68"/>
        <v/>
      </c>
      <c r="AL110" s="436" t="str">
        <f t="shared" si="69"/>
        <v/>
      </c>
      <c r="AN110" s="436" t="str">
        <f t="shared" si="70"/>
        <v/>
      </c>
      <c r="AO110" s="436" t="str">
        <f t="shared" si="71"/>
        <v/>
      </c>
      <c r="AP110" s="436" t="str">
        <f t="shared" si="72"/>
        <v/>
      </c>
      <c r="AQ110" s="436" t="str">
        <f t="shared" si="73"/>
        <v/>
      </c>
      <c r="AR110" s="436" t="str">
        <f t="shared" si="74"/>
        <v/>
      </c>
      <c r="AS110" s="436" t="str">
        <f t="shared" si="75"/>
        <v/>
      </c>
    </row>
    <row r="111" spans="1:45" ht="17.100000000000001" customHeight="1" x14ac:dyDescent="0.2">
      <c r="A111" s="622"/>
      <c r="B111" s="623"/>
      <c r="C111" s="624"/>
      <c r="D111" s="624"/>
      <c r="E111" s="625"/>
      <c r="F111" s="626"/>
      <c r="G111" s="627"/>
      <c r="H111" s="628"/>
      <c r="I111" s="629"/>
      <c r="J111" s="630"/>
      <c r="K111" s="629"/>
      <c r="L111" s="625"/>
      <c r="M111" s="629"/>
      <c r="N111" s="629"/>
      <c r="O111" s="629"/>
      <c r="P111" s="629"/>
      <c r="Q111" s="629"/>
      <c r="R111" s="631" t="str">
        <f t="shared" si="76"/>
        <v/>
      </c>
      <c r="S111" s="631" t="str">
        <f t="shared" si="77"/>
        <v/>
      </c>
      <c r="T111" s="631" t="str">
        <f t="shared" si="78"/>
        <v/>
      </c>
      <c r="U111" s="631" t="str">
        <f t="shared" si="62"/>
        <v/>
      </c>
      <c r="V111" s="631" t="str">
        <f t="shared" si="79"/>
        <v/>
      </c>
      <c r="W111" s="631" t="str">
        <f t="shared" si="80"/>
        <v/>
      </c>
      <c r="X111" s="631" t="str">
        <f t="shared" si="81"/>
        <v/>
      </c>
      <c r="Y111" s="631" t="str">
        <f t="shared" si="82"/>
        <v/>
      </c>
      <c r="Z111" s="631" t="str">
        <f t="shared" si="83"/>
        <v/>
      </c>
      <c r="AA111" s="631" t="str">
        <f t="shared" si="63"/>
        <v/>
      </c>
      <c r="AB111" s="631" t="str">
        <f t="shared" si="84"/>
        <v/>
      </c>
      <c r="AC111" s="632" t="str">
        <f t="shared" si="85"/>
        <v/>
      </c>
      <c r="AD111" s="633" t="str">
        <f t="shared" si="86"/>
        <v/>
      </c>
      <c r="AE111" s="408" t="str">
        <f t="shared" si="87"/>
        <v/>
      </c>
      <c r="AG111" s="436" t="str">
        <f t="shared" si="64"/>
        <v/>
      </c>
      <c r="AH111" s="436" t="str">
        <f t="shared" si="65"/>
        <v/>
      </c>
      <c r="AI111" s="436" t="str">
        <f t="shared" si="66"/>
        <v/>
      </c>
      <c r="AJ111" s="436" t="str">
        <f t="shared" si="67"/>
        <v/>
      </c>
      <c r="AK111" s="436" t="str">
        <f t="shared" si="68"/>
        <v/>
      </c>
      <c r="AL111" s="436" t="str">
        <f t="shared" si="69"/>
        <v/>
      </c>
      <c r="AN111" s="436" t="str">
        <f t="shared" si="70"/>
        <v/>
      </c>
      <c r="AO111" s="436" t="str">
        <f t="shared" si="71"/>
        <v/>
      </c>
      <c r="AP111" s="436" t="str">
        <f t="shared" si="72"/>
        <v/>
      </c>
      <c r="AQ111" s="436" t="str">
        <f t="shared" si="73"/>
        <v/>
      </c>
      <c r="AR111" s="436" t="str">
        <f t="shared" si="74"/>
        <v/>
      </c>
      <c r="AS111" s="436" t="str">
        <f t="shared" si="75"/>
        <v/>
      </c>
    </row>
    <row r="112" spans="1:45" ht="17.100000000000001" customHeight="1" x14ac:dyDescent="0.2">
      <c r="A112" s="622"/>
      <c r="B112" s="623"/>
      <c r="C112" s="624"/>
      <c r="D112" s="624"/>
      <c r="E112" s="625"/>
      <c r="F112" s="626"/>
      <c r="G112" s="627"/>
      <c r="H112" s="628"/>
      <c r="I112" s="629"/>
      <c r="J112" s="630"/>
      <c r="K112" s="629"/>
      <c r="L112" s="625"/>
      <c r="M112" s="629"/>
      <c r="N112" s="629"/>
      <c r="O112" s="629"/>
      <c r="P112" s="629"/>
      <c r="Q112" s="629"/>
      <c r="R112" s="631" t="str">
        <f t="shared" si="76"/>
        <v/>
      </c>
      <c r="S112" s="631" t="str">
        <f t="shared" si="77"/>
        <v/>
      </c>
      <c r="T112" s="631" t="str">
        <f t="shared" si="78"/>
        <v/>
      </c>
      <c r="U112" s="631" t="str">
        <f t="shared" si="62"/>
        <v/>
      </c>
      <c r="V112" s="631" t="str">
        <f t="shared" si="79"/>
        <v/>
      </c>
      <c r="W112" s="631" t="str">
        <f t="shared" si="80"/>
        <v/>
      </c>
      <c r="X112" s="631" t="str">
        <f t="shared" si="81"/>
        <v/>
      </c>
      <c r="Y112" s="631" t="str">
        <f t="shared" si="82"/>
        <v/>
      </c>
      <c r="Z112" s="631" t="str">
        <f t="shared" si="83"/>
        <v/>
      </c>
      <c r="AA112" s="631" t="str">
        <f t="shared" si="63"/>
        <v/>
      </c>
      <c r="AB112" s="631" t="str">
        <f t="shared" si="84"/>
        <v/>
      </c>
      <c r="AC112" s="632" t="str">
        <f t="shared" si="85"/>
        <v/>
      </c>
      <c r="AD112" s="633" t="str">
        <f t="shared" si="86"/>
        <v/>
      </c>
      <c r="AE112" s="408" t="str">
        <f t="shared" si="87"/>
        <v/>
      </c>
      <c r="AG112" s="436" t="str">
        <f t="shared" si="64"/>
        <v/>
      </c>
      <c r="AH112" s="436" t="str">
        <f t="shared" si="65"/>
        <v/>
      </c>
      <c r="AI112" s="436" t="str">
        <f t="shared" si="66"/>
        <v/>
      </c>
      <c r="AJ112" s="436" t="str">
        <f t="shared" si="67"/>
        <v/>
      </c>
      <c r="AK112" s="436" t="str">
        <f t="shared" si="68"/>
        <v/>
      </c>
      <c r="AL112" s="436" t="str">
        <f t="shared" si="69"/>
        <v/>
      </c>
      <c r="AN112" s="436" t="str">
        <f t="shared" si="70"/>
        <v/>
      </c>
      <c r="AO112" s="436" t="str">
        <f t="shared" si="71"/>
        <v/>
      </c>
      <c r="AP112" s="436" t="str">
        <f t="shared" si="72"/>
        <v/>
      </c>
      <c r="AQ112" s="436" t="str">
        <f t="shared" si="73"/>
        <v/>
      </c>
      <c r="AR112" s="436" t="str">
        <f t="shared" si="74"/>
        <v/>
      </c>
      <c r="AS112" s="436" t="str">
        <f t="shared" si="75"/>
        <v/>
      </c>
    </row>
    <row r="113" spans="1:45" ht="17.100000000000001" customHeight="1" x14ac:dyDescent="0.2">
      <c r="A113" s="622"/>
      <c r="B113" s="623"/>
      <c r="C113" s="624"/>
      <c r="D113" s="624"/>
      <c r="E113" s="625"/>
      <c r="F113" s="626"/>
      <c r="G113" s="627"/>
      <c r="H113" s="628"/>
      <c r="I113" s="629"/>
      <c r="J113" s="630"/>
      <c r="K113" s="629"/>
      <c r="L113" s="625"/>
      <c r="M113" s="629"/>
      <c r="N113" s="629"/>
      <c r="O113" s="629"/>
      <c r="P113" s="629"/>
      <c r="Q113" s="629"/>
      <c r="R113" s="631" t="str">
        <f t="shared" si="76"/>
        <v/>
      </c>
      <c r="S113" s="631" t="str">
        <f t="shared" si="77"/>
        <v/>
      </c>
      <c r="T113" s="631" t="str">
        <f t="shared" si="78"/>
        <v/>
      </c>
      <c r="U113" s="631" t="str">
        <f t="shared" si="62"/>
        <v/>
      </c>
      <c r="V113" s="631" t="str">
        <f t="shared" si="79"/>
        <v/>
      </c>
      <c r="W113" s="631" t="str">
        <f t="shared" si="80"/>
        <v/>
      </c>
      <c r="X113" s="631" t="str">
        <f t="shared" si="81"/>
        <v/>
      </c>
      <c r="Y113" s="631" t="str">
        <f t="shared" si="82"/>
        <v/>
      </c>
      <c r="Z113" s="631" t="str">
        <f t="shared" si="83"/>
        <v/>
      </c>
      <c r="AA113" s="631" t="str">
        <f t="shared" si="63"/>
        <v/>
      </c>
      <c r="AB113" s="631" t="str">
        <f t="shared" si="84"/>
        <v/>
      </c>
      <c r="AC113" s="632" t="str">
        <f t="shared" si="85"/>
        <v/>
      </c>
      <c r="AD113" s="633" t="str">
        <f t="shared" si="86"/>
        <v/>
      </c>
      <c r="AE113" s="408" t="str">
        <f t="shared" si="87"/>
        <v/>
      </c>
      <c r="AG113" s="436" t="str">
        <f t="shared" si="64"/>
        <v/>
      </c>
      <c r="AH113" s="436" t="str">
        <f t="shared" si="65"/>
        <v/>
      </c>
      <c r="AI113" s="436" t="str">
        <f t="shared" si="66"/>
        <v/>
      </c>
      <c r="AJ113" s="436" t="str">
        <f t="shared" si="67"/>
        <v/>
      </c>
      <c r="AK113" s="436" t="str">
        <f t="shared" si="68"/>
        <v/>
      </c>
      <c r="AL113" s="436" t="str">
        <f t="shared" si="69"/>
        <v/>
      </c>
      <c r="AN113" s="436" t="str">
        <f t="shared" si="70"/>
        <v/>
      </c>
      <c r="AO113" s="436" t="str">
        <f t="shared" si="71"/>
        <v/>
      </c>
      <c r="AP113" s="436" t="str">
        <f t="shared" si="72"/>
        <v/>
      </c>
      <c r="AQ113" s="436" t="str">
        <f t="shared" si="73"/>
        <v/>
      </c>
      <c r="AR113" s="436" t="str">
        <f t="shared" si="74"/>
        <v/>
      </c>
      <c r="AS113" s="436" t="str">
        <f t="shared" si="75"/>
        <v/>
      </c>
    </row>
    <row r="114" spans="1:45" ht="17.100000000000001" customHeight="1" x14ac:dyDescent="0.2">
      <c r="A114" s="622"/>
      <c r="B114" s="623"/>
      <c r="C114" s="624"/>
      <c r="D114" s="624"/>
      <c r="E114" s="625"/>
      <c r="F114" s="626"/>
      <c r="G114" s="627"/>
      <c r="H114" s="628"/>
      <c r="I114" s="629"/>
      <c r="J114" s="630"/>
      <c r="K114" s="629"/>
      <c r="L114" s="625"/>
      <c r="M114" s="629"/>
      <c r="N114" s="629"/>
      <c r="O114" s="629"/>
      <c r="P114" s="629"/>
      <c r="Q114" s="629"/>
      <c r="R114" s="631" t="str">
        <f t="shared" si="76"/>
        <v/>
      </c>
      <c r="S114" s="631" t="str">
        <f t="shared" si="77"/>
        <v/>
      </c>
      <c r="T114" s="631" t="str">
        <f t="shared" si="78"/>
        <v/>
      </c>
      <c r="U114" s="631" t="str">
        <f t="shared" si="62"/>
        <v/>
      </c>
      <c r="V114" s="631" t="str">
        <f t="shared" si="79"/>
        <v/>
      </c>
      <c r="W114" s="631" t="str">
        <f t="shared" si="80"/>
        <v/>
      </c>
      <c r="X114" s="631" t="str">
        <f t="shared" si="81"/>
        <v/>
      </c>
      <c r="Y114" s="631" t="str">
        <f t="shared" si="82"/>
        <v/>
      </c>
      <c r="Z114" s="631" t="str">
        <f t="shared" si="83"/>
        <v/>
      </c>
      <c r="AA114" s="631" t="str">
        <f t="shared" si="63"/>
        <v/>
      </c>
      <c r="AB114" s="631" t="str">
        <f t="shared" si="84"/>
        <v/>
      </c>
      <c r="AC114" s="632" t="str">
        <f t="shared" si="85"/>
        <v/>
      </c>
      <c r="AD114" s="633" t="str">
        <f t="shared" si="86"/>
        <v/>
      </c>
      <c r="AE114" s="408" t="str">
        <f t="shared" si="87"/>
        <v/>
      </c>
      <c r="AG114" s="436" t="str">
        <f t="shared" si="64"/>
        <v/>
      </c>
      <c r="AH114" s="436" t="str">
        <f t="shared" si="65"/>
        <v/>
      </c>
      <c r="AI114" s="436" t="str">
        <f t="shared" si="66"/>
        <v/>
      </c>
      <c r="AJ114" s="436" t="str">
        <f t="shared" si="67"/>
        <v/>
      </c>
      <c r="AK114" s="436" t="str">
        <f t="shared" si="68"/>
        <v/>
      </c>
      <c r="AL114" s="436" t="str">
        <f t="shared" si="69"/>
        <v/>
      </c>
      <c r="AN114" s="436" t="str">
        <f t="shared" si="70"/>
        <v/>
      </c>
      <c r="AO114" s="436" t="str">
        <f t="shared" si="71"/>
        <v/>
      </c>
      <c r="AP114" s="436" t="str">
        <f t="shared" si="72"/>
        <v/>
      </c>
      <c r="AQ114" s="436" t="str">
        <f t="shared" si="73"/>
        <v/>
      </c>
      <c r="AR114" s="436" t="str">
        <f t="shared" si="74"/>
        <v/>
      </c>
      <c r="AS114" s="436" t="str">
        <f t="shared" si="75"/>
        <v/>
      </c>
    </row>
    <row r="115" spans="1:45" ht="17.100000000000001" customHeight="1" x14ac:dyDescent="0.2">
      <c r="A115" s="622"/>
      <c r="B115" s="623"/>
      <c r="C115" s="624"/>
      <c r="D115" s="624"/>
      <c r="E115" s="625"/>
      <c r="F115" s="626"/>
      <c r="G115" s="627"/>
      <c r="H115" s="628"/>
      <c r="I115" s="629"/>
      <c r="J115" s="630"/>
      <c r="K115" s="629"/>
      <c r="L115" s="625"/>
      <c r="M115" s="629"/>
      <c r="N115" s="629"/>
      <c r="O115" s="629"/>
      <c r="P115" s="629"/>
      <c r="Q115" s="629"/>
      <c r="R115" s="631" t="str">
        <f t="shared" si="76"/>
        <v/>
      </c>
      <c r="S115" s="631" t="str">
        <f t="shared" si="77"/>
        <v/>
      </c>
      <c r="T115" s="631" t="str">
        <f t="shared" si="78"/>
        <v/>
      </c>
      <c r="U115" s="631" t="str">
        <f t="shared" si="62"/>
        <v/>
      </c>
      <c r="V115" s="631" t="str">
        <f t="shared" si="79"/>
        <v/>
      </c>
      <c r="W115" s="631" t="str">
        <f t="shared" si="80"/>
        <v/>
      </c>
      <c r="X115" s="631" t="str">
        <f t="shared" si="81"/>
        <v/>
      </c>
      <c r="Y115" s="631" t="str">
        <f t="shared" si="82"/>
        <v/>
      </c>
      <c r="Z115" s="631" t="str">
        <f t="shared" si="83"/>
        <v/>
      </c>
      <c r="AA115" s="631" t="str">
        <f t="shared" si="63"/>
        <v/>
      </c>
      <c r="AB115" s="631" t="str">
        <f t="shared" si="84"/>
        <v/>
      </c>
      <c r="AC115" s="632" t="str">
        <f t="shared" si="85"/>
        <v/>
      </c>
      <c r="AD115" s="633" t="str">
        <f t="shared" si="86"/>
        <v/>
      </c>
      <c r="AE115" s="408" t="str">
        <f t="shared" si="87"/>
        <v/>
      </c>
      <c r="AG115" s="436" t="str">
        <f t="shared" si="64"/>
        <v/>
      </c>
      <c r="AH115" s="436" t="str">
        <f t="shared" si="65"/>
        <v/>
      </c>
      <c r="AI115" s="436" t="str">
        <f t="shared" si="66"/>
        <v/>
      </c>
      <c r="AJ115" s="436" t="str">
        <f t="shared" si="67"/>
        <v/>
      </c>
      <c r="AK115" s="436" t="str">
        <f t="shared" si="68"/>
        <v/>
      </c>
      <c r="AL115" s="436" t="str">
        <f t="shared" si="69"/>
        <v/>
      </c>
      <c r="AN115" s="436" t="str">
        <f t="shared" si="70"/>
        <v/>
      </c>
      <c r="AO115" s="436" t="str">
        <f t="shared" si="71"/>
        <v/>
      </c>
      <c r="AP115" s="436" t="str">
        <f t="shared" si="72"/>
        <v/>
      </c>
      <c r="AQ115" s="436" t="str">
        <f t="shared" si="73"/>
        <v/>
      </c>
      <c r="AR115" s="436" t="str">
        <f t="shared" si="74"/>
        <v/>
      </c>
      <c r="AS115" s="436" t="str">
        <f t="shared" si="75"/>
        <v/>
      </c>
    </row>
    <row r="116" spans="1:45" ht="17.100000000000001" customHeight="1" x14ac:dyDescent="0.2">
      <c r="A116" s="622"/>
      <c r="B116" s="623"/>
      <c r="C116" s="624"/>
      <c r="D116" s="624"/>
      <c r="E116" s="625"/>
      <c r="F116" s="626"/>
      <c r="G116" s="627"/>
      <c r="H116" s="628"/>
      <c r="I116" s="629"/>
      <c r="J116" s="630"/>
      <c r="K116" s="629"/>
      <c r="L116" s="625"/>
      <c r="M116" s="629"/>
      <c r="N116" s="629"/>
      <c r="O116" s="629"/>
      <c r="P116" s="629"/>
      <c r="Q116" s="629"/>
      <c r="R116" s="631" t="str">
        <f t="shared" si="76"/>
        <v/>
      </c>
      <c r="S116" s="631" t="str">
        <f t="shared" si="77"/>
        <v/>
      </c>
      <c r="T116" s="631" t="str">
        <f t="shared" si="78"/>
        <v/>
      </c>
      <c r="U116" s="631" t="str">
        <f t="shared" si="62"/>
        <v/>
      </c>
      <c r="V116" s="631" t="str">
        <f t="shared" si="79"/>
        <v/>
      </c>
      <c r="W116" s="631" t="str">
        <f t="shared" si="80"/>
        <v/>
      </c>
      <c r="X116" s="631" t="str">
        <f t="shared" si="81"/>
        <v/>
      </c>
      <c r="Y116" s="631" t="str">
        <f t="shared" si="82"/>
        <v/>
      </c>
      <c r="Z116" s="631" t="str">
        <f t="shared" si="83"/>
        <v/>
      </c>
      <c r="AA116" s="631" t="str">
        <f t="shared" si="63"/>
        <v/>
      </c>
      <c r="AB116" s="631" t="str">
        <f t="shared" si="84"/>
        <v/>
      </c>
      <c r="AC116" s="632" t="str">
        <f t="shared" si="85"/>
        <v/>
      </c>
      <c r="AD116" s="633" t="str">
        <f t="shared" si="86"/>
        <v/>
      </c>
      <c r="AE116" s="408" t="str">
        <f t="shared" si="87"/>
        <v/>
      </c>
      <c r="AG116" s="436" t="str">
        <f t="shared" si="64"/>
        <v/>
      </c>
      <c r="AH116" s="436" t="str">
        <f t="shared" si="65"/>
        <v/>
      </c>
      <c r="AI116" s="436" t="str">
        <f t="shared" si="66"/>
        <v/>
      </c>
      <c r="AJ116" s="436" t="str">
        <f t="shared" si="67"/>
        <v/>
      </c>
      <c r="AK116" s="436" t="str">
        <f t="shared" si="68"/>
        <v/>
      </c>
      <c r="AL116" s="436" t="str">
        <f t="shared" si="69"/>
        <v/>
      </c>
      <c r="AN116" s="436" t="str">
        <f t="shared" si="70"/>
        <v/>
      </c>
      <c r="AO116" s="436" t="str">
        <f t="shared" si="71"/>
        <v/>
      </c>
      <c r="AP116" s="436" t="str">
        <f t="shared" si="72"/>
        <v/>
      </c>
      <c r="AQ116" s="436" t="str">
        <f t="shared" si="73"/>
        <v/>
      </c>
      <c r="AR116" s="436" t="str">
        <f t="shared" si="74"/>
        <v/>
      </c>
      <c r="AS116" s="436" t="str">
        <f t="shared" si="75"/>
        <v/>
      </c>
    </row>
    <row r="117" spans="1:45" ht="17.100000000000001" customHeight="1" x14ac:dyDescent="0.2">
      <c r="A117" s="635" t="s">
        <v>5</v>
      </c>
      <c r="B117" s="636">
        <f>SUM(B17:B116)</f>
        <v>0</v>
      </c>
      <c r="C117" s="636"/>
      <c r="D117" s="636"/>
      <c r="E117" s="636"/>
      <c r="F117" s="637"/>
      <c r="G117" s="637"/>
      <c r="H117" s="637"/>
      <c r="I117" s="637"/>
      <c r="J117" s="637"/>
      <c r="K117" s="637"/>
      <c r="L117" s="637"/>
      <c r="M117" s="637"/>
      <c r="N117" s="637"/>
      <c r="O117" s="637"/>
      <c r="P117" s="637"/>
      <c r="Q117" s="637"/>
      <c r="R117" s="638"/>
      <c r="S117" s="638"/>
      <c r="T117" s="638"/>
      <c r="U117" s="639"/>
      <c r="V117" s="639"/>
      <c r="W117" s="639"/>
      <c r="X117" s="639"/>
      <c r="Y117" s="639"/>
      <c r="Z117" s="639"/>
      <c r="AA117" s="639"/>
      <c r="AB117" s="639"/>
      <c r="AC117" s="639"/>
      <c r="AD117" s="640">
        <f>SUM(AD17:AD116)</f>
        <v>0</v>
      </c>
    </row>
    <row r="118" spans="1:45" ht="15.75" customHeight="1" x14ac:dyDescent="0.2">
      <c r="C118" s="437"/>
      <c r="D118" s="437"/>
      <c r="E118" s="437"/>
      <c r="F118" s="437"/>
      <c r="G118" s="437"/>
      <c r="H118" s="438"/>
      <c r="I118" s="438"/>
      <c r="J118" s="438"/>
      <c r="K118" s="438"/>
      <c r="L118" s="438"/>
      <c r="M118" s="438"/>
      <c r="N118" s="438"/>
      <c r="O118" s="438"/>
      <c r="P118" s="438"/>
      <c r="Q118" s="438"/>
      <c r="R118" s="438"/>
      <c r="S118" s="438"/>
      <c r="U118" s="438"/>
      <c r="V118" s="438"/>
      <c r="W118" s="438"/>
      <c r="X118" s="438"/>
      <c r="Y118" s="438"/>
      <c r="Z118" s="438"/>
      <c r="AA118" s="438"/>
      <c r="AB118" s="438"/>
      <c r="AC118" s="438"/>
    </row>
    <row r="119" spans="1:45" ht="15.75" customHeight="1" thickBot="1" x14ac:dyDescent="0.25">
      <c r="A119" s="446" t="s">
        <v>116</v>
      </c>
      <c r="C119" s="437"/>
      <c r="D119" s="437"/>
      <c r="E119" s="437"/>
      <c r="F119" s="437"/>
      <c r="G119" s="437"/>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row>
    <row r="120" spans="1:45" x14ac:dyDescent="0.2">
      <c r="A120" s="706"/>
      <c r="B120" s="707"/>
      <c r="C120" s="707"/>
      <c r="D120" s="707"/>
      <c r="E120" s="707"/>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8"/>
    </row>
    <row r="121" spans="1:45" x14ac:dyDescent="0.2">
      <c r="A121" s="709"/>
      <c r="B121" s="710"/>
      <c r="C121" s="710"/>
      <c r="D121" s="710"/>
      <c r="E121" s="710"/>
      <c r="F121" s="710"/>
      <c r="G121" s="710"/>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1"/>
    </row>
    <row r="122" spans="1:45" ht="15.75" thickBot="1" x14ac:dyDescent="0.25">
      <c r="A122" s="712"/>
      <c r="B122" s="713"/>
      <c r="C122" s="713"/>
      <c r="D122" s="713"/>
      <c r="E122" s="713"/>
      <c r="F122" s="713"/>
      <c r="G122" s="713"/>
      <c r="H122" s="713"/>
      <c r="I122" s="713"/>
      <c r="J122" s="713"/>
      <c r="K122" s="713"/>
      <c r="L122" s="713"/>
      <c r="M122" s="713"/>
      <c r="N122" s="713"/>
      <c r="O122" s="713"/>
      <c r="P122" s="713"/>
      <c r="Q122" s="713"/>
      <c r="R122" s="713"/>
      <c r="S122" s="713"/>
      <c r="T122" s="713"/>
      <c r="U122" s="713"/>
      <c r="V122" s="713"/>
      <c r="W122" s="713"/>
      <c r="X122" s="713"/>
      <c r="Y122" s="713"/>
      <c r="Z122" s="713"/>
      <c r="AA122" s="713"/>
      <c r="AB122" s="713"/>
      <c r="AC122" s="713"/>
      <c r="AD122" s="714"/>
    </row>
    <row r="123" spans="1:45" x14ac:dyDescent="0.2">
      <c r="C123" s="437"/>
      <c r="D123" s="437"/>
      <c r="E123" s="437"/>
      <c r="F123" s="437"/>
      <c r="G123" s="437"/>
      <c r="H123" s="438"/>
      <c r="I123" s="438"/>
      <c r="J123" s="438"/>
      <c r="K123" s="438"/>
      <c r="L123" s="438"/>
      <c r="M123" s="438"/>
      <c r="N123" s="438"/>
      <c r="O123" s="438"/>
      <c r="P123" s="438"/>
      <c r="Q123" s="438"/>
      <c r="R123" s="438"/>
      <c r="S123" s="438"/>
      <c r="T123" s="438"/>
      <c r="U123" s="438"/>
      <c r="V123" s="438"/>
      <c r="W123" s="438"/>
      <c r="X123" s="438"/>
      <c r="Y123" s="438"/>
      <c r="Z123" s="438"/>
      <c r="AA123" s="438"/>
      <c r="AB123" s="438"/>
      <c r="AC123" s="438"/>
    </row>
    <row r="124" spans="1:45" x14ac:dyDescent="0.2">
      <c r="C124" s="437"/>
      <c r="D124" s="437"/>
      <c r="E124" s="437"/>
      <c r="F124" s="437"/>
      <c r="G124" s="437"/>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row>
    <row r="125" spans="1:45" x14ac:dyDescent="0.2">
      <c r="C125" s="437"/>
      <c r="D125" s="437"/>
      <c r="E125" s="437"/>
      <c r="F125" s="437"/>
      <c r="G125" s="437"/>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row>
    <row r="126" spans="1:45" x14ac:dyDescent="0.2">
      <c r="C126" s="437"/>
      <c r="D126" s="437"/>
      <c r="E126" s="437"/>
      <c r="F126" s="437"/>
      <c r="G126" s="437"/>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row>
    <row r="127" spans="1:45" x14ac:dyDescent="0.2">
      <c r="C127" s="437"/>
      <c r="D127" s="437"/>
      <c r="E127" s="437"/>
      <c r="F127" s="437"/>
      <c r="G127" s="437"/>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row>
    <row r="128" spans="1:45" x14ac:dyDescent="0.2">
      <c r="C128" s="437"/>
      <c r="D128" s="437"/>
      <c r="E128" s="437"/>
      <c r="F128" s="437"/>
      <c r="G128" s="437"/>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row>
    <row r="129" spans="8:29" x14ac:dyDescent="0.2">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row>
    <row r="130" spans="8:29" x14ac:dyDescent="0.2">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row>
    <row r="131" spans="8:29" x14ac:dyDescent="0.2">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row>
    <row r="132" spans="8:29" x14ac:dyDescent="0.2">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row>
    <row r="133" spans="8:29" x14ac:dyDescent="0.2">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row>
    <row r="134" spans="8:29" x14ac:dyDescent="0.2">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row>
    <row r="135" spans="8:29" x14ac:dyDescent="0.2">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row>
    <row r="136" spans="8:29" x14ac:dyDescent="0.2">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row>
    <row r="137" spans="8:29" x14ac:dyDescent="0.2">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row>
    <row r="138" spans="8:29" x14ac:dyDescent="0.2">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row>
    <row r="139" spans="8:29" x14ac:dyDescent="0.2">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row>
    <row r="140" spans="8:29" x14ac:dyDescent="0.2">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row>
    <row r="141" spans="8:29" x14ac:dyDescent="0.2">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row>
    <row r="142" spans="8:29" x14ac:dyDescent="0.2">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row>
    <row r="143" spans="8:29" x14ac:dyDescent="0.2">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row>
    <row r="144" spans="8:29" x14ac:dyDescent="0.2">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row>
    <row r="145" spans="8:29" x14ac:dyDescent="0.2">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row>
    <row r="146" spans="8:29" x14ac:dyDescent="0.2">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row>
    <row r="147" spans="8:29" x14ac:dyDescent="0.2">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row>
    <row r="148" spans="8:29" x14ac:dyDescent="0.2">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row>
    <row r="149" spans="8:29" x14ac:dyDescent="0.2">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row>
    <row r="150" spans="8:29" x14ac:dyDescent="0.2">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row>
    <row r="151" spans="8:29" x14ac:dyDescent="0.2">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row>
    <row r="152" spans="8:29" x14ac:dyDescent="0.2">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row>
    <row r="153" spans="8:29" x14ac:dyDescent="0.2">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row>
    <row r="154" spans="8:29" x14ac:dyDescent="0.2">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row>
    <row r="155" spans="8:29" x14ac:dyDescent="0.2">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8"/>
    </row>
    <row r="156" spans="8:29" x14ac:dyDescent="0.2">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row>
    <row r="157" spans="8:29" x14ac:dyDescent="0.2">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row>
    <row r="158" spans="8:29" x14ac:dyDescent="0.2">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row>
    <row r="159" spans="8:29" x14ac:dyDescent="0.2">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row>
    <row r="160" spans="8:29" x14ac:dyDescent="0.2">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row>
    <row r="161" spans="8:29" x14ac:dyDescent="0.2">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row>
    <row r="162" spans="8:29" x14ac:dyDescent="0.2">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row>
    <row r="163" spans="8:29" x14ac:dyDescent="0.2">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row>
    <row r="164" spans="8:29" x14ac:dyDescent="0.2">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row>
    <row r="165" spans="8:29" x14ac:dyDescent="0.2">
      <c r="H165" s="438"/>
      <c r="I165" s="438"/>
      <c r="J165" s="438"/>
      <c r="K165" s="438"/>
      <c r="L165" s="438"/>
      <c r="M165" s="438"/>
      <c r="N165" s="438"/>
      <c r="O165" s="438"/>
      <c r="P165" s="438"/>
      <c r="Q165" s="438"/>
      <c r="R165" s="438"/>
      <c r="S165" s="438"/>
      <c r="T165" s="438"/>
      <c r="U165" s="438"/>
      <c r="V165" s="438"/>
      <c r="W165" s="438"/>
      <c r="X165" s="438"/>
      <c r="Y165" s="438"/>
      <c r="Z165" s="438"/>
      <c r="AA165" s="438"/>
      <c r="AB165" s="438"/>
      <c r="AC165" s="438"/>
    </row>
    <row r="166" spans="8:29" x14ac:dyDescent="0.2">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row>
    <row r="167" spans="8:29" x14ac:dyDescent="0.2">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row>
    <row r="168" spans="8:29" x14ac:dyDescent="0.2">
      <c r="H168" s="438"/>
      <c r="I168" s="438"/>
      <c r="J168" s="438"/>
      <c r="K168" s="438"/>
      <c r="L168" s="438"/>
      <c r="M168" s="438"/>
      <c r="N168" s="438"/>
      <c r="O168" s="438"/>
      <c r="P168" s="438"/>
      <c r="Q168" s="438"/>
      <c r="R168" s="438"/>
      <c r="S168" s="438"/>
      <c r="T168" s="438"/>
      <c r="U168" s="438"/>
      <c r="V168" s="438"/>
      <c r="W168" s="438"/>
      <c r="X168" s="438"/>
      <c r="Y168" s="438"/>
      <c r="Z168" s="438"/>
      <c r="AA168" s="438"/>
      <c r="AB168" s="438"/>
      <c r="AC168" s="438"/>
    </row>
    <row r="169" spans="8:29" x14ac:dyDescent="0.2">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row>
    <row r="170" spans="8:29" x14ac:dyDescent="0.2">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row>
    <row r="171" spans="8:29" x14ac:dyDescent="0.2">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row>
    <row r="172" spans="8:29" x14ac:dyDescent="0.2">
      <c r="H172" s="438"/>
      <c r="I172" s="438"/>
      <c r="J172" s="438"/>
      <c r="K172" s="438"/>
      <c r="L172" s="438"/>
      <c r="M172" s="438"/>
      <c r="N172" s="438"/>
      <c r="O172" s="438"/>
      <c r="P172" s="438"/>
      <c r="Q172" s="438"/>
      <c r="R172" s="438"/>
      <c r="S172" s="438"/>
      <c r="T172" s="438"/>
      <c r="U172" s="438"/>
      <c r="V172" s="438"/>
      <c r="W172" s="438"/>
      <c r="X172" s="438"/>
      <c r="Y172" s="438"/>
      <c r="Z172" s="438"/>
      <c r="AA172" s="438"/>
      <c r="AB172" s="438"/>
      <c r="AC172" s="438"/>
    </row>
    <row r="173" spans="8:29" x14ac:dyDescent="0.2">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row>
    <row r="174" spans="8:29" x14ac:dyDescent="0.2">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row>
    <row r="175" spans="8:29" x14ac:dyDescent="0.2">
      <c r="H175" s="438"/>
      <c r="I175" s="438"/>
      <c r="J175" s="438"/>
      <c r="K175" s="438"/>
      <c r="L175" s="438"/>
      <c r="M175" s="438"/>
      <c r="N175" s="438"/>
      <c r="O175" s="438"/>
      <c r="P175" s="438"/>
      <c r="Q175" s="438"/>
      <c r="R175" s="438"/>
      <c r="S175" s="438"/>
      <c r="T175" s="438"/>
      <c r="U175" s="438"/>
      <c r="V175" s="438"/>
      <c r="W175" s="438"/>
      <c r="X175" s="438"/>
      <c r="Y175" s="438"/>
      <c r="Z175" s="438"/>
      <c r="AA175" s="438"/>
      <c r="AB175" s="438"/>
      <c r="AC175" s="438"/>
    </row>
    <row r="176" spans="8:29" x14ac:dyDescent="0.2">
      <c r="H176" s="438"/>
      <c r="I176" s="438"/>
      <c r="J176" s="438"/>
      <c r="K176" s="438"/>
      <c r="L176" s="438"/>
      <c r="M176" s="438"/>
      <c r="N176" s="438"/>
      <c r="O176" s="438"/>
      <c r="P176" s="438"/>
      <c r="Q176" s="438"/>
      <c r="R176" s="438"/>
      <c r="S176" s="438"/>
      <c r="T176" s="438"/>
      <c r="U176" s="438"/>
      <c r="V176" s="438"/>
      <c r="W176" s="438"/>
      <c r="X176" s="438"/>
      <c r="Y176" s="438"/>
      <c r="Z176" s="438"/>
      <c r="AA176" s="438"/>
      <c r="AB176" s="438"/>
      <c r="AC176" s="438"/>
    </row>
    <row r="177" spans="8:29" x14ac:dyDescent="0.2">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row>
    <row r="178" spans="8:29" x14ac:dyDescent="0.2">
      <c r="H178" s="438"/>
      <c r="I178" s="438"/>
      <c r="J178" s="438"/>
      <c r="K178" s="438"/>
      <c r="L178" s="438"/>
      <c r="M178" s="438"/>
      <c r="N178" s="438"/>
      <c r="O178" s="438"/>
      <c r="P178" s="438"/>
      <c r="Q178" s="438"/>
      <c r="R178" s="438"/>
      <c r="S178" s="438"/>
      <c r="T178" s="438"/>
      <c r="U178" s="438"/>
      <c r="V178" s="438"/>
      <c r="W178" s="438"/>
      <c r="X178" s="438"/>
      <c r="Y178" s="438"/>
      <c r="Z178" s="438"/>
      <c r="AA178" s="438"/>
      <c r="AB178" s="438"/>
      <c r="AC178" s="438"/>
    </row>
    <row r="179" spans="8:29" x14ac:dyDescent="0.2">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row>
    <row r="180" spans="8:29" x14ac:dyDescent="0.2">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row>
    <row r="181" spans="8:29" x14ac:dyDescent="0.2">
      <c r="H181" s="438"/>
      <c r="I181" s="438"/>
      <c r="J181" s="438"/>
      <c r="K181" s="438"/>
      <c r="L181" s="438"/>
      <c r="M181" s="438"/>
      <c r="N181" s="438"/>
      <c r="O181" s="438"/>
      <c r="P181" s="438"/>
      <c r="Q181" s="438"/>
      <c r="R181" s="438"/>
      <c r="S181" s="438"/>
      <c r="T181" s="438"/>
      <c r="U181" s="438"/>
      <c r="V181" s="438"/>
      <c r="W181" s="438"/>
      <c r="X181" s="438"/>
      <c r="Y181" s="438"/>
      <c r="Z181" s="438"/>
      <c r="AA181" s="438"/>
      <c r="AB181" s="438"/>
      <c r="AC181" s="438"/>
    </row>
    <row r="182" spans="8:29" x14ac:dyDescent="0.2">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row>
    <row r="183" spans="8:29" x14ac:dyDescent="0.2">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row>
    <row r="184" spans="8:29" x14ac:dyDescent="0.2">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row>
    <row r="185" spans="8:29" x14ac:dyDescent="0.2">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38"/>
    </row>
    <row r="186" spans="8:29" x14ac:dyDescent="0.2">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row>
    <row r="187" spans="8:29" x14ac:dyDescent="0.2">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row>
    <row r="188" spans="8:29" x14ac:dyDescent="0.2">
      <c r="H188" s="438"/>
      <c r="I188" s="438"/>
      <c r="J188" s="438"/>
      <c r="K188" s="438"/>
      <c r="L188" s="438"/>
      <c r="M188" s="438"/>
      <c r="N188" s="438"/>
      <c r="O188" s="438"/>
      <c r="P188" s="438"/>
      <c r="Q188" s="438"/>
      <c r="R188" s="438"/>
      <c r="S188" s="438"/>
      <c r="T188" s="438"/>
      <c r="U188" s="438"/>
      <c r="V188" s="438"/>
      <c r="W188" s="438"/>
      <c r="X188" s="438"/>
      <c r="Y188" s="438"/>
      <c r="Z188" s="438"/>
      <c r="AA188" s="438"/>
      <c r="AB188" s="438"/>
      <c r="AC188" s="438"/>
    </row>
    <row r="189" spans="8:29" x14ac:dyDescent="0.2">
      <c r="H189" s="438"/>
      <c r="I189" s="438"/>
      <c r="J189" s="438"/>
      <c r="K189" s="438"/>
      <c r="L189" s="438"/>
      <c r="M189" s="438"/>
      <c r="N189" s="438"/>
      <c r="O189" s="438"/>
      <c r="P189" s="438"/>
      <c r="Q189" s="438"/>
      <c r="R189" s="438"/>
      <c r="S189" s="438"/>
      <c r="T189" s="438"/>
      <c r="U189" s="438"/>
      <c r="V189" s="438"/>
      <c r="W189" s="438"/>
      <c r="X189" s="438"/>
      <c r="Y189" s="438"/>
      <c r="Z189" s="438"/>
      <c r="AA189" s="438"/>
      <c r="AB189" s="438"/>
      <c r="AC189" s="438"/>
    </row>
    <row r="190" spans="8:29" x14ac:dyDescent="0.2">
      <c r="H190" s="438"/>
      <c r="I190" s="438"/>
      <c r="J190" s="438"/>
      <c r="K190" s="438"/>
      <c r="L190" s="438"/>
      <c r="M190" s="438"/>
      <c r="N190" s="438"/>
      <c r="O190" s="438"/>
      <c r="P190" s="438"/>
      <c r="Q190" s="438"/>
      <c r="R190" s="438"/>
      <c r="S190" s="438"/>
      <c r="T190" s="438"/>
      <c r="U190" s="438"/>
      <c r="V190" s="438"/>
      <c r="W190" s="438"/>
      <c r="X190" s="438"/>
      <c r="Y190" s="438"/>
      <c r="Z190" s="438"/>
      <c r="AA190" s="438"/>
      <c r="AB190" s="438"/>
      <c r="AC190" s="438"/>
    </row>
    <row r="191" spans="8:29" x14ac:dyDescent="0.2">
      <c r="H191" s="438"/>
      <c r="I191" s="438"/>
      <c r="J191" s="438"/>
      <c r="K191" s="438"/>
      <c r="L191" s="438"/>
      <c r="M191" s="438"/>
      <c r="N191" s="438"/>
      <c r="O191" s="438"/>
      <c r="P191" s="438"/>
      <c r="Q191" s="438"/>
      <c r="R191" s="438"/>
      <c r="S191" s="438"/>
      <c r="T191" s="438"/>
      <c r="U191" s="438"/>
      <c r="V191" s="438"/>
      <c r="W191" s="438"/>
      <c r="X191" s="438"/>
      <c r="Y191" s="438"/>
      <c r="Z191" s="438"/>
      <c r="AA191" s="438"/>
      <c r="AB191" s="438"/>
      <c r="AC191" s="438"/>
    </row>
    <row r="192" spans="8:29" x14ac:dyDescent="0.2">
      <c r="H192" s="438"/>
      <c r="I192" s="438"/>
      <c r="J192" s="438"/>
      <c r="K192" s="438"/>
      <c r="L192" s="438"/>
      <c r="M192" s="438"/>
      <c r="N192" s="438"/>
      <c r="O192" s="438"/>
      <c r="P192" s="438"/>
      <c r="Q192" s="438"/>
      <c r="R192" s="438"/>
      <c r="S192" s="438"/>
      <c r="T192" s="438"/>
      <c r="U192" s="438"/>
      <c r="V192" s="438"/>
      <c r="W192" s="438"/>
      <c r="X192" s="438"/>
      <c r="Y192" s="438"/>
      <c r="Z192" s="438"/>
      <c r="AA192" s="438"/>
      <c r="AB192" s="438"/>
      <c r="AC192" s="438"/>
    </row>
    <row r="193" spans="8:29" x14ac:dyDescent="0.2">
      <c r="H193" s="438"/>
      <c r="I193" s="438"/>
      <c r="J193" s="438"/>
      <c r="K193" s="438"/>
      <c r="L193" s="438"/>
      <c r="M193" s="438"/>
      <c r="N193" s="438"/>
      <c r="O193" s="438"/>
      <c r="P193" s="438"/>
      <c r="Q193" s="438"/>
      <c r="R193" s="438"/>
      <c r="S193" s="438"/>
      <c r="T193" s="438"/>
      <c r="U193" s="438"/>
      <c r="V193" s="438"/>
      <c r="W193" s="438"/>
      <c r="X193" s="438"/>
      <c r="Y193" s="438"/>
      <c r="Z193" s="438"/>
      <c r="AA193" s="438"/>
      <c r="AB193" s="438"/>
      <c r="AC193" s="438"/>
    </row>
    <row r="194" spans="8:29" x14ac:dyDescent="0.2">
      <c r="H194" s="438"/>
      <c r="I194" s="438"/>
      <c r="J194" s="438"/>
      <c r="K194" s="438"/>
      <c r="L194" s="438"/>
      <c r="M194" s="438"/>
      <c r="N194" s="438"/>
      <c r="O194" s="438"/>
      <c r="P194" s="438"/>
      <c r="Q194" s="438"/>
      <c r="R194" s="438"/>
      <c r="S194" s="438"/>
      <c r="T194" s="438"/>
      <c r="U194" s="438"/>
      <c r="V194" s="438"/>
      <c r="W194" s="438"/>
      <c r="X194" s="438"/>
      <c r="Y194" s="438"/>
      <c r="Z194" s="438"/>
      <c r="AA194" s="438"/>
      <c r="AB194" s="438"/>
      <c r="AC194" s="438"/>
    </row>
    <row r="195" spans="8:29" x14ac:dyDescent="0.2">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row>
    <row r="196" spans="8:29" x14ac:dyDescent="0.2">
      <c r="H196" s="438"/>
      <c r="I196" s="438"/>
      <c r="J196" s="438"/>
      <c r="K196" s="438"/>
      <c r="L196" s="438"/>
      <c r="M196" s="438"/>
      <c r="N196" s="438"/>
      <c r="O196" s="438"/>
      <c r="P196" s="438"/>
      <c r="Q196" s="438"/>
      <c r="R196" s="438"/>
      <c r="S196" s="438"/>
      <c r="T196" s="438"/>
      <c r="U196" s="438"/>
      <c r="V196" s="438"/>
      <c r="W196" s="438"/>
      <c r="X196" s="438"/>
      <c r="Y196" s="438"/>
      <c r="Z196" s="438"/>
      <c r="AA196" s="438"/>
      <c r="AB196" s="438"/>
      <c r="AC196" s="438"/>
    </row>
    <row r="197" spans="8:29" x14ac:dyDescent="0.2">
      <c r="H197" s="438"/>
      <c r="I197" s="438"/>
      <c r="J197" s="438"/>
      <c r="K197" s="438"/>
      <c r="L197" s="438"/>
      <c r="M197" s="438"/>
      <c r="N197" s="438"/>
      <c r="O197" s="438"/>
      <c r="P197" s="438"/>
      <c r="Q197" s="438"/>
      <c r="R197" s="438"/>
      <c r="S197" s="438"/>
      <c r="T197" s="438"/>
      <c r="U197" s="438"/>
      <c r="V197" s="438"/>
      <c r="W197" s="438"/>
      <c r="X197" s="438"/>
      <c r="Y197" s="438"/>
      <c r="Z197" s="438"/>
      <c r="AA197" s="438"/>
      <c r="AB197" s="438"/>
      <c r="AC197" s="438"/>
    </row>
    <row r="198" spans="8:29" x14ac:dyDescent="0.2">
      <c r="H198" s="438"/>
      <c r="I198" s="438"/>
      <c r="J198" s="438"/>
      <c r="K198" s="438"/>
      <c r="L198" s="438"/>
      <c r="M198" s="438"/>
      <c r="N198" s="438"/>
      <c r="O198" s="438"/>
      <c r="P198" s="438"/>
      <c r="Q198" s="438"/>
      <c r="R198" s="438"/>
      <c r="S198" s="438"/>
      <c r="T198" s="438"/>
      <c r="U198" s="438"/>
      <c r="V198" s="438"/>
      <c r="W198" s="438"/>
      <c r="X198" s="438"/>
      <c r="Y198" s="438"/>
      <c r="Z198" s="438"/>
      <c r="AA198" s="438"/>
      <c r="AB198" s="438"/>
      <c r="AC198" s="438"/>
    </row>
    <row r="199" spans="8:29" x14ac:dyDescent="0.2">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row>
    <row r="200" spans="8:29" x14ac:dyDescent="0.2">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row>
    <row r="201" spans="8:29" x14ac:dyDescent="0.2">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row>
    <row r="202" spans="8:29" x14ac:dyDescent="0.2">
      <c r="H202" s="438"/>
      <c r="I202" s="438"/>
      <c r="J202" s="438"/>
      <c r="K202" s="438"/>
      <c r="L202" s="438"/>
      <c r="M202" s="438"/>
      <c r="N202" s="438"/>
      <c r="O202" s="438"/>
      <c r="P202" s="438"/>
      <c r="Q202" s="438"/>
      <c r="R202" s="438"/>
      <c r="S202" s="438"/>
      <c r="T202" s="438"/>
      <c r="U202" s="438"/>
      <c r="V202" s="438"/>
      <c r="W202" s="438"/>
      <c r="X202" s="438"/>
      <c r="Y202" s="438"/>
      <c r="Z202" s="438"/>
      <c r="AA202" s="438"/>
      <c r="AB202" s="438"/>
      <c r="AC202" s="438"/>
    </row>
    <row r="203" spans="8:29" x14ac:dyDescent="0.2">
      <c r="H203" s="438"/>
      <c r="I203" s="438"/>
      <c r="J203" s="438"/>
      <c r="K203" s="438"/>
      <c r="L203" s="438"/>
      <c r="M203" s="438"/>
      <c r="N203" s="438"/>
      <c r="O203" s="438"/>
      <c r="P203" s="438"/>
      <c r="Q203" s="438"/>
      <c r="R203" s="438"/>
      <c r="S203" s="438"/>
      <c r="T203" s="438"/>
      <c r="U203" s="438"/>
      <c r="V203" s="438"/>
      <c r="W203" s="438"/>
      <c r="X203" s="438"/>
      <c r="Y203" s="438"/>
      <c r="Z203" s="438"/>
      <c r="AA203" s="438"/>
      <c r="AB203" s="438"/>
      <c r="AC203" s="438"/>
    </row>
    <row r="204" spans="8:29" x14ac:dyDescent="0.2">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row>
    <row r="205" spans="8:29" x14ac:dyDescent="0.2">
      <c r="H205" s="438"/>
      <c r="I205" s="438"/>
      <c r="J205" s="438"/>
      <c r="K205" s="438"/>
      <c r="L205" s="438"/>
      <c r="M205" s="438"/>
      <c r="N205" s="438"/>
      <c r="O205" s="438"/>
      <c r="P205" s="438"/>
      <c r="Q205" s="438"/>
      <c r="R205" s="438"/>
      <c r="S205" s="438"/>
      <c r="T205" s="438"/>
      <c r="U205" s="438"/>
      <c r="V205" s="438"/>
      <c r="W205" s="438"/>
      <c r="X205" s="438"/>
      <c r="Y205" s="438"/>
      <c r="Z205" s="438"/>
      <c r="AA205" s="438"/>
      <c r="AB205" s="438"/>
      <c r="AC205" s="438"/>
    </row>
    <row r="206" spans="8:29" x14ac:dyDescent="0.2">
      <c r="H206" s="438"/>
      <c r="I206" s="438"/>
      <c r="J206" s="438"/>
      <c r="K206" s="438"/>
      <c r="L206" s="438"/>
      <c r="M206" s="438"/>
      <c r="N206" s="438"/>
      <c r="O206" s="438"/>
      <c r="P206" s="438"/>
      <c r="Q206" s="438"/>
      <c r="R206" s="438"/>
      <c r="S206" s="438"/>
      <c r="T206" s="438"/>
      <c r="U206" s="438"/>
      <c r="V206" s="438"/>
      <c r="W206" s="438"/>
      <c r="X206" s="438"/>
      <c r="Y206" s="438"/>
      <c r="Z206" s="438"/>
      <c r="AA206" s="438"/>
      <c r="AB206" s="438"/>
      <c r="AC206" s="438"/>
    </row>
    <row r="207" spans="8:29" x14ac:dyDescent="0.2">
      <c r="H207" s="438"/>
      <c r="I207" s="438"/>
      <c r="J207" s="438"/>
      <c r="K207" s="438"/>
      <c r="L207" s="438"/>
      <c r="M207" s="438"/>
      <c r="N207" s="438"/>
      <c r="O207" s="438"/>
      <c r="P207" s="438"/>
      <c r="Q207" s="438"/>
      <c r="R207" s="438"/>
      <c r="S207" s="438"/>
      <c r="T207" s="438"/>
      <c r="U207" s="438"/>
      <c r="V207" s="438"/>
      <c r="W207" s="438"/>
      <c r="X207" s="438"/>
      <c r="Y207" s="438"/>
      <c r="Z207" s="438"/>
      <c r="AA207" s="438"/>
      <c r="AB207" s="438"/>
      <c r="AC207" s="438"/>
    </row>
    <row r="208" spans="8:29" x14ac:dyDescent="0.2">
      <c r="H208" s="438"/>
      <c r="I208" s="438"/>
      <c r="J208" s="438"/>
      <c r="K208" s="438"/>
      <c r="L208" s="438"/>
      <c r="M208" s="438"/>
      <c r="N208" s="438"/>
      <c r="O208" s="438"/>
      <c r="P208" s="438"/>
      <c r="Q208" s="438"/>
      <c r="R208" s="438"/>
      <c r="S208" s="438"/>
      <c r="T208" s="438"/>
      <c r="U208" s="438"/>
      <c r="V208" s="438"/>
      <c r="W208" s="438"/>
      <c r="X208" s="438"/>
      <c r="Y208" s="438"/>
      <c r="Z208" s="438"/>
      <c r="AA208" s="438"/>
      <c r="AB208" s="438"/>
      <c r="AC208" s="438"/>
    </row>
    <row r="209" spans="8:29" x14ac:dyDescent="0.2">
      <c r="H209" s="438"/>
      <c r="I209" s="438"/>
      <c r="J209" s="438"/>
      <c r="K209" s="438"/>
      <c r="L209" s="438"/>
      <c r="M209" s="438"/>
      <c r="N209" s="438"/>
      <c r="O209" s="438"/>
      <c r="P209" s="438"/>
      <c r="Q209" s="438"/>
      <c r="R209" s="438"/>
      <c r="S209" s="438"/>
      <c r="T209" s="438"/>
      <c r="U209" s="438"/>
      <c r="V209" s="438"/>
      <c r="W209" s="438"/>
      <c r="X209" s="438"/>
      <c r="Y209" s="438"/>
      <c r="Z209" s="438"/>
      <c r="AA209" s="438"/>
      <c r="AB209" s="438"/>
      <c r="AC209" s="438"/>
    </row>
    <row r="210" spans="8:29" x14ac:dyDescent="0.2">
      <c r="H210" s="438"/>
      <c r="I210" s="438"/>
      <c r="J210" s="438"/>
      <c r="K210" s="438"/>
      <c r="L210" s="438"/>
      <c r="M210" s="438"/>
      <c r="N210" s="438"/>
      <c r="O210" s="438"/>
      <c r="P210" s="438"/>
      <c r="Q210" s="438"/>
      <c r="R210" s="438"/>
      <c r="S210" s="438"/>
      <c r="T210" s="438"/>
      <c r="U210" s="438"/>
      <c r="V210" s="438"/>
      <c r="W210" s="438"/>
      <c r="X210" s="438"/>
      <c r="Y210" s="438"/>
      <c r="Z210" s="438"/>
      <c r="AA210" s="438"/>
      <c r="AB210" s="438"/>
      <c r="AC210" s="438"/>
    </row>
    <row r="211" spans="8:29" x14ac:dyDescent="0.2">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row>
    <row r="212" spans="8:29" x14ac:dyDescent="0.2">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row>
    <row r="213" spans="8:29" x14ac:dyDescent="0.2">
      <c r="H213" s="438"/>
      <c r="I213" s="438"/>
      <c r="J213" s="438"/>
      <c r="K213" s="438"/>
      <c r="L213" s="438"/>
      <c r="M213" s="438"/>
      <c r="N213" s="438"/>
      <c r="O213" s="438"/>
      <c r="P213" s="438"/>
      <c r="Q213" s="438"/>
      <c r="R213" s="438"/>
      <c r="S213" s="438"/>
      <c r="T213" s="438"/>
      <c r="U213" s="438"/>
      <c r="V213" s="438"/>
      <c r="W213" s="438"/>
      <c r="X213" s="438"/>
      <c r="Y213" s="438"/>
      <c r="Z213" s="438"/>
      <c r="AA213" s="438"/>
      <c r="AB213" s="438"/>
      <c r="AC213" s="438"/>
    </row>
    <row r="214" spans="8:29" x14ac:dyDescent="0.2">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row>
    <row r="215" spans="8:29" x14ac:dyDescent="0.2">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row>
    <row r="216" spans="8:29" x14ac:dyDescent="0.2">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row>
    <row r="217" spans="8:29" x14ac:dyDescent="0.2">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row>
    <row r="218" spans="8:29" x14ac:dyDescent="0.2">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row>
    <row r="219" spans="8:29" x14ac:dyDescent="0.2">
      <c r="H219" s="438"/>
      <c r="I219" s="438"/>
      <c r="J219" s="438"/>
      <c r="K219" s="438"/>
      <c r="L219" s="438"/>
      <c r="M219" s="438"/>
      <c r="N219" s="438"/>
      <c r="O219" s="438"/>
      <c r="P219" s="438"/>
      <c r="Q219" s="438"/>
      <c r="R219" s="438"/>
      <c r="S219" s="438"/>
      <c r="T219" s="438"/>
      <c r="U219" s="438"/>
      <c r="V219" s="438"/>
      <c r="W219" s="438"/>
      <c r="X219" s="438"/>
      <c r="Y219" s="438"/>
      <c r="Z219" s="438"/>
      <c r="AA219" s="438"/>
      <c r="AB219" s="438"/>
      <c r="AC219" s="438"/>
    </row>
    <row r="220" spans="8:29" x14ac:dyDescent="0.2">
      <c r="H220" s="438"/>
      <c r="I220" s="438"/>
      <c r="J220" s="438"/>
      <c r="K220" s="438"/>
      <c r="L220" s="438"/>
      <c r="M220" s="438"/>
      <c r="N220" s="438"/>
      <c r="O220" s="438"/>
      <c r="P220" s="438"/>
      <c r="Q220" s="438"/>
      <c r="R220" s="438"/>
      <c r="S220" s="438"/>
      <c r="T220" s="438"/>
      <c r="U220" s="438"/>
      <c r="V220" s="438"/>
      <c r="W220" s="438"/>
      <c r="X220" s="438"/>
      <c r="Y220" s="438"/>
      <c r="Z220" s="438"/>
      <c r="AA220" s="438"/>
      <c r="AB220" s="438"/>
      <c r="AC220" s="438"/>
    </row>
    <row r="221" spans="8:29" x14ac:dyDescent="0.2">
      <c r="H221" s="438"/>
      <c r="I221" s="438"/>
      <c r="J221" s="438"/>
      <c r="K221" s="438"/>
      <c r="L221" s="438"/>
      <c r="M221" s="438"/>
      <c r="N221" s="438"/>
      <c r="O221" s="438"/>
      <c r="P221" s="438"/>
      <c r="Q221" s="438"/>
      <c r="R221" s="438"/>
      <c r="S221" s="438"/>
      <c r="T221" s="438"/>
      <c r="U221" s="438"/>
      <c r="V221" s="438"/>
      <c r="W221" s="438"/>
      <c r="X221" s="438"/>
      <c r="Y221" s="438"/>
      <c r="Z221" s="438"/>
      <c r="AA221" s="438"/>
      <c r="AB221" s="438"/>
      <c r="AC221" s="438"/>
    </row>
    <row r="222" spans="8:29" x14ac:dyDescent="0.2">
      <c r="H222" s="438"/>
      <c r="I222" s="438"/>
      <c r="J222" s="438"/>
      <c r="K222" s="438"/>
      <c r="L222" s="438"/>
      <c r="M222" s="438"/>
      <c r="N222" s="438"/>
      <c r="O222" s="438"/>
      <c r="P222" s="438"/>
      <c r="Q222" s="438"/>
      <c r="R222" s="438"/>
      <c r="S222" s="438"/>
      <c r="T222" s="438"/>
      <c r="U222" s="438"/>
      <c r="V222" s="438"/>
      <c r="W222" s="438"/>
      <c r="X222" s="438"/>
      <c r="Y222" s="438"/>
      <c r="Z222" s="438"/>
      <c r="AA222" s="438"/>
      <c r="AB222" s="438"/>
      <c r="AC222" s="438"/>
    </row>
    <row r="223" spans="8:29" x14ac:dyDescent="0.2">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row>
    <row r="224" spans="8:29" x14ac:dyDescent="0.2">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438"/>
    </row>
    <row r="225" spans="8:29" x14ac:dyDescent="0.2">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8"/>
    </row>
    <row r="226" spans="8:29" x14ac:dyDescent="0.2">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row>
    <row r="227" spans="8:29" x14ac:dyDescent="0.2">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8"/>
    </row>
    <row r="228" spans="8:29" x14ac:dyDescent="0.2">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8"/>
    </row>
    <row r="229" spans="8:29" x14ac:dyDescent="0.2">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row>
    <row r="230" spans="8:29" x14ac:dyDescent="0.2">
      <c r="H230" s="438"/>
      <c r="I230" s="438"/>
      <c r="J230" s="438"/>
      <c r="K230" s="438"/>
      <c r="L230" s="438"/>
      <c r="M230" s="438"/>
      <c r="N230" s="438"/>
      <c r="O230" s="438"/>
      <c r="P230" s="438"/>
      <c r="Q230" s="438"/>
      <c r="R230" s="438"/>
      <c r="S230" s="438"/>
      <c r="T230" s="438"/>
      <c r="U230" s="438"/>
      <c r="V230" s="438"/>
      <c r="W230" s="438"/>
      <c r="X230" s="438"/>
      <c r="Y230" s="438"/>
      <c r="Z230" s="438"/>
      <c r="AA230" s="438"/>
      <c r="AB230" s="438"/>
      <c r="AC230" s="438"/>
    </row>
    <row r="231" spans="8:29" x14ac:dyDescent="0.2">
      <c r="H231" s="438"/>
      <c r="I231" s="438"/>
      <c r="J231" s="438"/>
      <c r="K231" s="438"/>
      <c r="L231" s="438"/>
      <c r="M231" s="438"/>
      <c r="N231" s="438"/>
      <c r="O231" s="438"/>
      <c r="P231" s="438"/>
      <c r="Q231" s="438"/>
      <c r="R231" s="438"/>
      <c r="S231" s="438"/>
      <c r="T231" s="438"/>
      <c r="U231" s="438"/>
      <c r="V231" s="438"/>
      <c r="W231" s="438"/>
      <c r="X231" s="438"/>
      <c r="Y231" s="438"/>
      <c r="Z231" s="438"/>
      <c r="AA231" s="438"/>
      <c r="AB231" s="438"/>
      <c r="AC231" s="438"/>
    </row>
    <row r="232" spans="8:29" x14ac:dyDescent="0.2">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38"/>
    </row>
    <row r="233" spans="8:29" x14ac:dyDescent="0.2">
      <c r="H233" s="438"/>
      <c r="I233" s="438"/>
      <c r="J233" s="438"/>
      <c r="K233" s="438"/>
      <c r="L233" s="438"/>
      <c r="M233" s="438"/>
      <c r="N233" s="438"/>
      <c r="O233" s="438"/>
      <c r="P233" s="438"/>
      <c r="Q233" s="438"/>
      <c r="R233" s="438"/>
      <c r="S233" s="438"/>
      <c r="T233" s="438"/>
      <c r="U233" s="438"/>
      <c r="V233" s="438"/>
      <c r="W233" s="438"/>
      <c r="X233" s="438"/>
      <c r="Y233" s="438"/>
      <c r="Z233" s="438"/>
      <c r="AA233" s="438"/>
      <c r="AB233" s="438"/>
      <c r="AC233" s="438"/>
    </row>
    <row r="234" spans="8:29" x14ac:dyDescent="0.2">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row>
    <row r="235" spans="8:29" x14ac:dyDescent="0.2">
      <c r="H235" s="438"/>
      <c r="I235" s="438"/>
      <c r="J235" s="438"/>
      <c r="K235" s="438"/>
      <c r="L235" s="438"/>
      <c r="M235" s="438"/>
      <c r="N235" s="438"/>
      <c r="O235" s="438"/>
      <c r="P235" s="438"/>
      <c r="Q235" s="438"/>
      <c r="R235" s="438"/>
      <c r="S235" s="438"/>
      <c r="T235" s="438"/>
      <c r="U235" s="438"/>
      <c r="V235" s="438"/>
      <c r="W235" s="438"/>
      <c r="X235" s="438"/>
      <c r="Y235" s="438"/>
      <c r="Z235" s="438"/>
      <c r="AA235" s="438"/>
      <c r="AB235" s="438"/>
      <c r="AC235" s="438"/>
    </row>
    <row r="236" spans="8:29" x14ac:dyDescent="0.2">
      <c r="H236" s="438"/>
      <c r="I236" s="438"/>
      <c r="J236" s="438"/>
      <c r="K236" s="438"/>
      <c r="L236" s="438"/>
      <c r="M236" s="438"/>
      <c r="N236" s="438"/>
      <c r="O236" s="438"/>
      <c r="P236" s="438"/>
      <c r="Q236" s="438"/>
      <c r="R236" s="438"/>
      <c r="S236" s="438"/>
      <c r="T236" s="438"/>
      <c r="U236" s="438"/>
      <c r="V236" s="438"/>
      <c r="W236" s="438"/>
      <c r="X236" s="438"/>
      <c r="Y236" s="438"/>
      <c r="Z236" s="438"/>
      <c r="AA236" s="438"/>
      <c r="AB236" s="438"/>
      <c r="AC236" s="438"/>
    </row>
    <row r="237" spans="8:29" x14ac:dyDescent="0.2">
      <c r="H237" s="438"/>
      <c r="I237" s="438"/>
      <c r="J237" s="438"/>
      <c r="K237" s="438"/>
      <c r="L237" s="438"/>
      <c r="M237" s="438"/>
      <c r="N237" s="438"/>
      <c r="O237" s="438"/>
      <c r="P237" s="438"/>
      <c r="Q237" s="438"/>
      <c r="R237" s="438"/>
      <c r="S237" s="438"/>
      <c r="T237" s="438"/>
      <c r="U237" s="438"/>
      <c r="V237" s="438"/>
      <c r="W237" s="438"/>
      <c r="X237" s="438"/>
      <c r="Y237" s="438"/>
      <c r="Z237" s="438"/>
      <c r="AA237" s="438"/>
      <c r="AB237" s="438"/>
      <c r="AC237" s="438"/>
    </row>
    <row r="238" spans="8:29" x14ac:dyDescent="0.2">
      <c r="H238" s="438"/>
      <c r="I238" s="438"/>
      <c r="J238" s="438"/>
      <c r="K238" s="438"/>
      <c r="L238" s="438"/>
      <c r="M238" s="438"/>
      <c r="N238" s="438"/>
      <c r="O238" s="438"/>
      <c r="P238" s="438"/>
      <c r="Q238" s="438"/>
      <c r="R238" s="438"/>
      <c r="S238" s="438"/>
      <c r="T238" s="438"/>
      <c r="U238" s="438"/>
      <c r="V238" s="438"/>
      <c r="W238" s="438"/>
      <c r="X238" s="438"/>
      <c r="Y238" s="438"/>
      <c r="Z238" s="438"/>
      <c r="AA238" s="438"/>
      <c r="AB238" s="438"/>
      <c r="AC238" s="438"/>
    </row>
    <row r="239" spans="8:29" x14ac:dyDescent="0.2">
      <c r="H239" s="438"/>
      <c r="I239" s="438"/>
      <c r="J239" s="438"/>
      <c r="K239" s="438"/>
      <c r="L239" s="438"/>
      <c r="M239" s="438"/>
      <c r="N239" s="438"/>
      <c r="O239" s="438"/>
      <c r="P239" s="438"/>
      <c r="Q239" s="438"/>
      <c r="R239" s="438"/>
      <c r="S239" s="438"/>
      <c r="T239" s="438"/>
      <c r="U239" s="438"/>
      <c r="V239" s="438"/>
      <c r="W239" s="438"/>
      <c r="X239" s="438"/>
      <c r="Y239" s="438"/>
      <c r="Z239" s="438"/>
      <c r="AA239" s="438"/>
      <c r="AB239" s="438"/>
      <c r="AC239" s="438"/>
    </row>
    <row r="240" spans="8:29" x14ac:dyDescent="0.2">
      <c r="H240" s="438"/>
      <c r="I240" s="438"/>
      <c r="J240" s="438"/>
      <c r="K240" s="438"/>
      <c r="L240" s="438"/>
      <c r="M240" s="438"/>
      <c r="N240" s="438"/>
      <c r="O240" s="438"/>
      <c r="P240" s="438"/>
      <c r="Q240" s="438"/>
      <c r="R240" s="438"/>
      <c r="S240" s="438"/>
      <c r="T240" s="438"/>
      <c r="U240" s="438"/>
      <c r="V240" s="438"/>
      <c r="W240" s="438"/>
      <c r="X240" s="438"/>
      <c r="Y240" s="438"/>
      <c r="Z240" s="438"/>
      <c r="AA240" s="438"/>
      <c r="AB240" s="438"/>
      <c r="AC240" s="438"/>
    </row>
    <row r="241" spans="8:29" x14ac:dyDescent="0.2">
      <c r="H241" s="438"/>
      <c r="I241" s="438"/>
      <c r="J241" s="438"/>
      <c r="K241" s="438"/>
      <c r="L241" s="438"/>
      <c r="M241" s="438"/>
      <c r="N241" s="438"/>
      <c r="O241" s="438"/>
      <c r="P241" s="438"/>
      <c r="Q241" s="438"/>
      <c r="R241" s="438"/>
      <c r="S241" s="438"/>
      <c r="T241" s="438"/>
      <c r="U241" s="438"/>
      <c r="V241" s="438"/>
      <c r="W241" s="438"/>
      <c r="X241" s="438"/>
      <c r="Y241" s="438"/>
      <c r="Z241" s="438"/>
      <c r="AA241" s="438"/>
      <c r="AB241" s="438"/>
      <c r="AC241" s="438"/>
    </row>
    <row r="242" spans="8:29" x14ac:dyDescent="0.2">
      <c r="H242" s="438"/>
      <c r="I242" s="438"/>
      <c r="J242" s="438"/>
      <c r="K242" s="438"/>
      <c r="L242" s="438"/>
      <c r="M242" s="438"/>
      <c r="N242" s="438"/>
      <c r="O242" s="438"/>
      <c r="P242" s="438"/>
      <c r="Q242" s="438"/>
      <c r="R242" s="438"/>
      <c r="S242" s="438"/>
      <c r="T242" s="438"/>
      <c r="U242" s="438"/>
      <c r="V242" s="438"/>
      <c r="W242" s="438"/>
      <c r="X242" s="438"/>
      <c r="Y242" s="438"/>
      <c r="Z242" s="438"/>
      <c r="AA242" s="438"/>
      <c r="AB242" s="438"/>
      <c r="AC242" s="438"/>
    </row>
    <row r="243" spans="8:29" x14ac:dyDescent="0.2">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row>
    <row r="244" spans="8:29" x14ac:dyDescent="0.2">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row>
    <row r="245" spans="8:29" x14ac:dyDescent="0.2">
      <c r="H245" s="438"/>
      <c r="I245" s="438"/>
      <c r="J245" s="438"/>
      <c r="K245" s="438"/>
      <c r="L245" s="438"/>
      <c r="M245" s="438"/>
      <c r="N245" s="438"/>
      <c r="O245" s="438"/>
      <c r="P245" s="438"/>
      <c r="Q245" s="438"/>
      <c r="R245" s="438"/>
      <c r="S245" s="438"/>
      <c r="T245" s="438"/>
      <c r="U245" s="438"/>
      <c r="V245" s="438"/>
      <c r="W245" s="438"/>
      <c r="X245" s="438"/>
      <c r="Y245" s="438"/>
      <c r="Z245" s="438"/>
      <c r="AA245" s="438"/>
      <c r="AB245" s="438"/>
      <c r="AC245" s="438"/>
    </row>
    <row r="246" spans="8:29" x14ac:dyDescent="0.2">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row>
    <row r="247" spans="8:29" x14ac:dyDescent="0.2">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row>
    <row r="248" spans="8:29" x14ac:dyDescent="0.2">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row>
    <row r="249" spans="8:29" x14ac:dyDescent="0.2">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row>
    <row r="250" spans="8:29" x14ac:dyDescent="0.2">
      <c r="H250" s="438"/>
      <c r="I250" s="438"/>
      <c r="J250" s="438"/>
      <c r="K250" s="438"/>
      <c r="L250" s="438"/>
      <c r="M250" s="438"/>
      <c r="N250" s="438"/>
      <c r="O250" s="438"/>
      <c r="P250" s="438"/>
      <c r="Q250" s="438"/>
      <c r="R250" s="438"/>
      <c r="S250" s="438"/>
      <c r="T250" s="438"/>
      <c r="U250" s="438"/>
      <c r="V250" s="438"/>
      <c r="W250" s="438"/>
      <c r="X250" s="438"/>
      <c r="Y250" s="438"/>
      <c r="Z250" s="438"/>
      <c r="AA250" s="438"/>
      <c r="AB250" s="438"/>
      <c r="AC250" s="438"/>
    </row>
    <row r="251" spans="8:29" x14ac:dyDescent="0.2">
      <c r="H251" s="438"/>
      <c r="I251" s="438"/>
      <c r="J251" s="438"/>
      <c r="K251" s="438"/>
      <c r="L251" s="438"/>
      <c r="M251" s="438"/>
      <c r="N251" s="438"/>
      <c r="O251" s="438"/>
      <c r="P251" s="438"/>
      <c r="Q251" s="438"/>
      <c r="R251" s="438"/>
      <c r="S251" s="438"/>
      <c r="T251" s="438"/>
      <c r="U251" s="438"/>
      <c r="V251" s="438"/>
      <c r="W251" s="438"/>
      <c r="X251" s="438"/>
      <c r="Y251" s="438"/>
      <c r="Z251" s="438"/>
      <c r="AA251" s="438"/>
      <c r="AB251" s="438"/>
      <c r="AC251" s="438"/>
    </row>
    <row r="252" spans="8:29" x14ac:dyDescent="0.2">
      <c r="H252" s="438"/>
      <c r="I252" s="438"/>
      <c r="J252" s="438"/>
      <c r="K252" s="438"/>
      <c r="L252" s="438"/>
      <c r="M252" s="438"/>
      <c r="N252" s="438"/>
      <c r="O252" s="438"/>
      <c r="P252" s="438"/>
      <c r="Q252" s="438"/>
      <c r="R252" s="438"/>
      <c r="S252" s="438"/>
      <c r="T252" s="438"/>
      <c r="U252" s="438"/>
      <c r="V252" s="438"/>
      <c r="W252" s="438"/>
      <c r="X252" s="438"/>
      <c r="Y252" s="438"/>
      <c r="Z252" s="438"/>
      <c r="AA252" s="438"/>
      <c r="AB252" s="438"/>
      <c r="AC252" s="438"/>
    </row>
    <row r="253" spans="8:29" x14ac:dyDescent="0.2">
      <c r="H253" s="438"/>
      <c r="I253" s="438"/>
      <c r="J253" s="438"/>
      <c r="K253" s="438"/>
      <c r="L253" s="438"/>
      <c r="M253" s="438"/>
      <c r="N253" s="438"/>
      <c r="O253" s="438"/>
      <c r="P253" s="438"/>
      <c r="Q253" s="438"/>
      <c r="R253" s="438"/>
      <c r="S253" s="438"/>
      <c r="T253" s="438"/>
      <c r="U253" s="438"/>
      <c r="V253" s="438"/>
      <c r="W253" s="438"/>
      <c r="X253" s="438"/>
      <c r="Y253" s="438"/>
      <c r="Z253" s="438"/>
      <c r="AA253" s="438"/>
      <c r="AB253" s="438"/>
      <c r="AC253" s="438"/>
    </row>
    <row r="254" spans="8:29" x14ac:dyDescent="0.2">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row>
    <row r="255" spans="8:29" x14ac:dyDescent="0.2">
      <c r="H255" s="438"/>
      <c r="I255" s="438"/>
      <c r="J255" s="438"/>
      <c r="K255" s="438"/>
      <c r="L255" s="438"/>
      <c r="M255" s="438"/>
      <c r="N255" s="438"/>
      <c r="O255" s="438"/>
      <c r="P255" s="438"/>
      <c r="Q255" s="438"/>
      <c r="R255" s="438"/>
      <c r="S255" s="438"/>
      <c r="T255" s="438"/>
      <c r="U255" s="438"/>
      <c r="V255" s="438"/>
      <c r="W255" s="438"/>
      <c r="X255" s="438"/>
      <c r="Y255" s="438"/>
      <c r="Z255" s="438"/>
      <c r="AA255" s="438"/>
      <c r="AB255" s="438"/>
      <c r="AC255" s="438"/>
    </row>
    <row r="256" spans="8:29" x14ac:dyDescent="0.2">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row>
    <row r="257" spans="8:29" x14ac:dyDescent="0.2">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row>
    <row r="258" spans="8:29" x14ac:dyDescent="0.2">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row>
    <row r="259" spans="8:29" x14ac:dyDescent="0.2">
      <c r="H259" s="438"/>
      <c r="I259" s="438"/>
      <c r="J259" s="438"/>
      <c r="K259" s="438"/>
      <c r="L259" s="438"/>
      <c r="M259" s="438"/>
      <c r="N259" s="438"/>
      <c r="O259" s="438"/>
      <c r="P259" s="438"/>
      <c r="Q259" s="438"/>
      <c r="R259" s="438"/>
      <c r="S259" s="438"/>
      <c r="T259" s="438"/>
      <c r="U259" s="438"/>
      <c r="V259" s="438"/>
      <c r="W259" s="438"/>
      <c r="X259" s="438"/>
      <c r="Y259" s="438"/>
      <c r="Z259" s="438"/>
      <c r="AA259" s="438"/>
      <c r="AB259" s="438"/>
      <c r="AC259" s="438"/>
    </row>
    <row r="260" spans="8:29" x14ac:dyDescent="0.2">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row>
    <row r="261" spans="8:29" x14ac:dyDescent="0.2">
      <c r="H261" s="438"/>
      <c r="I261" s="438"/>
      <c r="J261" s="438"/>
      <c r="K261" s="438"/>
      <c r="L261" s="438"/>
      <c r="M261" s="438"/>
      <c r="N261" s="438"/>
      <c r="O261" s="438"/>
      <c r="P261" s="438"/>
      <c r="Q261" s="438"/>
      <c r="R261" s="438"/>
      <c r="S261" s="438"/>
      <c r="T261" s="438"/>
      <c r="U261" s="438"/>
      <c r="V261" s="438"/>
      <c r="W261" s="438"/>
      <c r="X261" s="438"/>
      <c r="Y261" s="438"/>
      <c r="Z261" s="438"/>
      <c r="AA261" s="438"/>
      <c r="AB261" s="438"/>
      <c r="AC261" s="438"/>
    </row>
    <row r="262" spans="8:29" x14ac:dyDescent="0.2">
      <c r="H262" s="438"/>
      <c r="I262" s="438"/>
      <c r="J262" s="438"/>
      <c r="K262" s="438"/>
      <c r="L262" s="438"/>
      <c r="M262" s="438"/>
      <c r="N262" s="438"/>
      <c r="O262" s="438"/>
      <c r="P262" s="438"/>
      <c r="Q262" s="438"/>
      <c r="R262" s="438"/>
      <c r="S262" s="438"/>
      <c r="T262" s="438"/>
      <c r="U262" s="438"/>
      <c r="V262" s="438"/>
      <c r="W262" s="438"/>
      <c r="X262" s="438"/>
      <c r="Y262" s="438"/>
      <c r="Z262" s="438"/>
      <c r="AA262" s="438"/>
      <c r="AB262" s="438"/>
      <c r="AC262" s="438"/>
    </row>
    <row r="263" spans="8:29" x14ac:dyDescent="0.2">
      <c r="H263" s="438"/>
      <c r="I263" s="438"/>
      <c r="J263" s="438"/>
      <c r="K263" s="438"/>
      <c r="L263" s="438"/>
      <c r="M263" s="438"/>
      <c r="N263" s="438"/>
      <c r="O263" s="438"/>
      <c r="P263" s="438"/>
      <c r="Q263" s="438"/>
      <c r="R263" s="438"/>
      <c r="S263" s="438"/>
      <c r="T263" s="438"/>
      <c r="U263" s="438"/>
      <c r="V263" s="438"/>
      <c r="W263" s="438"/>
      <c r="X263" s="438"/>
      <c r="Y263" s="438"/>
      <c r="Z263" s="438"/>
      <c r="AA263" s="438"/>
      <c r="AB263" s="438"/>
      <c r="AC263" s="438"/>
    </row>
    <row r="264" spans="8:29" x14ac:dyDescent="0.2">
      <c r="H264" s="438"/>
      <c r="I264" s="438"/>
      <c r="J264" s="438"/>
      <c r="K264" s="438"/>
      <c r="L264" s="438"/>
      <c r="M264" s="438"/>
      <c r="N264" s="438"/>
      <c r="O264" s="438"/>
      <c r="P264" s="438"/>
      <c r="Q264" s="438"/>
      <c r="R264" s="438"/>
      <c r="S264" s="438"/>
      <c r="T264" s="438"/>
      <c r="U264" s="438"/>
      <c r="V264" s="438"/>
      <c r="W264" s="438"/>
      <c r="X264" s="438"/>
      <c r="Y264" s="438"/>
      <c r="Z264" s="438"/>
      <c r="AA264" s="438"/>
      <c r="AB264" s="438"/>
      <c r="AC264" s="438"/>
    </row>
    <row r="265" spans="8:29" x14ac:dyDescent="0.2">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row>
    <row r="266" spans="8:29" x14ac:dyDescent="0.2">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row>
    <row r="267" spans="8:29" x14ac:dyDescent="0.2">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row>
    <row r="268" spans="8:29" x14ac:dyDescent="0.2">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row>
    <row r="269" spans="8:29" x14ac:dyDescent="0.2">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row>
    <row r="270" spans="8:29" x14ac:dyDescent="0.2">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row>
    <row r="271" spans="8:29" x14ac:dyDescent="0.2">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row>
    <row r="272" spans="8:29" x14ac:dyDescent="0.2">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row>
    <row r="273" spans="8:29" x14ac:dyDescent="0.2">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row>
    <row r="274" spans="8:29" x14ac:dyDescent="0.2">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row>
    <row r="275" spans="8:29" x14ac:dyDescent="0.2">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row>
    <row r="276" spans="8:29" x14ac:dyDescent="0.2">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row>
    <row r="277" spans="8:29" x14ac:dyDescent="0.2">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row>
    <row r="278" spans="8:29" x14ac:dyDescent="0.2">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row>
    <row r="279" spans="8:29" x14ac:dyDescent="0.2">
      <c r="H279" s="438"/>
      <c r="I279" s="438"/>
      <c r="J279" s="438"/>
      <c r="K279" s="438"/>
      <c r="L279" s="438"/>
      <c r="M279" s="438"/>
      <c r="N279" s="438"/>
      <c r="O279" s="438"/>
      <c r="P279" s="438"/>
      <c r="Q279" s="438"/>
      <c r="R279" s="438"/>
      <c r="S279" s="438"/>
      <c r="T279" s="438"/>
      <c r="U279" s="438"/>
      <c r="V279" s="438"/>
      <c r="W279" s="438"/>
      <c r="X279" s="438"/>
      <c r="Y279" s="438"/>
      <c r="Z279" s="438"/>
      <c r="AA279" s="438"/>
      <c r="AB279" s="438"/>
      <c r="AC279" s="438"/>
    </row>
    <row r="280" spans="8:29" x14ac:dyDescent="0.2">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row>
    <row r="281" spans="8:29" x14ac:dyDescent="0.2">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row>
    <row r="282" spans="8:29" x14ac:dyDescent="0.2">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row>
    <row r="283" spans="8:29" x14ac:dyDescent="0.2">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row>
    <row r="284" spans="8:29" x14ac:dyDescent="0.2">
      <c r="H284" s="438"/>
      <c r="I284" s="438"/>
      <c r="J284" s="438"/>
      <c r="K284" s="438"/>
      <c r="L284" s="438"/>
      <c r="M284" s="438"/>
      <c r="N284" s="438"/>
      <c r="O284" s="438"/>
      <c r="P284" s="438"/>
      <c r="Q284" s="438"/>
      <c r="R284" s="438"/>
      <c r="S284" s="438"/>
      <c r="T284" s="438"/>
      <c r="U284" s="438"/>
      <c r="V284" s="438"/>
      <c r="W284" s="438"/>
      <c r="X284" s="438"/>
      <c r="Y284" s="438"/>
      <c r="Z284" s="438"/>
      <c r="AA284" s="438"/>
      <c r="AB284" s="438"/>
      <c r="AC284" s="438"/>
    </row>
    <row r="285" spans="8:29" x14ac:dyDescent="0.2">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row>
    <row r="286" spans="8:29" x14ac:dyDescent="0.2">
      <c r="H286" s="438"/>
      <c r="I286" s="438"/>
      <c r="J286" s="438"/>
      <c r="K286" s="438"/>
      <c r="L286" s="438"/>
      <c r="M286" s="438"/>
      <c r="N286" s="438"/>
      <c r="O286" s="438"/>
      <c r="P286" s="438"/>
      <c r="Q286" s="438"/>
      <c r="R286" s="438"/>
      <c r="S286" s="438"/>
      <c r="T286" s="438"/>
      <c r="U286" s="438"/>
      <c r="V286" s="438"/>
      <c r="W286" s="438"/>
      <c r="X286" s="438"/>
      <c r="Y286" s="438"/>
      <c r="Z286" s="438"/>
      <c r="AA286" s="438"/>
      <c r="AB286" s="438"/>
      <c r="AC286" s="438"/>
    </row>
    <row r="287" spans="8:29" x14ac:dyDescent="0.2">
      <c r="H287" s="438"/>
      <c r="I287" s="438"/>
      <c r="J287" s="438"/>
      <c r="K287" s="438"/>
      <c r="L287" s="438"/>
      <c r="M287" s="438"/>
      <c r="N287" s="438"/>
      <c r="O287" s="438"/>
      <c r="P287" s="438"/>
      <c r="Q287" s="438"/>
      <c r="R287" s="438"/>
      <c r="S287" s="438"/>
      <c r="T287" s="438"/>
      <c r="U287" s="438"/>
      <c r="V287" s="438"/>
      <c r="W287" s="438"/>
      <c r="X287" s="438"/>
      <c r="Y287" s="438"/>
      <c r="Z287" s="438"/>
      <c r="AA287" s="438"/>
      <c r="AB287" s="438"/>
      <c r="AC287" s="438"/>
    </row>
    <row r="288" spans="8:29" x14ac:dyDescent="0.2">
      <c r="H288" s="438"/>
      <c r="I288" s="438"/>
      <c r="J288" s="438"/>
      <c r="K288" s="438"/>
      <c r="L288" s="438"/>
      <c r="M288" s="438"/>
      <c r="N288" s="438"/>
      <c r="O288" s="438"/>
      <c r="P288" s="438"/>
      <c r="Q288" s="438"/>
      <c r="R288" s="438"/>
      <c r="S288" s="438"/>
      <c r="T288" s="438"/>
      <c r="U288" s="438"/>
      <c r="V288" s="438"/>
      <c r="W288" s="438"/>
      <c r="X288" s="438"/>
      <c r="Y288" s="438"/>
      <c r="Z288" s="438"/>
      <c r="AA288" s="438"/>
      <c r="AB288" s="438"/>
      <c r="AC288" s="438"/>
    </row>
    <row r="289" spans="8:29" x14ac:dyDescent="0.2">
      <c r="H289" s="438"/>
      <c r="I289" s="438"/>
      <c r="J289" s="438"/>
      <c r="K289" s="438"/>
      <c r="L289" s="438"/>
      <c r="M289" s="438"/>
      <c r="N289" s="438"/>
      <c r="O289" s="438"/>
      <c r="P289" s="438"/>
      <c r="Q289" s="438"/>
      <c r="R289" s="438"/>
      <c r="S289" s="438"/>
      <c r="T289" s="438"/>
      <c r="U289" s="438"/>
      <c r="V289" s="438"/>
      <c r="W289" s="438"/>
      <c r="X289" s="438"/>
      <c r="Y289" s="438"/>
      <c r="Z289" s="438"/>
      <c r="AA289" s="438"/>
      <c r="AB289" s="438"/>
      <c r="AC289" s="438"/>
    </row>
    <row r="290" spans="8:29" x14ac:dyDescent="0.2">
      <c r="H290" s="438"/>
      <c r="I290" s="438"/>
      <c r="J290" s="438"/>
      <c r="K290" s="438"/>
      <c r="L290" s="438"/>
      <c r="M290" s="438"/>
      <c r="N290" s="438"/>
      <c r="O290" s="438"/>
      <c r="P290" s="438"/>
      <c r="Q290" s="438"/>
      <c r="R290" s="438"/>
      <c r="S290" s="438"/>
      <c r="T290" s="438"/>
      <c r="U290" s="438"/>
      <c r="V290" s="438"/>
      <c r="W290" s="438"/>
      <c r="X290" s="438"/>
      <c r="Y290" s="438"/>
      <c r="Z290" s="438"/>
      <c r="AA290" s="438"/>
      <c r="AB290" s="438"/>
      <c r="AC290" s="438"/>
    </row>
    <row r="291" spans="8:29" x14ac:dyDescent="0.2">
      <c r="H291" s="438"/>
      <c r="I291" s="438"/>
      <c r="J291" s="438"/>
      <c r="K291" s="438"/>
      <c r="L291" s="438"/>
      <c r="M291" s="438"/>
      <c r="N291" s="438"/>
      <c r="O291" s="438"/>
      <c r="P291" s="438"/>
      <c r="Q291" s="438"/>
      <c r="R291" s="438"/>
      <c r="S291" s="438"/>
      <c r="T291" s="438"/>
      <c r="U291" s="438"/>
      <c r="V291" s="438"/>
      <c r="W291" s="438"/>
      <c r="X291" s="438"/>
      <c r="Y291" s="438"/>
      <c r="Z291" s="438"/>
      <c r="AA291" s="438"/>
      <c r="AB291" s="438"/>
      <c r="AC291" s="438"/>
    </row>
    <row r="292" spans="8:29" x14ac:dyDescent="0.2">
      <c r="H292" s="438"/>
      <c r="I292" s="438"/>
      <c r="J292" s="438"/>
      <c r="K292" s="438"/>
      <c r="L292" s="438"/>
      <c r="M292" s="438"/>
      <c r="N292" s="438"/>
      <c r="O292" s="438"/>
      <c r="P292" s="438"/>
      <c r="Q292" s="438"/>
      <c r="R292" s="438"/>
      <c r="S292" s="438"/>
      <c r="T292" s="438"/>
      <c r="U292" s="438"/>
      <c r="V292" s="438"/>
      <c r="W292" s="438"/>
      <c r="X292" s="438"/>
      <c r="Y292" s="438"/>
      <c r="Z292" s="438"/>
      <c r="AA292" s="438"/>
      <c r="AB292" s="438"/>
      <c r="AC292" s="438"/>
    </row>
    <row r="293" spans="8:29" x14ac:dyDescent="0.2">
      <c r="H293" s="438"/>
      <c r="I293" s="438"/>
      <c r="J293" s="438"/>
      <c r="K293" s="438"/>
      <c r="L293" s="438"/>
      <c r="M293" s="438"/>
      <c r="N293" s="438"/>
      <c r="O293" s="438"/>
      <c r="P293" s="438"/>
      <c r="Q293" s="438"/>
      <c r="R293" s="438"/>
      <c r="S293" s="438"/>
      <c r="T293" s="438"/>
      <c r="U293" s="438"/>
      <c r="V293" s="438"/>
      <c r="W293" s="438"/>
      <c r="X293" s="438"/>
      <c r="Y293" s="438"/>
      <c r="Z293" s="438"/>
      <c r="AA293" s="438"/>
      <c r="AB293" s="438"/>
      <c r="AC293" s="438"/>
    </row>
    <row r="294" spans="8:29" x14ac:dyDescent="0.2">
      <c r="H294" s="438"/>
      <c r="I294" s="438"/>
      <c r="J294" s="438"/>
      <c r="K294" s="438"/>
      <c r="L294" s="438"/>
      <c r="M294" s="438"/>
      <c r="N294" s="438"/>
      <c r="O294" s="438"/>
      <c r="P294" s="438"/>
      <c r="Q294" s="438"/>
      <c r="R294" s="438"/>
      <c r="S294" s="438"/>
      <c r="T294" s="438"/>
      <c r="U294" s="438"/>
      <c r="V294" s="438"/>
      <c r="W294" s="438"/>
      <c r="X294" s="438"/>
      <c r="Y294" s="438"/>
      <c r="Z294" s="438"/>
      <c r="AA294" s="438"/>
      <c r="AB294" s="438"/>
      <c r="AC294" s="438"/>
    </row>
    <row r="295" spans="8:29" x14ac:dyDescent="0.2">
      <c r="H295" s="438"/>
      <c r="I295" s="438"/>
      <c r="J295" s="438"/>
      <c r="K295" s="438"/>
      <c r="L295" s="438"/>
      <c r="M295" s="438"/>
      <c r="N295" s="438"/>
      <c r="O295" s="438"/>
      <c r="P295" s="438"/>
      <c r="Q295" s="438"/>
      <c r="R295" s="438"/>
      <c r="S295" s="438"/>
      <c r="T295" s="438"/>
      <c r="U295" s="438"/>
      <c r="V295" s="438"/>
      <c r="W295" s="438"/>
      <c r="X295" s="438"/>
      <c r="Y295" s="438"/>
      <c r="Z295" s="438"/>
      <c r="AA295" s="438"/>
      <c r="AB295" s="438"/>
      <c r="AC295" s="438"/>
    </row>
    <row r="296" spans="8:29" x14ac:dyDescent="0.2">
      <c r="H296" s="438"/>
      <c r="I296" s="438"/>
      <c r="J296" s="438"/>
      <c r="K296" s="438"/>
      <c r="L296" s="438"/>
      <c r="M296" s="438"/>
      <c r="N296" s="438"/>
      <c r="O296" s="438"/>
      <c r="P296" s="438"/>
      <c r="Q296" s="438"/>
      <c r="R296" s="438"/>
      <c r="S296" s="438"/>
      <c r="T296" s="438"/>
      <c r="U296" s="438"/>
      <c r="V296" s="438"/>
      <c r="W296" s="438"/>
      <c r="X296" s="438"/>
      <c r="Y296" s="438"/>
      <c r="Z296" s="438"/>
      <c r="AA296" s="438"/>
      <c r="AB296" s="438"/>
      <c r="AC296" s="438"/>
    </row>
    <row r="297" spans="8:29" x14ac:dyDescent="0.2">
      <c r="H297" s="438"/>
      <c r="I297" s="438"/>
      <c r="J297" s="438"/>
      <c r="K297" s="438"/>
      <c r="L297" s="438"/>
      <c r="M297" s="438"/>
      <c r="N297" s="438"/>
      <c r="O297" s="438"/>
      <c r="P297" s="438"/>
      <c r="Q297" s="438"/>
      <c r="R297" s="438"/>
      <c r="S297" s="438"/>
      <c r="T297" s="438"/>
      <c r="U297" s="438"/>
      <c r="V297" s="438"/>
      <c r="W297" s="438"/>
      <c r="X297" s="438"/>
      <c r="Y297" s="438"/>
      <c r="Z297" s="438"/>
      <c r="AA297" s="438"/>
      <c r="AB297" s="438"/>
      <c r="AC297" s="438"/>
    </row>
    <row r="298" spans="8:29" x14ac:dyDescent="0.2">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row>
    <row r="299" spans="8:29" x14ac:dyDescent="0.2">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row>
    <row r="300" spans="8:29" x14ac:dyDescent="0.2">
      <c r="H300" s="438"/>
      <c r="I300" s="438"/>
      <c r="J300" s="438"/>
      <c r="K300" s="438"/>
      <c r="L300" s="438"/>
      <c r="M300" s="438"/>
      <c r="N300" s="438"/>
      <c r="O300" s="438"/>
      <c r="P300" s="438"/>
      <c r="Q300" s="438"/>
      <c r="R300" s="438"/>
      <c r="S300" s="438"/>
      <c r="T300" s="438"/>
      <c r="U300" s="438"/>
      <c r="V300" s="438"/>
      <c r="W300" s="438"/>
      <c r="X300" s="438"/>
      <c r="Y300" s="438"/>
      <c r="Z300" s="438"/>
      <c r="AA300" s="438"/>
      <c r="AB300" s="438"/>
      <c r="AC300" s="438"/>
    </row>
    <row r="301" spans="8:29" x14ac:dyDescent="0.2">
      <c r="H301" s="438"/>
      <c r="I301" s="438"/>
      <c r="J301" s="438"/>
      <c r="K301" s="438"/>
      <c r="L301" s="438"/>
      <c r="M301" s="438"/>
      <c r="N301" s="438"/>
      <c r="O301" s="438"/>
      <c r="P301" s="438"/>
      <c r="Q301" s="438"/>
      <c r="R301" s="438"/>
      <c r="S301" s="438"/>
      <c r="T301" s="438"/>
      <c r="U301" s="438"/>
      <c r="V301" s="438"/>
      <c r="W301" s="438"/>
      <c r="X301" s="438"/>
      <c r="Y301" s="438"/>
      <c r="Z301" s="438"/>
      <c r="AA301" s="438"/>
      <c r="AB301" s="438"/>
      <c r="AC301" s="438"/>
    </row>
    <row r="302" spans="8:29" x14ac:dyDescent="0.2">
      <c r="H302" s="438"/>
      <c r="I302" s="438"/>
      <c r="J302" s="438"/>
      <c r="K302" s="438"/>
      <c r="L302" s="438"/>
      <c r="M302" s="438"/>
      <c r="N302" s="438"/>
      <c r="O302" s="438"/>
      <c r="P302" s="438"/>
      <c r="Q302" s="438"/>
      <c r="R302" s="438"/>
      <c r="S302" s="438"/>
      <c r="T302" s="438"/>
      <c r="U302" s="438"/>
      <c r="V302" s="438"/>
      <c r="W302" s="438"/>
      <c r="X302" s="438"/>
      <c r="Y302" s="438"/>
      <c r="Z302" s="438"/>
      <c r="AA302" s="438"/>
      <c r="AB302" s="438"/>
      <c r="AC302" s="438"/>
    </row>
    <row r="303" spans="8:29" x14ac:dyDescent="0.2">
      <c r="H303" s="438"/>
      <c r="I303" s="438"/>
      <c r="J303" s="438"/>
      <c r="K303" s="438"/>
      <c r="L303" s="438"/>
      <c r="M303" s="438"/>
      <c r="N303" s="438"/>
      <c r="O303" s="438"/>
      <c r="P303" s="438"/>
      <c r="Q303" s="438"/>
      <c r="R303" s="438"/>
      <c r="S303" s="438"/>
      <c r="T303" s="438"/>
      <c r="U303" s="438"/>
      <c r="V303" s="438"/>
      <c r="W303" s="438"/>
      <c r="X303" s="438"/>
      <c r="Y303" s="438"/>
      <c r="Z303" s="438"/>
      <c r="AA303" s="438"/>
      <c r="AB303" s="438"/>
      <c r="AC303" s="438"/>
    </row>
    <row r="304" spans="8:29" x14ac:dyDescent="0.2">
      <c r="H304" s="438"/>
      <c r="I304" s="438"/>
      <c r="J304" s="438"/>
      <c r="K304" s="438"/>
      <c r="L304" s="438"/>
      <c r="M304" s="438"/>
      <c r="N304" s="438"/>
      <c r="O304" s="438"/>
      <c r="P304" s="438"/>
      <c r="Q304" s="438"/>
      <c r="R304" s="438"/>
      <c r="S304" s="438"/>
      <c r="T304" s="438"/>
      <c r="U304" s="438"/>
      <c r="V304" s="438"/>
      <c r="W304" s="438"/>
      <c r="X304" s="438"/>
      <c r="Y304" s="438"/>
      <c r="Z304" s="438"/>
      <c r="AA304" s="438"/>
      <c r="AB304" s="438"/>
      <c r="AC304" s="438"/>
    </row>
    <row r="305" spans="8:29" x14ac:dyDescent="0.2">
      <c r="H305" s="438"/>
      <c r="I305" s="438"/>
      <c r="J305" s="438"/>
      <c r="K305" s="438"/>
      <c r="L305" s="438"/>
      <c r="M305" s="438"/>
      <c r="N305" s="438"/>
      <c r="O305" s="438"/>
      <c r="P305" s="438"/>
      <c r="Q305" s="438"/>
      <c r="R305" s="438"/>
      <c r="S305" s="438"/>
      <c r="T305" s="438"/>
      <c r="U305" s="438"/>
      <c r="V305" s="438"/>
      <c r="W305" s="438"/>
      <c r="X305" s="438"/>
      <c r="Y305" s="438"/>
      <c r="Z305" s="438"/>
      <c r="AA305" s="438"/>
      <c r="AB305" s="438"/>
      <c r="AC305" s="438"/>
    </row>
    <row r="306" spans="8:29" x14ac:dyDescent="0.2">
      <c r="H306" s="438"/>
      <c r="I306" s="438"/>
      <c r="J306" s="438"/>
      <c r="K306" s="438"/>
      <c r="L306" s="438"/>
      <c r="M306" s="438"/>
      <c r="N306" s="438"/>
      <c r="O306" s="438"/>
      <c r="P306" s="438"/>
      <c r="Q306" s="438"/>
      <c r="R306" s="438"/>
      <c r="S306" s="438"/>
      <c r="T306" s="438"/>
      <c r="U306" s="438"/>
      <c r="V306" s="438"/>
      <c r="W306" s="438"/>
      <c r="X306" s="438"/>
      <c r="Y306" s="438"/>
      <c r="Z306" s="438"/>
      <c r="AA306" s="438"/>
      <c r="AB306" s="438"/>
      <c r="AC306" s="438"/>
    </row>
    <row r="307" spans="8:29" x14ac:dyDescent="0.2">
      <c r="H307" s="438"/>
      <c r="I307" s="438"/>
      <c r="J307" s="438"/>
      <c r="K307" s="438"/>
      <c r="L307" s="438"/>
      <c r="M307" s="438"/>
      <c r="N307" s="438"/>
      <c r="O307" s="438"/>
      <c r="P307" s="438"/>
      <c r="Q307" s="438"/>
      <c r="R307" s="438"/>
      <c r="S307" s="438"/>
      <c r="T307" s="438"/>
      <c r="U307" s="438"/>
      <c r="V307" s="438"/>
      <c r="W307" s="438"/>
      <c r="X307" s="438"/>
      <c r="Y307" s="438"/>
      <c r="Z307" s="438"/>
      <c r="AA307" s="438"/>
      <c r="AB307" s="438"/>
      <c r="AC307" s="438"/>
    </row>
    <row r="308" spans="8:29" x14ac:dyDescent="0.2">
      <c r="H308" s="438"/>
      <c r="I308" s="438"/>
      <c r="J308" s="438"/>
      <c r="K308" s="438"/>
      <c r="L308" s="438"/>
      <c r="M308" s="438"/>
      <c r="N308" s="438"/>
      <c r="O308" s="438"/>
      <c r="P308" s="438"/>
      <c r="Q308" s="438"/>
      <c r="R308" s="438"/>
      <c r="S308" s="438"/>
      <c r="T308" s="438"/>
      <c r="U308" s="438"/>
      <c r="V308" s="438"/>
      <c r="W308" s="438"/>
      <c r="X308" s="438"/>
      <c r="Y308" s="438"/>
      <c r="Z308" s="438"/>
      <c r="AA308" s="438"/>
      <c r="AB308" s="438"/>
      <c r="AC308" s="438"/>
    </row>
    <row r="309" spans="8:29" x14ac:dyDescent="0.2">
      <c r="H309" s="438"/>
      <c r="I309" s="438"/>
      <c r="J309" s="438"/>
      <c r="K309" s="438"/>
      <c r="L309" s="438"/>
      <c r="M309" s="438"/>
      <c r="N309" s="438"/>
      <c r="O309" s="438"/>
      <c r="P309" s="438"/>
      <c r="Q309" s="438"/>
      <c r="R309" s="438"/>
      <c r="S309" s="438"/>
      <c r="T309" s="438"/>
      <c r="U309" s="438"/>
      <c r="V309" s="438"/>
      <c r="W309" s="438"/>
      <c r="X309" s="438"/>
      <c r="Y309" s="438"/>
      <c r="Z309" s="438"/>
      <c r="AA309" s="438"/>
      <c r="AB309" s="438"/>
      <c r="AC309" s="438"/>
    </row>
    <row r="310" spans="8:29" x14ac:dyDescent="0.2">
      <c r="H310" s="438"/>
      <c r="I310" s="438"/>
      <c r="J310" s="438"/>
      <c r="K310" s="438"/>
      <c r="L310" s="438"/>
      <c r="M310" s="438"/>
      <c r="N310" s="438"/>
      <c r="O310" s="438"/>
      <c r="P310" s="438"/>
      <c r="Q310" s="438"/>
      <c r="R310" s="438"/>
      <c r="S310" s="438"/>
      <c r="T310" s="438"/>
      <c r="U310" s="438"/>
      <c r="V310" s="438"/>
      <c r="W310" s="438"/>
      <c r="X310" s="438"/>
      <c r="Y310" s="438"/>
      <c r="Z310" s="438"/>
      <c r="AA310" s="438"/>
      <c r="AB310" s="438"/>
      <c r="AC310" s="438"/>
    </row>
    <row r="311" spans="8:29" x14ac:dyDescent="0.2">
      <c r="H311" s="438"/>
      <c r="I311" s="438"/>
      <c r="J311" s="438"/>
      <c r="K311" s="438"/>
      <c r="L311" s="438"/>
      <c r="M311" s="438"/>
      <c r="N311" s="438"/>
      <c r="O311" s="438"/>
      <c r="P311" s="438"/>
      <c r="Q311" s="438"/>
      <c r="R311" s="438"/>
      <c r="S311" s="438"/>
      <c r="T311" s="438"/>
      <c r="U311" s="438"/>
      <c r="V311" s="438"/>
      <c r="W311" s="438"/>
      <c r="X311" s="438"/>
      <c r="Y311" s="438"/>
      <c r="Z311" s="438"/>
      <c r="AA311" s="438"/>
      <c r="AB311" s="438"/>
      <c r="AC311" s="438"/>
    </row>
    <row r="312" spans="8:29" x14ac:dyDescent="0.2">
      <c r="H312" s="438"/>
      <c r="I312" s="438"/>
      <c r="J312" s="438"/>
      <c r="K312" s="438"/>
      <c r="L312" s="438"/>
      <c r="M312" s="438"/>
      <c r="N312" s="438"/>
      <c r="O312" s="438"/>
      <c r="P312" s="438"/>
      <c r="Q312" s="438"/>
      <c r="R312" s="438"/>
      <c r="S312" s="438"/>
      <c r="T312" s="438"/>
      <c r="U312" s="438"/>
      <c r="V312" s="438"/>
      <c r="W312" s="438"/>
      <c r="X312" s="438"/>
      <c r="Y312" s="438"/>
      <c r="Z312" s="438"/>
      <c r="AA312" s="438"/>
      <c r="AB312" s="438"/>
      <c r="AC312" s="438"/>
    </row>
    <row r="313" spans="8:29" x14ac:dyDescent="0.2">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row>
    <row r="314" spans="8:29" x14ac:dyDescent="0.2">
      <c r="H314" s="438"/>
      <c r="I314" s="438"/>
      <c r="J314" s="438"/>
      <c r="K314" s="438"/>
      <c r="L314" s="438"/>
      <c r="M314" s="438"/>
      <c r="N314" s="438"/>
      <c r="O314" s="438"/>
      <c r="P314" s="438"/>
      <c r="Q314" s="438"/>
      <c r="R314" s="438"/>
      <c r="S314" s="438"/>
      <c r="T314" s="438"/>
      <c r="U314" s="438"/>
      <c r="V314" s="438"/>
      <c r="W314" s="438"/>
      <c r="X314" s="438"/>
      <c r="Y314" s="438"/>
      <c r="Z314" s="438"/>
      <c r="AA314" s="438"/>
      <c r="AB314" s="438"/>
      <c r="AC314" s="438"/>
    </row>
    <row r="315" spans="8:29" x14ac:dyDescent="0.2">
      <c r="H315" s="438"/>
      <c r="I315" s="438"/>
      <c r="J315" s="438"/>
      <c r="K315" s="438"/>
      <c r="L315" s="438"/>
      <c r="M315" s="438"/>
      <c r="N315" s="438"/>
      <c r="O315" s="438"/>
      <c r="P315" s="438"/>
      <c r="Q315" s="438"/>
      <c r="R315" s="438"/>
      <c r="S315" s="438"/>
      <c r="T315" s="438"/>
      <c r="U315" s="438"/>
      <c r="V315" s="438"/>
      <c r="W315" s="438"/>
      <c r="X315" s="438"/>
      <c r="Y315" s="438"/>
      <c r="Z315" s="438"/>
      <c r="AA315" s="438"/>
      <c r="AB315" s="438"/>
      <c r="AC315" s="438"/>
    </row>
    <row r="316" spans="8:29" x14ac:dyDescent="0.2">
      <c r="H316" s="438"/>
      <c r="I316" s="438"/>
      <c r="J316" s="438"/>
      <c r="K316" s="438"/>
      <c r="L316" s="438"/>
      <c r="M316" s="438"/>
      <c r="N316" s="438"/>
      <c r="O316" s="438"/>
      <c r="P316" s="438"/>
      <c r="Q316" s="438"/>
      <c r="R316" s="438"/>
      <c r="S316" s="438"/>
      <c r="T316" s="438"/>
      <c r="U316" s="438"/>
      <c r="V316" s="438"/>
      <c r="W316" s="438"/>
      <c r="X316" s="438"/>
      <c r="Y316" s="438"/>
      <c r="Z316" s="438"/>
      <c r="AA316" s="438"/>
      <c r="AB316" s="438"/>
      <c r="AC316" s="438"/>
    </row>
    <row r="317" spans="8:29" x14ac:dyDescent="0.2">
      <c r="H317" s="438"/>
      <c r="I317" s="438"/>
      <c r="J317" s="438"/>
      <c r="K317" s="438"/>
      <c r="L317" s="438"/>
      <c r="M317" s="438"/>
      <c r="N317" s="438"/>
      <c r="O317" s="438"/>
      <c r="P317" s="438"/>
      <c r="Q317" s="438"/>
      <c r="R317" s="438"/>
      <c r="S317" s="438"/>
      <c r="T317" s="438"/>
      <c r="U317" s="438"/>
      <c r="V317" s="438"/>
      <c r="W317" s="438"/>
      <c r="X317" s="438"/>
      <c r="Y317" s="438"/>
      <c r="Z317" s="438"/>
      <c r="AA317" s="438"/>
      <c r="AB317" s="438"/>
      <c r="AC317" s="438"/>
    </row>
    <row r="318" spans="8:29" x14ac:dyDescent="0.2">
      <c r="H318" s="438"/>
      <c r="I318" s="438"/>
      <c r="J318" s="438"/>
      <c r="K318" s="438"/>
      <c r="L318" s="438"/>
      <c r="M318" s="438"/>
      <c r="N318" s="438"/>
      <c r="O318" s="438"/>
      <c r="P318" s="438"/>
      <c r="Q318" s="438"/>
      <c r="R318" s="438"/>
      <c r="S318" s="438"/>
      <c r="T318" s="438"/>
      <c r="U318" s="438"/>
      <c r="V318" s="438"/>
      <c r="W318" s="438"/>
      <c r="X318" s="438"/>
      <c r="Y318" s="438"/>
      <c r="Z318" s="438"/>
      <c r="AA318" s="438"/>
      <c r="AB318" s="438"/>
      <c r="AC318" s="438"/>
    </row>
    <row r="319" spans="8:29" x14ac:dyDescent="0.2">
      <c r="H319" s="438"/>
      <c r="I319" s="438"/>
      <c r="J319" s="438"/>
      <c r="K319" s="438"/>
      <c r="L319" s="438"/>
      <c r="M319" s="438"/>
      <c r="N319" s="438"/>
      <c r="O319" s="438"/>
      <c r="P319" s="438"/>
      <c r="Q319" s="438"/>
      <c r="R319" s="438"/>
      <c r="S319" s="438"/>
      <c r="T319" s="438"/>
      <c r="U319" s="438"/>
      <c r="V319" s="438"/>
      <c r="W319" s="438"/>
      <c r="X319" s="438"/>
      <c r="Y319" s="438"/>
      <c r="Z319" s="438"/>
      <c r="AA319" s="438"/>
      <c r="AB319" s="438"/>
      <c r="AC319" s="438"/>
    </row>
    <row r="320" spans="8:29" x14ac:dyDescent="0.2">
      <c r="H320" s="438"/>
      <c r="I320" s="438"/>
      <c r="J320" s="438"/>
      <c r="K320" s="438"/>
      <c r="L320" s="438"/>
      <c r="M320" s="438"/>
      <c r="N320" s="438"/>
      <c r="O320" s="438"/>
      <c r="P320" s="438"/>
      <c r="Q320" s="438"/>
      <c r="R320" s="438"/>
      <c r="S320" s="438"/>
      <c r="T320" s="438"/>
      <c r="U320" s="438"/>
      <c r="V320" s="438"/>
      <c r="W320" s="438"/>
      <c r="X320" s="438"/>
      <c r="Y320" s="438"/>
      <c r="Z320" s="438"/>
      <c r="AA320" s="438"/>
      <c r="AB320" s="438"/>
      <c r="AC320" s="438"/>
    </row>
    <row r="321" spans="8:29" x14ac:dyDescent="0.2">
      <c r="H321" s="438"/>
      <c r="I321" s="438"/>
      <c r="J321" s="438"/>
      <c r="K321" s="438"/>
      <c r="L321" s="438"/>
      <c r="M321" s="438"/>
      <c r="N321" s="438"/>
      <c r="O321" s="438"/>
      <c r="P321" s="438"/>
      <c r="Q321" s="438"/>
      <c r="R321" s="438"/>
      <c r="S321" s="438"/>
      <c r="T321" s="438"/>
      <c r="U321" s="438"/>
      <c r="V321" s="438"/>
      <c r="W321" s="438"/>
      <c r="X321" s="438"/>
      <c r="Y321" s="438"/>
      <c r="Z321" s="438"/>
      <c r="AA321" s="438"/>
      <c r="AB321" s="438"/>
      <c r="AC321" s="438"/>
    </row>
    <row r="322" spans="8:29" x14ac:dyDescent="0.2">
      <c r="H322" s="438"/>
      <c r="I322" s="438"/>
      <c r="J322" s="438"/>
      <c r="K322" s="438"/>
      <c r="L322" s="438"/>
      <c r="M322" s="438"/>
      <c r="N322" s="438"/>
      <c r="O322" s="438"/>
      <c r="P322" s="438"/>
      <c r="Q322" s="438"/>
      <c r="R322" s="438"/>
      <c r="S322" s="438"/>
      <c r="T322" s="438"/>
      <c r="U322" s="438"/>
      <c r="V322" s="438"/>
      <c r="W322" s="438"/>
      <c r="X322" s="438"/>
      <c r="Y322" s="438"/>
      <c r="Z322" s="438"/>
      <c r="AA322" s="438"/>
      <c r="AB322" s="438"/>
      <c r="AC322" s="438"/>
    </row>
    <row r="323" spans="8:29" x14ac:dyDescent="0.2">
      <c r="H323" s="438"/>
      <c r="I323" s="438"/>
      <c r="J323" s="438"/>
      <c r="K323" s="438"/>
      <c r="L323" s="438"/>
      <c r="M323" s="438"/>
      <c r="N323" s="438"/>
      <c r="O323" s="438"/>
      <c r="P323" s="438"/>
      <c r="Q323" s="438"/>
      <c r="R323" s="438"/>
      <c r="S323" s="438"/>
      <c r="T323" s="438"/>
      <c r="U323" s="438"/>
      <c r="V323" s="438"/>
      <c r="W323" s="438"/>
      <c r="X323" s="438"/>
      <c r="Y323" s="438"/>
      <c r="Z323" s="438"/>
      <c r="AA323" s="438"/>
      <c r="AB323" s="438"/>
      <c r="AC323" s="438"/>
    </row>
    <row r="324" spans="8:29" x14ac:dyDescent="0.2">
      <c r="H324" s="438"/>
      <c r="I324" s="438"/>
      <c r="J324" s="438"/>
      <c r="K324" s="438"/>
      <c r="L324" s="438"/>
      <c r="M324" s="438"/>
      <c r="N324" s="438"/>
      <c r="O324" s="438"/>
      <c r="P324" s="438"/>
      <c r="Q324" s="438"/>
      <c r="R324" s="438"/>
      <c r="S324" s="438"/>
      <c r="T324" s="438"/>
      <c r="U324" s="438"/>
      <c r="V324" s="438"/>
      <c r="W324" s="438"/>
      <c r="X324" s="438"/>
      <c r="Y324" s="438"/>
      <c r="Z324" s="438"/>
      <c r="AA324" s="438"/>
      <c r="AB324" s="438"/>
      <c r="AC324" s="438"/>
    </row>
    <row r="325" spans="8:29" x14ac:dyDescent="0.2">
      <c r="H325" s="438"/>
      <c r="I325" s="438"/>
      <c r="J325" s="438"/>
      <c r="K325" s="438"/>
      <c r="L325" s="438"/>
      <c r="M325" s="438"/>
      <c r="N325" s="438"/>
      <c r="O325" s="438"/>
      <c r="P325" s="438"/>
      <c r="Q325" s="438"/>
      <c r="R325" s="438"/>
      <c r="S325" s="438"/>
      <c r="T325" s="438"/>
      <c r="U325" s="438"/>
      <c r="V325" s="438"/>
      <c r="W325" s="438"/>
      <c r="X325" s="438"/>
      <c r="Y325" s="438"/>
      <c r="Z325" s="438"/>
      <c r="AA325" s="438"/>
      <c r="AB325" s="438"/>
      <c r="AC325" s="438"/>
    </row>
    <row r="326" spans="8:29" x14ac:dyDescent="0.2">
      <c r="H326" s="438"/>
      <c r="I326" s="438"/>
      <c r="J326" s="438"/>
      <c r="K326" s="438"/>
      <c r="L326" s="438"/>
      <c r="M326" s="438"/>
      <c r="N326" s="438"/>
      <c r="O326" s="438"/>
      <c r="P326" s="438"/>
      <c r="Q326" s="438"/>
      <c r="R326" s="438"/>
      <c r="S326" s="438"/>
      <c r="T326" s="438"/>
      <c r="U326" s="438"/>
      <c r="V326" s="438"/>
      <c r="W326" s="438"/>
      <c r="X326" s="438"/>
      <c r="Y326" s="438"/>
      <c r="Z326" s="438"/>
      <c r="AA326" s="438"/>
      <c r="AB326" s="438"/>
      <c r="AC326" s="438"/>
    </row>
    <row r="327" spans="8:29" x14ac:dyDescent="0.2">
      <c r="H327" s="438"/>
      <c r="I327" s="438"/>
      <c r="J327" s="438"/>
      <c r="K327" s="438"/>
      <c r="L327" s="438"/>
      <c r="M327" s="438"/>
      <c r="N327" s="438"/>
      <c r="O327" s="438"/>
      <c r="P327" s="438"/>
      <c r="Q327" s="438"/>
      <c r="R327" s="438"/>
      <c r="S327" s="438"/>
      <c r="T327" s="438"/>
      <c r="U327" s="438"/>
      <c r="V327" s="438"/>
      <c r="W327" s="438"/>
      <c r="X327" s="438"/>
      <c r="Y327" s="438"/>
      <c r="Z327" s="438"/>
      <c r="AA327" s="438"/>
      <c r="AB327" s="438"/>
      <c r="AC327" s="438"/>
    </row>
    <row r="328" spans="8:29" x14ac:dyDescent="0.2">
      <c r="H328" s="438"/>
      <c r="I328" s="438"/>
      <c r="J328" s="438"/>
      <c r="K328" s="438"/>
      <c r="L328" s="438"/>
      <c r="M328" s="438"/>
      <c r="N328" s="438"/>
      <c r="O328" s="438"/>
      <c r="P328" s="438"/>
      <c r="Q328" s="438"/>
      <c r="R328" s="438"/>
      <c r="S328" s="438"/>
      <c r="T328" s="438"/>
      <c r="U328" s="438"/>
      <c r="V328" s="438"/>
      <c r="W328" s="438"/>
      <c r="X328" s="438"/>
      <c r="Y328" s="438"/>
      <c r="Z328" s="438"/>
      <c r="AA328" s="438"/>
      <c r="AB328" s="438"/>
      <c r="AC328" s="438"/>
    </row>
    <row r="329" spans="8:29" x14ac:dyDescent="0.2">
      <c r="H329" s="438"/>
      <c r="I329" s="438"/>
      <c r="J329" s="438"/>
      <c r="K329" s="438"/>
      <c r="L329" s="438"/>
      <c r="M329" s="438"/>
      <c r="N329" s="438"/>
      <c r="O329" s="438"/>
      <c r="P329" s="438"/>
      <c r="Q329" s="438"/>
      <c r="R329" s="438"/>
      <c r="S329" s="438"/>
      <c r="T329" s="438"/>
      <c r="U329" s="438"/>
      <c r="V329" s="438"/>
      <c r="W329" s="438"/>
      <c r="X329" s="438"/>
      <c r="Y329" s="438"/>
      <c r="Z329" s="438"/>
      <c r="AA329" s="438"/>
      <c r="AB329" s="438"/>
      <c r="AC329" s="438"/>
    </row>
    <row r="330" spans="8:29" x14ac:dyDescent="0.2">
      <c r="H330" s="438"/>
      <c r="I330" s="438"/>
      <c r="J330" s="438"/>
      <c r="K330" s="438"/>
      <c r="L330" s="438"/>
      <c r="M330" s="438"/>
      <c r="N330" s="438"/>
      <c r="O330" s="438"/>
      <c r="P330" s="438"/>
      <c r="Q330" s="438"/>
      <c r="R330" s="438"/>
      <c r="S330" s="438"/>
      <c r="T330" s="438"/>
      <c r="U330" s="438"/>
      <c r="V330" s="438"/>
      <c r="W330" s="438"/>
      <c r="X330" s="438"/>
      <c r="Y330" s="438"/>
      <c r="Z330" s="438"/>
      <c r="AA330" s="438"/>
      <c r="AB330" s="438"/>
      <c r="AC330" s="438"/>
    </row>
    <row r="331" spans="8:29" x14ac:dyDescent="0.2">
      <c r="H331" s="438"/>
      <c r="I331" s="438"/>
      <c r="J331" s="438"/>
      <c r="K331" s="438"/>
      <c r="L331" s="438"/>
      <c r="M331" s="438"/>
      <c r="N331" s="438"/>
      <c r="O331" s="438"/>
      <c r="P331" s="438"/>
      <c r="Q331" s="438"/>
      <c r="R331" s="438"/>
      <c r="S331" s="438"/>
      <c r="T331" s="438"/>
      <c r="U331" s="438"/>
      <c r="V331" s="438"/>
      <c r="W331" s="438"/>
      <c r="X331" s="438"/>
      <c r="Y331" s="438"/>
      <c r="Z331" s="438"/>
      <c r="AA331" s="438"/>
      <c r="AB331" s="438"/>
      <c r="AC331" s="438"/>
    </row>
    <row r="332" spans="8:29" x14ac:dyDescent="0.2">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row>
    <row r="333" spans="8:29" x14ac:dyDescent="0.2">
      <c r="H333" s="438"/>
      <c r="I333" s="438"/>
      <c r="J333" s="438"/>
      <c r="K333" s="438"/>
      <c r="L333" s="438"/>
      <c r="M333" s="438"/>
      <c r="N333" s="438"/>
      <c r="O333" s="438"/>
      <c r="P333" s="438"/>
      <c r="Q333" s="438"/>
      <c r="R333" s="438"/>
      <c r="S333" s="438"/>
      <c r="T333" s="438"/>
      <c r="U333" s="438"/>
      <c r="V333" s="438"/>
      <c r="W333" s="438"/>
      <c r="X333" s="438"/>
      <c r="Y333" s="438"/>
      <c r="Z333" s="438"/>
      <c r="AA333" s="438"/>
      <c r="AB333" s="438"/>
      <c r="AC333" s="438"/>
    </row>
    <row r="334" spans="8:29" x14ac:dyDescent="0.2">
      <c r="H334" s="438"/>
      <c r="I334" s="438"/>
      <c r="J334" s="438"/>
      <c r="K334" s="438"/>
      <c r="L334" s="438"/>
      <c r="M334" s="438"/>
      <c r="N334" s="438"/>
      <c r="O334" s="438"/>
      <c r="P334" s="438"/>
      <c r="Q334" s="438"/>
      <c r="R334" s="438"/>
      <c r="S334" s="438"/>
      <c r="T334" s="438"/>
      <c r="U334" s="438"/>
      <c r="V334" s="438"/>
      <c r="W334" s="438"/>
      <c r="X334" s="438"/>
      <c r="Y334" s="438"/>
      <c r="Z334" s="438"/>
      <c r="AA334" s="438"/>
      <c r="AB334" s="438"/>
      <c r="AC334" s="438"/>
    </row>
    <row r="335" spans="8:29" x14ac:dyDescent="0.2">
      <c r="H335" s="438"/>
      <c r="I335" s="438"/>
      <c r="J335" s="438"/>
      <c r="K335" s="438"/>
      <c r="L335" s="438"/>
      <c r="M335" s="438"/>
      <c r="N335" s="438"/>
      <c r="O335" s="438"/>
      <c r="P335" s="438"/>
      <c r="Q335" s="438"/>
      <c r="R335" s="438"/>
      <c r="S335" s="438"/>
      <c r="T335" s="438"/>
      <c r="U335" s="438"/>
      <c r="V335" s="438"/>
      <c r="W335" s="438"/>
      <c r="X335" s="438"/>
      <c r="Y335" s="438"/>
      <c r="Z335" s="438"/>
      <c r="AA335" s="438"/>
      <c r="AB335" s="438"/>
      <c r="AC335" s="438"/>
    </row>
    <row r="336" spans="8:29" x14ac:dyDescent="0.2">
      <c r="H336" s="438"/>
      <c r="I336" s="438"/>
      <c r="J336" s="438"/>
      <c r="K336" s="438"/>
      <c r="L336" s="438"/>
      <c r="M336" s="438"/>
      <c r="N336" s="438"/>
      <c r="O336" s="438"/>
      <c r="P336" s="438"/>
      <c r="Q336" s="438"/>
      <c r="R336" s="438"/>
      <c r="S336" s="438"/>
      <c r="T336" s="438"/>
      <c r="U336" s="438"/>
      <c r="V336" s="438"/>
      <c r="W336" s="438"/>
      <c r="X336" s="438"/>
      <c r="Y336" s="438"/>
      <c r="Z336" s="438"/>
      <c r="AA336" s="438"/>
      <c r="AB336" s="438"/>
      <c r="AC336" s="438"/>
    </row>
    <row r="337" spans="8:29" x14ac:dyDescent="0.2">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row>
    <row r="338" spans="8:29" x14ac:dyDescent="0.2">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row>
    <row r="339" spans="8:29" x14ac:dyDescent="0.2">
      <c r="H339" s="438"/>
      <c r="I339" s="438"/>
      <c r="J339" s="438"/>
      <c r="K339" s="438"/>
      <c r="L339" s="438"/>
      <c r="M339" s="438"/>
      <c r="N339" s="438"/>
      <c r="O339" s="438"/>
      <c r="P339" s="438"/>
      <c r="Q339" s="438"/>
      <c r="R339" s="438"/>
      <c r="S339" s="438"/>
      <c r="T339" s="438"/>
      <c r="U339" s="438"/>
      <c r="V339" s="438"/>
      <c r="W339" s="438"/>
      <c r="X339" s="438"/>
      <c r="Y339" s="438"/>
      <c r="Z339" s="438"/>
      <c r="AA339" s="438"/>
      <c r="AB339" s="438"/>
      <c r="AC339" s="438"/>
    </row>
    <row r="340" spans="8:29" x14ac:dyDescent="0.2">
      <c r="H340" s="438"/>
      <c r="I340" s="438"/>
      <c r="J340" s="438"/>
      <c r="K340" s="438"/>
      <c r="L340" s="438"/>
      <c r="M340" s="438"/>
      <c r="N340" s="438"/>
      <c r="O340" s="438"/>
      <c r="P340" s="438"/>
      <c r="Q340" s="438"/>
      <c r="R340" s="438"/>
      <c r="S340" s="438"/>
      <c r="T340" s="438"/>
      <c r="U340" s="438"/>
      <c r="V340" s="438"/>
      <c r="W340" s="438"/>
      <c r="X340" s="438"/>
      <c r="Y340" s="438"/>
      <c r="Z340" s="438"/>
      <c r="AA340" s="438"/>
      <c r="AB340" s="438"/>
      <c r="AC340" s="438"/>
    </row>
    <row r="341" spans="8:29" x14ac:dyDescent="0.2">
      <c r="H341" s="438"/>
      <c r="I341" s="438"/>
      <c r="J341" s="438"/>
      <c r="K341" s="438"/>
      <c r="L341" s="438"/>
      <c r="M341" s="438"/>
      <c r="N341" s="438"/>
      <c r="O341" s="438"/>
      <c r="P341" s="438"/>
      <c r="Q341" s="438"/>
      <c r="R341" s="438"/>
      <c r="S341" s="438"/>
      <c r="T341" s="438"/>
      <c r="U341" s="438"/>
      <c r="V341" s="438"/>
      <c r="W341" s="438"/>
      <c r="X341" s="438"/>
      <c r="Y341" s="438"/>
      <c r="Z341" s="438"/>
      <c r="AA341" s="438"/>
      <c r="AB341" s="438"/>
      <c r="AC341" s="438"/>
    </row>
    <row r="342" spans="8:29" x14ac:dyDescent="0.2">
      <c r="H342" s="438"/>
      <c r="I342" s="438"/>
      <c r="J342" s="438"/>
      <c r="K342" s="438"/>
      <c r="L342" s="438"/>
      <c r="M342" s="438"/>
      <c r="N342" s="438"/>
      <c r="O342" s="438"/>
      <c r="P342" s="438"/>
      <c r="Q342" s="438"/>
      <c r="R342" s="438"/>
      <c r="S342" s="438"/>
      <c r="T342" s="438"/>
      <c r="U342" s="438"/>
      <c r="V342" s="438"/>
      <c r="W342" s="438"/>
      <c r="X342" s="438"/>
      <c r="Y342" s="438"/>
      <c r="Z342" s="438"/>
      <c r="AA342" s="438"/>
      <c r="AB342" s="438"/>
      <c r="AC342" s="438"/>
    </row>
    <row r="343" spans="8:29" x14ac:dyDescent="0.2">
      <c r="H343" s="438"/>
      <c r="I343" s="438"/>
      <c r="J343" s="438"/>
      <c r="K343" s="438"/>
      <c r="L343" s="438"/>
      <c r="M343" s="438"/>
      <c r="N343" s="438"/>
      <c r="O343" s="438"/>
      <c r="P343" s="438"/>
      <c r="Q343" s="438"/>
      <c r="R343" s="438"/>
      <c r="S343" s="438"/>
      <c r="T343" s="438"/>
      <c r="U343" s="438"/>
      <c r="V343" s="438"/>
      <c r="W343" s="438"/>
      <c r="X343" s="438"/>
      <c r="Y343" s="438"/>
      <c r="Z343" s="438"/>
      <c r="AA343" s="438"/>
      <c r="AB343" s="438"/>
      <c r="AC343" s="438"/>
    </row>
    <row r="344" spans="8:29" x14ac:dyDescent="0.2">
      <c r="H344" s="438"/>
      <c r="I344" s="438"/>
      <c r="J344" s="438"/>
      <c r="K344" s="438"/>
      <c r="L344" s="438"/>
      <c r="M344" s="438"/>
      <c r="N344" s="438"/>
      <c r="O344" s="438"/>
      <c r="P344" s="438"/>
      <c r="Q344" s="438"/>
      <c r="R344" s="438"/>
      <c r="S344" s="438"/>
      <c r="T344" s="438"/>
      <c r="U344" s="438"/>
      <c r="V344" s="438"/>
      <c r="W344" s="438"/>
      <c r="X344" s="438"/>
      <c r="Y344" s="438"/>
      <c r="Z344" s="438"/>
      <c r="AA344" s="438"/>
      <c r="AB344" s="438"/>
      <c r="AC344" s="438"/>
    </row>
    <row r="345" spans="8:29" x14ac:dyDescent="0.2">
      <c r="H345" s="438"/>
      <c r="I345" s="438"/>
      <c r="J345" s="438"/>
      <c r="K345" s="438"/>
      <c r="L345" s="438"/>
      <c r="M345" s="438"/>
      <c r="N345" s="438"/>
      <c r="O345" s="438"/>
      <c r="P345" s="438"/>
      <c r="Q345" s="438"/>
      <c r="R345" s="438"/>
      <c r="S345" s="438"/>
      <c r="T345" s="438"/>
      <c r="U345" s="438"/>
      <c r="V345" s="438"/>
      <c r="W345" s="438"/>
      <c r="X345" s="438"/>
      <c r="Y345" s="438"/>
      <c r="Z345" s="438"/>
      <c r="AA345" s="438"/>
      <c r="AB345" s="438"/>
      <c r="AC345" s="438"/>
    </row>
    <row r="346" spans="8:29" x14ac:dyDescent="0.2">
      <c r="H346" s="438"/>
      <c r="I346" s="438"/>
      <c r="J346" s="438"/>
      <c r="K346" s="438"/>
      <c r="L346" s="438"/>
      <c r="M346" s="438"/>
      <c r="N346" s="438"/>
      <c r="O346" s="438"/>
      <c r="P346" s="438"/>
      <c r="Q346" s="438"/>
      <c r="R346" s="438"/>
      <c r="S346" s="438"/>
      <c r="T346" s="438"/>
      <c r="U346" s="438"/>
      <c r="V346" s="438"/>
      <c r="W346" s="438"/>
      <c r="X346" s="438"/>
      <c r="Y346" s="438"/>
      <c r="Z346" s="438"/>
      <c r="AA346" s="438"/>
      <c r="AB346" s="438"/>
      <c r="AC346" s="438"/>
    </row>
    <row r="347" spans="8:29" x14ac:dyDescent="0.2">
      <c r="H347" s="438"/>
      <c r="I347" s="438"/>
      <c r="J347" s="438"/>
      <c r="K347" s="438"/>
      <c r="L347" s="438"/>
      <c r="M347" s="438"/>
      <c r="N347" s="438"/>
      <c r="O347" s="438"/>
      <c r="P347" s="438"/>
      <c r="Q347" s="438"/>
      <c r="R347" s="438"/>
      <c r="S347" s="438"/>
      <c r="T347" s="438"/>
      <c r="U347" s="438"/>
      <c r="V347" s="438"/>
      <c r="W347" s="438"/>
      <c r="X347" s="438"/>
      <c r="Y347" s="438"/>
      <c r="Z347" s="438"/>
      <c r="AA347" s="438"/>
      <c r="AB347" s="438"/>
      <c r="AC347" s="438"/>
    </row>
    <row r="348" spans="8:29" x14ac:dyDescent="0.2">
      <c r="H348" s="438"/>
      <c r="I348" s="438"/>
      <c r="J348" s="438"/>
      <c r="K348" s="438"/>
      <c r="L348" s="438"/>
      <c r="M348" s="438"/>
      <c r="N348" s="438"/>
      <c r="O348" s="438"/>
      <c r="P348" s="438"/>
      <c r="Q348" s="438"/>
      <c r="R348" s="438"/>
      <c r="S348" s="438"/>
      <c r="T348" s="438"/>
      <c r="U348" s="438"/>
      <c r="V348" s="438"/>
      <c r="W348" s="438"/>
      <c r="X348" s="438"/>
      <c r="Y348" s="438"/>
      <c r="Z348" s="438"/>
      <c r="AA348" s="438"/>
      <c r="AB348" s="438"/>
      <c r="AC348" s="438"/>
    </row>
    <row r="349" spans="8:29" x14ac:dyDescent="0.2">
      <c r="H349" s="438"/>
      <c r="I349" s="438"/>
      <c r="J349" s="438"/>
      <c r="K349" s="438"/>
      <c r="L349" s="438"/>
      <c r="M349" s="438"/>
      <c r="N349" s="438"/>
      <c r="O349" s="438"/>
      <c r="P349" s="438"/>
      <c r="Q349" s="438"/>
      <c r="R349" s="438"/>
      <c r="S349" s="438"/>
      <c r="T349" s="438"/>
      <c r="U349" s="438"/>
      <c r="V349" s="438"/>
      <c r="W349" s="438"/>
      <c r="X349" s="438"/>
      <c r="Y349" s="438"/>
      <c r="Z349" s="438"/>
      <c r="AA349" s="438"/>
      <c r="AB349" s="438"/>
      <c r="AC349" s="438"/>
    </row>
    <row r="350" spans="8:29" x14ac:dyDescent="0.2">
      <c r="H350" s="438"/>
      <c r="I350" s="438"/>
      <c r="J350" s="438"/>
      <c r="K350" s="438"/>
      <c r="L350" s="438"/>
      <c r="M350" s="438"/>
      <c r="N350" s="438"/>
      <c r="O350" s="438"/>
      <c r="P350" s="438"/>
      <c r="Q350" s="438"/>
      <c r="R350" s="438"/>
      <c r="S350" s="438"/>
      <c r="T350" s="438"/>
      <c r="U350" s="438"/>
      <c r="V350" s="438"/>
      <c r="W350" s="438"/>
      <c r="X350" s="438"/>
      <c r="Y350" s="438"/>
      <c r="Z350" s="438"/>
      <c r="AA350" s="438"/>
      <c r="AB350" s="438"/>
      <c r="AC350" s="438"/>
    </row>
    <row r="351" spans="8:29" x14ac:dyDescent="0.2">
      <c r="H351" s="438"/>
      <c r="I351" s="438"/>
      <c r="J351" s="438"/>
      <c r="K351" s="438"/>
      <c r="L351" s="438"/>
      <c r="M351" s="438"/>
      <c r="N351" s="438"/>
      <c r="O351" s="438"/>
      <c r="P351" s="438"/>
      <c r="Q351" s="438"/>
      <c r="R351" s="438"/>
      <c r="S351" s="438"/>
      <c r="T351" s="438"/>
      <c r="U351" s="438"/>
      <c r="V351" s="438"/>
      <c r="W351" s="438"/>
      <c r="X351" s="438"/>
      <c r="Y351" s="438"/>
      <c r="Z351" s="438"/>
      <c r="AA351" s="438"/>
      <c r="AB351" s="438"/>
      <c r="AC351" s="438"/>
    </row>
    <row r="352" spans="8:29" x14ac:dyDescent="0.2">
      <c r="H352" s="438"/>
      <c r="I352" s="438"/>
      <c r="J352" s="438"/>
      <c r="K352" s="438"/>
      <c r="L352" s="438"/>
      <c r="M352" s="438"/>
      <c r="N352" s="438"/>
      <c r="O352" s="438"/>
      <c r="P352" s="438"/>
      <c r="Q352" s="438"/>
      <c r="R352" s="438"/>
      <c r="S352" s="438"/>
      <c r="T352" s="438"/>
      <c r="U352" s="438"/>
      <c r="V352" s="438"/>
      <c r="W352" s="438"/>
      <c r="X352" s="438"/>
      <c r="Y352" s="438"/>
      <c r="Z352" s="438"/>
      <c r="AA352" s="438"/>
      <c r="AB352" s="438"/>
      <c r="AC352" s="438"/>
    </row>
    <row r="353" spans="8:29" x14ac:dyDescent="0.2">
      <c r="H353" s="438"/>
      <c r="I353" s="438"/>
      <c r="J353" s="438"/>
      <c r="K353" s="438"/>
      <c r="L353" s="438"/>
      <c r="M353" s="438"/>
      <c r="N353" s="438"/>
      <c r="O353" s="438"/>
      <c r="P353" s="438"/>
      <c r="Q353" s="438"/>
      <c r="R353" s="438"/>
      <c r="S353" s="438"/>
      <c r="T353" s="438"/>
      <c r="U353" s="438"/>
      <c r="V353" s="438"/>
      <c r="W353" s="438"/>
      <c r="X353" s="438"/>
      <c r="Y353" s="438"/>
      <c r="Z353" s="438"/>
      <c r="AA353" s="438"/>
      <c r="AB353" s="438"/>
      <c r="AC353" s="438"/>
    </row>
    <row r="354" spans="8:29" x14ac:dyDescent="0.2">
      <c r="H354" s="438"/>
      <c r="I354" s="438"/>
      <c r="J354" s="438"/>
      <c r="K354" s="438"/>
      <c r="L354" s="438"/>
      <c r="M354" s="438"/>
      <c r="N354" s="438"/>
      <c r="O354" s="438"/>
      <c r="P354" s="438"/>
      <c r="Q354" s="438"/>
      <c r="R354" s="438"/>
      <c r="S354" s="438"/>
      <c r="T354" s="438"/>
      <c r="U354" s="438"/>
      <c r="V354" s="438"/>
      <c r="W354" s="438"/>
      <c r="X354" s="438"/>
      <c r="Y354" s="438"/>
      <c r="Z354" s="438"/>
      <c r="AA354" s="438"/>
      <c r="AB354" s="438"/>
      <c r="AC354" s="438"/>
    </row>
    <row r="355" spans="8:29" x14ac:dyDescent="0.2">
      <c r="H355" s="438"/>
      <c r="I355" s="438"/>
      <c r="J355" s="438"/>
      <c r="K355" s="438"/>
      <c r="L355" s="438"/>
      <c r="M355" s="438"/>
      <c r="N355" s="438"/>
      <c r="O355" s="438"/>
      <c r="P355" s="438"/>
      <c r="Q355" s="438"/>
      <c r="R355" s="438"/>
      <c r="S355" s="438"/>
      <c r="T355" s="438"/>
      <c r="U355" s="438"/>
      <c r="V355" s="438"/>
      <c r="W355" s="438"/>
      <c r="X355" s="438"/>
      <c r="Y355" s="438"/>
      <c r="Z355" s="438"/>
      <c r="AA355" s="438"/>
      <c r="AB355" s="438"/>
      <c r="AC355" s="438"/>
    </row>
    <row r="356" spans="8:29" x14ac:dyDescent="0.2">
      <c r="H356" s="438"/>
      <c r="I356" s="438"/>
      <c r="J356" s="438"/>
      <c r="K356" s="438"/>
      <c r="L356" s="438"/>
      <c r="M356" s="438"/>
      <c r="N356" s="438"/>
      <c r="O356" s="438"/>
      <c r="P356" s="438"/>
      <c r="Q356" s="438"/>
      <c r="R356" s="438"/>
      <c r="S356" s="438"/>
      <c r="T356" s="438"/>
      <c r="U356" s="438"/>
      <c r="V356" s="438"/>
      <c r="W356" s="438"/>
      <c r="X356" s="438"/>
      <c r="Y356" s="438"/>
      <c r="Z356" s="438"/>
      <c r="AA356" s="438"/>
      <c r="AB356" s="438"/>
      <c r="AC356" s="438"/>
    </row>
    <row r="357" spans="8:29" x14ac:dyDescent="0.2">
      <c r="H357" s="438"/>
      <c r="I357" s="438"/>
      <c r="J357" s="438"/>
      <c r="K357" s="438"/>
      <c r="L357" s="438"/>
      <c r="M357" s="438"/>
      <c r="N357" s="438"/>
      <c r="O357" s="438"/>
      <c r="P357" s="438"/>
      <c r="Q357" s="438"/>
      <c r="R357" s="438"/>
      <c r="S357" s="438"/>
      <c r="T357" s="438"/>
      <c r="U357" s="438"/>
      <c r="V357" s="438"/>
      <c r="W357" s="438"/>
      <c r="X357" s="438"/>
      <c r="Y357" s="438"/>
      <c r="Z357" s="438"/>
      <c r="AA357" s="438"/>
      <c r="AB357" s="438"/>
      <c r="AC357" s="438"/>
    </row>
    <row r="358" spans="8:29" x14ac:dyDescent="0.2">
      <c r="H358" s="438"/>
      <c r="I358" s="438"/>
      <c r="J358" s="438"/>
      <c r="K358" s="438"/>
      <c r="L358" s="438"/>
      <c r="M358" s="438"/>
      <c r="N358" s="438"/>
      <c r="O358" s="438"/>
      <c r="P358" s="438"/>
      <c r="Q358" s="438"/>
      <c r="R358" s="438"/>
      <c r="S358" s="438"/>
      <c r="T358" s="438"/>
      <c r="U358" s="438"/>
      <c r="V358" s="438"/>
      <c r="W358" s="438"/>
      <c r="X358" s="438"/>
      <c r="Y358" s="438"/>
      <c r="Z358" s="438"/>
      <c r="AA358" s="438"/>
      <c r="AB358" s="438"/>
      <c r="AC358" s="438"/>
    </row>
    <row r="359" spans="8:29" x14ac:dyDescent="0.2">
      <c r="H359" s="438"/>
      <c r="I359" s="438"/>
      <c r="J359" s="438"/>
      <c r="K359" s="438"/>
      <c r="L359" s="438"/>
      <c r="M359" s="438"/>
      <c r="N359" s="438"/>
      <c r="O359" s="438"/>
      <c r="P359" s="438"/>
      <c r="Q359" s="438"/>
      <c r="R359" s="438"/>
      <c r="S359" s="438"/>
      <c r="T359" s="438"/>
      <c r="U359" s="438"/>
      <c r="V359" s="438"/>
      <c r="W359" s="438"/>
      <c r="X359" s="438"/>
      <c r="Y359" s="438"/>
      <c r="Z359" s="438"/>
      <c r="AA359" s="438"/>
      <c r="AB359" s="438"/>
      <c r="AC359" s="438"/>
    </row>
    <row r="360" spans="8:29" x14ac:dyDescent="0.2">
      <c r="H360" s="438"/>
      <c r="I360" s="438"/>
      <c r="J360" s="438"/>
      <c r="K360" s="438"/>
      <c r="L360" s="438"/>
      <c r="M360" s="438"/>
      <c r="N360" s="438"/>
      <c r="O360" s="438"/>
      <c r="P360" s="438"/>
      <c r="Q360" s="438"/>
      <c r="R360" s="438"/>
      <c r="S360" s="438"/>
      <c r="T360" s="438"/>
      <c r="U360" s="438"/>
      <c r="V360" s="438"/>
      <c r="W360" s="438"/>
      <c r="X360" s="438"/>
      <c r="Y360" s="438"/>
      <c r="Z360" s="438"/>
      <c r="AA360" s="438"/>
      <c r="AB360" s="438"/>
      <c r="AC360" s="438"/>
    </row>
    <row r="361" spans="8:29" x14ac:dyDescent="0.2">
      <c r="H361" s="438"/>
      <c r="I361" s="438"/>
      <c r="J361" s="438"/>
      <c r="K361" s="438"/>
      <c r="L361" s="438"/>
      <c r="M361" s="438"/>
      <c r="N361" s="438"/>
      <c r="O361" s="438"/>
      <c r="P361" s="438"/>
      <c r="Q361" s="438"/>
      <c r="R361" s="438"/>
      <c r="S361" s="438"/>
      <c r="T361" s="438"/>
      <c r="U361" s="438"/>
      <c r="V361" s="438"/>
      <c r="W361" s="438"/>
      <c r="X361" s="438"/>
      <c r="Y361" s="438"/>
      <c r="Z361" s="438"/>
      <c r="AA361" s="438"/>
      <c r="AB361" s="438"/>
      <c r="AC361" s="438"/>
    </row>
    <row r="362" spans="8:29" x14ac:dyDescent="0.2">
      <c r="H362" s="438"/>
      <c r="I362" s="438"/>
      <c r="J362" s="438"/>
      <c r="K362" s="438"/>
      <c r="L362" s="438"/>
      <c r="M362" s="438"/>
      <c r="N362" s="438"/>
      <c r="O362" s="438"/>
      <c r="P362" s="438"/>
      <c r="Q362" s="438"/>
      <c r="R362" s="438"/>
      <c r="S362" s="438"/>
      <c r="T362" s="438"/>
      <c r="U362" s="438"/>
      <c r="V362" s="438"/>
      <c r="W362" s="438"/>
      <c r="X362" s="438"/>
      <c r="Y362" s="438"/>
      <c r="Z362" s="438"/>
      <c r="AA362" s="438"/>
      <c r="AB362" s="438"/>
      <c r="AC362" s="438"/>
    </row>
    <row r="363" spans="8:29" x14ac:dyDescent="0.2">
      <c r="H363" s="438"/>
      <c r="I363" s="438"/>
      <c r="J363" s="438"/>
      <c r="K363" s="438"/>
      <c r="L363" s="438"/>
      <c r="M363" s="438"/>
      <c r="N363" s="438"/>
      <c r="O363" s="438"/>
      <c r="P363" s="438"/>
      <c r="Q363" s="438"/>
      <c r="R363" s="438"/>
      <c r="S363" s="438"/>
      <c r="T363" s="438"/>
      <c r="U363" s="438"/>
      <c r="V363" s="438"/>
      <c r="W363" s="438"/>
      <c r="X363" s="438"/>
      <c r="Y363" s="438"/>
      <c r="Z363" s="438"/>
      <c r="AA363" s="438"/>
      <c r="AB363" s="438"/>
      <c r="AC363" s="438"/>
    </row>
    <row r="364" spans="8:29" x14ac:dyDescent="0.2">
      <c r="H364" s="438"/>
      <c r="I364" s="438"/>
      <c r="J364" s="438"/>
      <c r="K364" s="438"/>
      <c r="L364" s="438"/>
      <c r="M364" s="438"/>
      <c r="N364" s="438"/>
      <c r="O364" s="438"/>
      <c r="P364" s="438"/>
      <c r="Q364" s="438"/>
      <c r="R364" s="438"/>
      <c r="S364" s="438"/>
      <c r="T364" s="438"/>
      <c r="U364" s="438"/>
      <c r="V364" s="438"/>
      <c r="W364" s="438"/>
      <c r="X364" s="438"/>
      <c r="Y364" s="438"/>
      <c r="Z364" s="438"/>
      <c r="AA364" s="438"/>
      <c r="AB364" s="438"/>
      <c r="AC364" s="438"/>
    </row>
    <row r="365" spans="8:29" x14ac:dyDescent="0.2">
      <c r="H365" s="438"/>
      <c r="I365" s="438"/>
      <c r="J365" s="438"/>
      <c r="K365" s="438"/>
      <c r="L365" s="438"/>
      <c r="M365" s="438"/>
      <c r="N365" s="438"/>
      <c r="O365" s="438"/>
      <c r="P365" s="438"/>
      <c r="Q365" s="438"/>
      <c r="R365" s="438"/>
      <c r="S365" s="438"/>
      <c r="T365" s="438"/>
      <c r="U365" s="438"/>
      <c r="V365" s="438"/>
      <c r="W365" s="438"/>
      <c r="X365" s="438"/>
      <c r="Y365" s="438"/>
      <c r="Z365" s="438"/>
      <c r="AA365" s="438"/>
      <c r="AB365" s="438"/>
      <c r="AC365" s="438"/>
    </row>
    <row r="366" spans="8:29" x14ac:dyDescent="0.2">
      <c r="H366" s="438"/>
      <c r="I366" s="438"/>
      <c r="J366" s="438"/>
      <c r="K366" s="438"/>
      <c r="L366" s="438"/>
      <c r="M366" s="438"/>
      <c r="N366" s="438"/>
      <c r="O366" s="438"/>
      <c r="P366" s="438"/>
      <c r="Q366" s="438"/>
      <c r="R366" s="438"/>
      <c r="S366" s="438"/>
      <c r="T366" s="438"/>
      <c r="U366" s="438"/>
      <c r="V366" s="438"/>
      <c r="W366" s="438"/>
      <c r="X366" s="438"/>
      <c r="Y366" s="438"/>
      <c r="Z366" s="438"/>
      <c r="AA366" s="438"/>
      <c r="AB366" s="438"/>
      <c r="AC366" s="438"/>
    </row>
    <row r="367" spans="8:29" x14ac:dyDescent="0.2">
      <c r="H367" s="438"/>
      <c r="I367" s="438"/>
      <c r="J367" s="438"/>
      <c r="K367" s="438"/>
      <c r="L367" s="438"/>
      <c r="M367" s="438"/>
      <c r="N367" s="438"/>
      <c r="O367" s="438"/>
      <c r="P367" s="438"/>
      <c r="Q367" s="438"/>
      <c r="R367" s="438"/>
      <c r="S367" s="438"/>
      <c r="T367" s="438"/>
      <c r="U367" s="438"/>
      <c r="V367" s="438"/>
      <c r="W367" s="438"/>
      <c r="X367" s="438"/>
      <c r="Y367" s="438"/>
      <c r="Z367" s="438"/>
      <c r="AA367" s="438"/>
      <c r="AB367" s="438"/>
      <c r="AC367" s="438"/>
    </row>
    <row r="368" spans="8:29" x14ac:dyDescent="0.2">
      <c r="H368" s="438"/>
      <c r="I368" s="438"/>
      <c r="J368" s="438"/>
      <c r="K368" s="438"/>
      <c r="L368" s="438"/>
      <c r="M368" s="438"/>
      <c r="N368" s="438"/>
      <c r="O368" s="438"/>
      <c r="P368" s="438"/>
      <c r="Q368" s="438"/>
      <c r="R368" s="438"/>
      <c r="S368" s="438"/>
      <c r="T368" s="438"/>
      <c r="U368" s="438"/>
      <c r="V368" s="438"/>
      <c r="W368" s="438"/>
      <c r="X368" s="438"/>
      <c r="Y368" s="438"/>
      <c r="Z368" s="438"/>
      <c r="AA368" s="438"/>
      <c r="AB368" s="438"/>
      <c r="AC368" s="438"/>
    </row>
    <row r="369" spans="8:29" x14ac:dyDescent="0.2">
      <c r="H369" s="438"/>
      <c r="I369" s="438"/>
      <c r="J369" s="438"/>
      <c r="K369" s="438"/>
      <c r="L369" s="438"/>
      <c r="M369" s="438"/>
      <c r="N369" s="438"/>
      <c r="O369" s="438"/>
      <c r="P369" s="438"/>
      <c r="Q369" s="438"/>
      <c r="R369" s="438"/>
      <c r="S369" s="438"/>
      <c r="T369" s="438"/>
      <c r="U369" s="438"/>
      <c r="V369" s="438"/>
      <c r="W369" s="438"/>
      <c r="X369" s="438"/>
      <c r="Y369" s="438"/>
      <c r="Z369" s="438"/>
      <c r="AA369" s="438"/>
      <c r="AB369" s="438"/>
      <c r="AC369" s="438"/>
    </row>
    <row r="370" spans="8:29" x14ac:dyDescent="0.2">
      <c r="H370" s="438"/>
      <c r="I370" s="438"/>
      <c r="J370" s="438"/>
      <c r="K370" s="438"/>
      <c r="L370" s="438"/>
      <c r="M370" s="438"/>
      <c r="N370" s="438"/>
      <c r="O370" s="438"/>
      <c r="P370" s="438"/>
      <c r="Q370" s="438"/>
      <c r="R370" s="438"/>
      <c r="S370" s="438"/>
      <c r="T370" s="438"/>
      <c r="U370" s="438"/>
      <c r="V370" s="438"/>
      <c r="W370" s="438"/>
      <c r="X370" s="438"/>
      <c r="Y370" s="438"/>
      <c r="Z370" s="438"/>
      <c r="AA370" s="438"/>
      <c r="AB370" s="438"/>
      <c r="AC370" s="438"/>
    </row>
    <row r="371" spans="8:29" x14ac:dyDescent="0.2">
      <c r="H371" s="438"/>
      <c r="I371" s="438"/>
      <c r="J371" s="438"/>
      <c r="K371" s="438"/>
      <c r="L371" s="438"/>
      <c r="M371" s="438"/>
      <c r="N371" s="438"/>
      <c r="O371" s="438"/>
      <c r="P371" s="438"/>
      <c r="Q371" s="438"/>
      <c r="R371" s="438"/>
      <c r="S371" s="438"/>
      <c r="T371" s="438"/>
      <c r="U371" s="438"/>
      <c r="V371" s="438"/>
      <c r="W371" s="438"/>
      <c r="X371" s="438"/>
      <c r="Y371" s="438"/>
      <c r="Z371" s="438"/>
      <c r="AA371" s="438"/>
      <c r="AB371" s="438"/>
      <c r="AC371" s="438"/>
    </row>
    <row r="372" spans="8:29" x14ac:dyDescent="0.2">
      <c r="H372" s="438"/>
      <c r="I372" s="438"/>
      <c r="J372" s="438"/>
      <c r="K372" s="438"/>
      <c r="L372" s="438"/>
      <c r="M372" s="438"/>
      <c r="N372" s="438"/>
      <c r="O372" s="438"/>
      <c r="P372" s="438"/>
      <c r="Q372" s="438"/>
      <c r="R372" s="438"/>
      <c r="S372" s="438"/>
      <c r="T372" s="438"/>
      <c r="U372" s="438"/>
      <c r="V372" s="438"/>
      <c r="W372" s="438"/>
      <c r="X372" s="438"/>
      <c r="Y372" s="438"/>
      <c r="Z372" s="438"/>
      <c r="AA372" s="438"/>
      <c r="AB372" s="438"/>
      <c r="AC372" s="438"/>
    </row>
    <row r="373" spans="8:29" x14ac:dyDescent="0.2">
      <c r="H373" s="438"/>
      <c r="I373" s="438"/>
      <c r="J373" s="438"/>
      <c r="K373" s="438"/>
      <c r="L373" s="438"/>
      <c r="M373" s="438"/>
      <c r="N373" s="438"/>
      <c r="O373" s="438"/>
      <c r="P373" s="438"/>
      <c r="Q373" s="438"/>
      <c r="R373" s="438"/>
      <c r="S373" s="438"/>
      <c r="T373" s="438"/>
      <c r="U373" s="438"/>
      <c r="V373" s="438"/>
      <c r="W373" s="438"/>
      <c r="X373" s="438"/>
      <c r="Y373" s="438"/>
      <c r="Z373" s="438"/>
      <c r="AA373" s="438"/>
      <c r="AB373" s="438"/>
      <c r="AC373" s="438"/>
    </row>
    <row r="374" spans="8:29" x14ac:dyDescent="0.2">
      <c r="H374" s="438"/>
      <c r="I374" s="438"/>
      <c r="J374" s="438"/>
      <c r="K374" s="438"/>
      <c r="L374" s="438"/>
      <c r="M374" s="438"/>
      <c r="N374" s="438"/>
      <c r="O374" s="438"/>
      <c r="P374" s="438"/>
      <c r="Q374" s="438"/>
      <c r="R374" s="438"/>
      <c r="S374" s="438"/>
      <c r="T374" s="438"/>
      <c r="U374" s="438"/>
      <c r="V374" s="438"/>
      <c r="W374" s="438"/>
      <c r="X374" s="438"/>
      <c r="Y374" s="438"/>
      <c r="Z374" s="438"/>
      <c r="AA374" s="438"/>
      <c r="AB374" s="438"/>
      <c r="AC374" s="438"/>
    </row>
    <row r="375" spans="8:29" x14ac:dyDescent="0.2">
      <c r="H375" s="438"/>
      <c r="I375" s="438"/>
      <c r="J375" s="438"/>
      <c r="K375" s="438"/>
      <c r="L375" s="438"/>
      <c r="M375" s="438"/>
      <c r="N375" s="438"/>
      <c r="O375" s="438"/>
      <c r="P375" s="438"/>
      <c r="Q375" s="438"/>
      <c r="R375" s="438"/>
      <c r="S375" s="438"/>
      <c r="T375" s="438"/>
      <c r="U375" s="438"/>
      <c r="V375" s="438"/>
      <c r="W375" s="438"/>
      <c r="X375" s="438"/>
      <c r="Y375" s="438"/>
      <c r="Z375" s="438"/>
      <c r="AA375" s="438"/>
      <c r="AB375" s="438"/>
      <c r="AC375" s="438"/>
    </row>
    <row r="376" spans="8:29" x14ac:dyDescent="0.2">
      <c r="H376" s="438"/>
      <c r="I376" s="438"/>
      <c r="J376" s="438"/>
      <c r="K376" s="438"/>
      <c r="L376" s="438"/>
      <c r="M376" s="438"/>
      <c r="N376" s="438"/>
      <c r="O376" s="438"/>
      <c r="P376" s="438"/>
      <c r="Q376" s="438"/>
      <c r="R376" s="438"/>
      <c r="S376" s="438"/>
      <c r="T376" s="438"/>
      <c r="U376" s="438"/>
      <c r="V376" s="438"/>
      <c r="W376" s="438"/>
      <c r="X376" s="438"/>
      <c r="Y376" s="438"/>
      <c r="Z376" s="438"/>
      <c r="AA376" s="438"/>
      <c r="AB376" s="438"/>
      <c r="AC376" s="438"/>
    </row>
    <row r="377" spans="8:29" x14ac:dyDescent="0.2">
      <c r="H377" s="438"/>
      <c r="I377" s="438"/>
      <c r="J377" s="438"/>
      <c r="K377" s="438"/>
      <c r="L377" s="438"/>
      <c r="M377" s="438"/>
      <c r="N377" s="438"/>
      <c r="O377" s="438"/>
      <c r="P377" s="438"/>
      <c r="Q377" s="438"/>
      <c r="R377" s="438"/>
      <c r="S377" s="438"/>
      <c r="T377" s="438"/>
      <c r="U377" s="438"/>
      <c r="V377" s="438"/>
      <c r="W377" s="438"/>
      <c r="X377" s="438"/>
      <c r="Y377" s="438"/>
      <c r="Z377" s="438"/>
      <c r="AA377" s="438"/>
      <c r="AB377" s="438"/>
      <c r="AC377" s="438"/>
    </row>
    <row r="378" spans="8:29" x14ac:dyDescent="0.2">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row>
    <row r="379" spans="8:29" x14ac:dyDescent="0.2">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row>
    <row r="380" spans="8:29" x14ac:dyDescent="0.2">
      <c r="H380" s="438"/>
      <c r="I380" s="438"/>
      <c r="J380" s="438"/>
      <c r="K380" s="438"/>
      <c r="L380" s="438"/>
      <c r="M380" s="438"/>
      <c r="N380" s="438"/>
      <c r="O380" s="438"/>
      <c r="P380" s="438"/>
      <c r="Q380" s="438"/>
      <c r="R380" s="438"/>
      <c r="S380" s="438"/>
      <c r="T380" s="438"/>
      <c r="U380" s="438"/>
      <c r="V380" s="438"/>
      <c r="W380" s="438"/>
      <c r="X380" s="438"/>
      <c r="Y380" s="438"/>
      <c r="Z380" s="438"/>
      <c r="AA380" s="438"/>
      <c r="AB380" s="438"/>
      <c r="AC380" s="438"/>
    </row>
    <row r="381" spans="8:29" x14ac:dyDescent="0.2">
      <c r="H381" s="438"/>
      <c r="I381" s="438"/>
      <c r="J381" s="438"/>
      <c r="K381" s="438"/>
      <c r="L381" s="438"/>
      <c r="M381" s="438"/>
      <c r="N381" s="438"/>
      <c r="O381" s="438"/>
      <c r="P381" s="438"/>
      <c r="Q381" s="438"/>
      <c r="R381" s="438"/>
      <c r="S381" s="438"/>
      <c r="T381" s="438"/>
      <c r="U381" s="438"/>
      <c r="V381" s="438"/>
      <c r="W381" s="438"/>
      <c r="X381" s="438"/>
      <c r="Y381" s="438"/>
      <c r="Z381" s="438"/>
      <c r="AA381" s="438"/>
      <c r="AB381" s="438"/>
      <c r="AC381" s="438"/>
    </row>
    <row r="382" spans="8:29" x14ac:dyDescent="0.2">
      <c r="H382" s="438"/>
      <c r="I382" s="438"/>
      <c r="J382" s="438"/>
      <c r="K382" s="438"/>
      <c r="L382" s="438"/>
      <c r="M382" s="438"/>
      <c r="N382" s="438"/>
      <c r="O382" s="438"/>
      <c r="P382" s="438"/>
      <c r="Q382" s="438"/>
      <c r="R382" s="438"/>
      <c r="S382" s="438"/>
      <c r="T382" s="438"/>
      <c r="U382" s="438"/>
      <c r="V382" s="438"/>
      <c r="W382" s="438"/>
      <c r="X382" s="438"/>
      <c r="Y382" s="438"/>
      <c r="Z382" s="438"/>
      <c r="AA382" s="438"/>
      <c r="AB382" s="438"/>
      <c r="AC382" s="438"/>
    </row>
    <row r="383" spans="8:29" x14ac:dyDescent="0.2">
      <c r="H383" s="438"/>
      <c r="I383" s="438"/>
      <c r="J383" s="438"/>
      <c r="K383" s="438"/>
      <c r="L383" s="438"/>
      <c r="M383" s="438"/>
      <c r="N383" s="438"/>
      <c r="O383" s="438"/>
      <c r="P383" s="438"/>
      <c r="Q383" s="438"/>
      <c r="R383" s="438"/>
      <c r="S383" s="438"/>
      <c r="T383" s="438"/>
      <c r="U383" s="438"/>
      <c r="V383" s="438"/>
      <c r="W383" s="438"/>
      <c r="X383" s="438"/>
      <c r="Y383" s="438"/>
      <c r="Z383" s="438"/>
      <c r="AA383" s="438"/>
      <c r="AB383" s="438"/>
      <c r="AC383" s="438"/>
    </row>
    <row r="384" spans="8:29" x14ac:dyDescent="0.2">
      <c r="H384" s="438"/>
      <c r="I384" s="438"/>
      <c r="J384" s="438"/>
      <c r="K384" s="438"/>
      <c r="L384" s="438"/>
      <c r="M384" s="438"/>
      <c r="N384" s="438"/>
      <c r="O384" s="438"/>
      <c r="P384" s="438"/>
      <c r="Q384" s="438"/>
      <c r="R384" s="438"/>
      <c r="S384" s="438"/>
      <c r="T384" s="438"/>
      <c r="U384" s="438"/>
      <c r="V384" s="438"/>
      <c r="W384" s="438"/>
      <c r="X384" s="438"/>
      <c r="Y384" s="438"/>
      <c r="Z384" s="438"/>
      <c r="AA384" s="438"/>
      <c r="AB384" s="438"/>
      <c r="AC384" s="438"/>
    </row>
    <row r="385" spans="8:29" x14ac:dyDescent="0.2">
      <c r="H385" s="438"/>
      <c r="I385" s="438"/>
      <c r="J385" s="438"/>
      <c r="K385" s="438"/>
      <c r="L385" s="438"/>
      <c r="M385" s="438"/>
      <c r="N385" s="438"/>
      <c r="O385" s="438"/>
      <c r="P385" s="438"/>
      <c r="Q385" s="438"/>
      <c r="R385" s="438"/>
      <c r="S385" s="438"/>
      <c r="T385" s="438"/>
      <c r="U385" s="438"/>
      <c r="V385" s="438"/>
      <c r="W385" s="438"/>
      <c r="X385" s="438"/>
      <c r="Y385" s="438"/>
      <c r="Z385" s="438"/>
      <c r="AA385" s="438"/>
      <c r="AB385" s="438"/>
      <c r="AC385" s="438"/>
    </row>
    <row r="386" spans="8:29" x14ac:dyDescent="0.2">
      <c r="H386" s="438"/>
      <c r="I386" s="438"/>
      <c r="J386" s="438"/>
      <c r="K386" s="438"/>
      <c r="L386" s="438"/>
      <c r="M386" s="438"/>
      <c r="N386" s="438"/>
      <c r="O386" s="438"/>
      <c r="P386" s="438"/>
      <c r="Q386" s="438"/>
      <c r="R386" s="438"/>
      <c r="S386" s="438"/>
      <c r="T386" s="438"/>
      <c r="U386" s="438"/>
      <c r="V386" s="438"/>
      <c r="W386" s="438"/>
      <c r="X386" s="438"/>
      <c r="Y386" s="438"/>
      <c r="Z386" s="438"/>
      <c r="AA386" s="438"/>
      <c r="AB386" s="438"/>
      <c r="AC386" s="438"/>
    </row>
    <row r="387" spans="8:29" x14ac:dyDescent="0.2">
      <c r="H387" s="438"/>
      <c r="I387" s="438"/>
      <c r="J387" s="438"/>
      <c r="K387" s="438"/>
      <c r="L387" s="438"/>
      <c r="M387" s="438"/>
      <c r="N387" s="438"/>
      <c r="O387" s="438"/>
      <c r="P387" s="438"/>
      <c r="Q387" s="438"/>
      <c r="R387" s="438"/>
      <c r="S387" s="438"/>
      <c r="T387" s="438"/>
      <c r="U387" s="438"/>
      <c r="V387" s="438"/>
      <c r="W387" s="438"/>
      <c r="X387" s="438"/>
      <c r="Y387" s="438"/>
      <c r="Z387" s="438"/>
      <c r="AA387" s="438"/>
      <c r="AB387" s="438"/>
      <c r="AC387" s="438"/>
    </row>
    <row r="388" spans="8:29" x14ac:dyDescent="0.2">
      <c r="H388" s="438"/>
      <c r="I388" s="438"/>
      <c r="J388" s="438"/>
      <c r="K388" s="438"/>
      <c r="L388" s="438"/>
      <c r="M388" s="438"/>
      <c r="N388" s="438"/>
      <c r="O388" s="438"/>
      <c r="P388" s="438"/>
      <c r="Q388" s="438"/>
      <c r="R388" s="438"/>
      <c r="S388" s="438"/>
      <c r="T388" s="438"/>
      <c r="U388" s="438"/>
      <c r="V388" s="438"/>
      <c r="W388" s="438"/>
      <c r="X388" s="438"/>
      <c r="Y388" s="438"/>
      <c r="Z388" s="438"/>
      <c r="AA388" s="438"/>
      <c r="AB388" s="438"/>
      <c r="AC388" s="438"/>
    </row>
    <row r="389" spans="8:29" x14ac:dyDescent="0.2">
      <c r="H389" s="438"/>
      <c r="I389" s="438"/>
      <c r="J389" s="438"/>
      <c r="K389" s="438"/>
      <c r="L389" s="438"/>
      <c r="M389" s="438"/>
      <c r="N389" s="438"/>
      <c r="O389" s="438"/>
      <c r="P389" s="438"/>
      <c r="Q389" s="438"/>
      <c r="R389" s="438"/>
      <c r="S389" s="438"/>
      <c r="T389" s="438"/>
      <c r="U389" s="438"/>
      <c r="V389" s="438"/>
      <c r="W389" s="438"/>
      <c r="X389" s="438"/>
      <c r="Y389" s="438"/>
      <c r="Z389" s="438"/>
      <c r="AA389" s="438"/>
      <c r="AB389" s="438"/>
      <c r="AC389" s="438"/>
    </row>
    <row r="390" spans="8:29" x14ac:dyDescent="0.2">
      <c r="H390" s="438"/>
      <c r="I390" s="438"/>
      <c r="J390" s="438"/>
      <c r="K390" s="438"/>
      <c r="L390" s="438"/>
      <c r="M390" s="438"/>
      <c r="N390" s="438"/>
      <c r="O390" s="438"/>
      <c r="P390" s="438"/>
      <c r="Q390" s="438"/>
      <c r="R390" s="438"/>
      <c r="S390" s="438"/>
      <c r="T390" s="438"/>
      <c r="U390" s="438"/>
      <c r="V390" s="438"/>
      <c r="W390" s="438"/>
      <c r="X390" s="438"/>
      <c r="Y390" s="438"/>
      <c r="Z390" s="438"/>
      <c r="AA390" s="438"/>
      <c r="AB390" s="438"/>
      <c r="AC390" s="438"/>
    </row>
    <row r="391" spans="8:29" x14ac:dyDescent="0.2">
      <c r="H391" s="438"/>
      <c r="I391" s="438"/>
      <c r="J391" s="438"/>
      <c r="K391" s="438"/>
      <c r="L391" s="438"/>
      <c r="M391" s="438"/>
      <c r="N391" s="438"/>
      <c r="O391" s="438"/>
      <c r="P391" s="438"/>
      <c r="Q391" s="438"/>
      <c r="R391" s="438"/>
      <c r="S391" s="438"/>
      <c r="T391" s="438"/>
      <c r="U391" s="438"/>
      <c r="V391" s="438"/>
      <c r="W391" s="438"/>
      <c r="X391" s="438"/>
      <c r="Y391" s="438"/>
      <c r="Z391" s="438"/>
      <c r="AA391" s="438"/>
      <c r="AB391" s="438"/>
      <c r="AC391" s="438"/>
    </row>
    <row r="392" spans="8:29" x14ac:dyDescent="0.2">
      <c r="H392" s="438"/>
      <c r="I392" s="438"/>
      <c r="J392" s="438"/>
      <c r="K392" s="438"/>
      <c r="L392" s="438"/>
      <c r="M392" s="438"/>
      <c r="N392" s="438"/>
      <c r="O392" s="438"/>
      <c r="P392" s="438"/>
      <c r="Q392" s="438"/>
      <c r="R392" s="438"/>
      <c r="S392" s="438"/>
      <c r="T392" s="438"/>
      <c r="U392" s="438"/>
      <c r="V392" s="438"/>
      <c r="W392" s="438"/>
      <c r="X392" s="438"/>
      <c r="Y392" s="438"/>
      <c r="Z392" s="438"/>
      <c r="AA392" s="438"/>
      <c r="AB392" s="438"/>
      <c r="AC392" s="438"/>
    </row>
    <row r="393" spans="8:29" x14ac:dyDescent="0.2">
      <c r="H393" s="438"/>
      <c r="I393" s="438"/>
      <c r="J393" s="438"/>
      <c r="K393" s="438"/>
      <c r="L393" s="438"/>
      <c r="M393" s="438"/>
      <c r="N393" s="438"/>
      <c r="O393" s="438"/>
      <c r="P393" s="438"/>
      <c r="Q393" s="438"/>
      <c r="R393" s="438"/>
      <c r="S393" s="438"/>
      <c r="T393" s="438"/>
      <c r="U393" s="438"/>
      <c r="V393" s="438"/>
      <c r="W393" s="438"/>
      <c r="X393" s="438"/>
      <c r="Y393" s="438"/>
      <c r="Z393" s="438"/>
      <c r="AA393" s="438"/>
      <c r="AB393" s="438"/>
      <c r="AC393" s="438"/>
    </row>
    <row r="394" spans="8:29" x14ac:dyDescent="0.2">
      <c r="H394" s="438"/>
      <c r="I394" s="438"/>
      <c r="J394" s="438"/>
      <c r="K394" s="438"/>
      <c r="L394" s="438"/>
      <c r="M394" s="438"/>
      <c r="N394" s="438"/>
      <c r="O394" s="438"/>
      <c r="P394" s="438"/>
      <c r="Q394" s="438"/>
      <c r="R394" s="438"/>
      <c r="S394" s="438"/>
      <c r="T394" s="438"/>
      <c r="U394" s="438"/>
      <c r="V394" s="438"/>
      <c r="W394" s="438"/>
      <c r="X394" s="438"/>
      <c r="Y394" s="438"/>
      <c r="Z394" s="438"/>
      <c r="AA394" s="438"/>
      <c r="AB394" s="438"/>
      <c r="AC394" s="438"/>
    </row>
    <row r="395" spans="8:29" x14ac:dyDescent="0.2">
      <c r="H395" s="438"/>
      <c r="I395" s="438"/>
      <c r="J395" s="438"/>
      <c r="K395" s="438"/>
      <c r="L395" s="438"/>
      <c r="M395" s="438"/>
      <c r="N395" s="438"/>
      <c r="O395" s="438"/>
      <c r="P395" s="438"/>
      <c r="Q395" s="438"/>
      <c r="R395" s="438"/>
      <c r="S395" s="438"/>
      <c r="T395" s="438"/>
      <c r="U395" s="438"/>
      <c r="V395" s="438"/>
      <c r="W395" s="438"/>
      <c r="X395" s="438"/>
      <c r="Y395" s="438"/>
      <c r="Z395" s="438"/>
      <c r="AA395" s="438"/>
      <c r="AB395" s="438"/>
      <c r="AC395" s="438"/>
    </row>
    <row r="396" spans="8:29" x14ac:dyDescent="0.2">
      <c r="H396" s="438"/>
      <c r="I396" s="438"/>
      <c r="J396" s="438"/>
      <c r="K396" s="438"/>
      <c r="L396" s="438"/>
      <c r="M396" s="438"/>
      <c r="N396" s="438"/>
      <c r="O396" s="438"/>
      <c r="P396" s="438"/>
      <c r="Q396" s="438"/>
      <c r="R396" s="438"/>
      <c r="S396" s="438"/>
      <c r="T396" s="438"/>
      <c r="U396" s="438"/>
      <c r="V396" s="438"/>
      <c r="W396" s="438"/>
      <c r="X396" s="438"/>
      <c r="Y396" s="438"/>
      <c r="Z396" s="438"/>
      <c r="AA396" s="438"/>
      <c r="AB396" s="438"/>
      <c r="AC396" s="438"/>
    </row>
    <row r="397" spans="8:29" x14ac:dyDescent="0.2">
      <c r="H397" s="438"/>
      <c r="I397" s="438"/>
      <c r="J397" s="438"/>
      <c r="K397" s="438"/>
      <c r="L397" s="438"/>
      <c r="M397" s="438"/>
      <c r="N397" s="438"/>
      <c r="O397" s="438"/>
      <c r="P397" s="438"/>
      <c r="Q397" s="438"/>
      <c r="R397" s="438"/>
      <c r="S397" s="438"/>
      <c r="T397" s="438"/>
      <c r="U397" s="438"/>
      <c r="V397" s="438"/>
      <c r="W397" s="438"/>
      <c r="X397" s="438"/>
      <c r="Y397" s="438"/>
      <c r="Z397" s="438"/>
      <c r="AA397" s="438"/>
      <c r="AB397" s="438"/>
      <c r="AC397" s="438"/>
    </row>
    <row r="398" spans="8:29" x14ac:dyDescent="0.2">
      <c r="H398" s="438"/>
      <c r="I398" s="438"/>
      <c r="J398" s="438"/>
      <c r="K398" s="438"/>
      <c r="L398" s="438"/>
      <c r="M398" s="438"/>
      <c r="N398" s="438"/>
      <c r="O398" s="438"/>
      <c r="P398" s="438"/>
      <c r="Q398" s="438"/>
      <c r="R398" s="438"/>
      <c r="S398" s="438"/>
      <c r="T398" s="438"/>
      <c r="U398" s="438"/>
      <c r="V398" s="438"/>
      <c r="W398" s="438"/>
      <c r="X398" s="438"/>
      <c r="Y398" s="438"/>
      <c r="Z398" s="438"/>
      <c r="AA398" s="438"/>
      <c r="AB398" s="438"/>
      <c r="AC398" s="438"/>
    </row>
    <row r="399" spans="8:29" x14ac:dyDescent="0.2">
      <c r="H399" s="438"/>
      <c r="I399" s="438"/>
      <c r="J399" s="438"/>
      <c r="K399" s="438"/>
      <c r="L399" s="438"/>
      <c r="M399" s="438"/>
      <c r="N399" s="438"/>
      <c r="O399" s="438"/>
      <c r="P399" s="438"/>
      <c r="Q399" s="438"/>
      <c r="R399" s="438"/>
      <c r="S399" s="438"/>
      <c r="T399" s="438"/>
      <c r="U399" s="438"/>
      <c r="V399" s="438"/>
      <c r="W399" s="438"/>
      <c r="X399" s="438"/>
      <c r="Y399" s="438"/>
      <c r="Z399" s="438"/>
      <c r="AA399" s="438"/>
      <c r="AB399" s="438"/>
      <c r="AC399" s="438"/>
    </row>
    <row r="400" spans="8:29" x14ac:dyDescent="0.2">
      <c r="H400" s="438"/>
      <c r="I400" s="438"/>
      <c r="J400" s="438"/>
      <c r="K400" s="438"/>
      <c r="L400" s="438"/>
      <c r="M400" s="438"/>
      <c r="N400" s="438"/>
      <c r="O400" s="438"/>
      <c r="P400" s="438"/>
      <c r="Q400" s="438"/>
      <c r="R400" s="438"/>
      <c r="S400" s="438"/>
      <c r="T400" s="438"/>
      <c r="U400" s="438"/>
      <c r="V400" s="438"/>
      <c r="W400" s="438"/>
      <c r="X400" s="438"/>
      <c r="Y400" s="438"/>
      <c r="Z400" s="438"/>
      <c r="AA400" s="438"/>
      <c r="AB400" s="438"/>
      <c r="AC400" s="438"/>
    </row>
    <row r="401" spans="8:29" x14ac:dyDescent="0.2">
      <c r="H401" s="438"/>
      <c r="I401" s="438"/>
      <c r="J401" s="438"/>
      <c r="K401" s="438"/>
      <c r="L401" s="438"/>
      <c r="M401" s="438"/>
      <c r="N401" s="438"/>
      <c r="O401" s="438"/>
      <c r="P401" s="438"/>
      <c r="Q401" s="438"/>
      <c r="R401" s="438"/>
      <c r="S401" s="438"/>
      <c r="T401" s="438"/>
      <c r="U401" s="438"/>
      <c r="V401" s="438"/>
      <c r="W401" s="438"/>
      <c r="X401" s="438"/>
      <c r="Y401" s="438"/>
      <c r="Z401" s="438"/>
      <c r="AA401" s="438"/>
      <c r="AB401" s="438"/>
      <c r="AC401" s="438"/>
    </row>
    <row r="402" spans="8:29" x14ac:dyDescent="0.2">
      <c r="H402" s="438"/>
      <c r="I402" s="438"/>
      <c r="J402" s="438"/>
      <c r="K402" s="438"/>
      <c r="L402" s="438"/>
      <c r="M402" s="438"/>
      <c r="N402" s="438"/>
      <c r="O402" s="438"/>
      <c r="P402" s="438"/>
      <c r="Q402" s="438"/>
      <c r="R402" s="438"/>
      <c r="S402" s="438"/>
      <c r="T402" s="438"/>
      <c r="U402" s="438"/>
      <c r="V402" s="438"/>
      <c r="W402" s="438"/>
      <c r="X402" s="438"/>
      <c r="Y402" s="438"/>
      <c r="Z402" s="438"/>
      <c r="AA402" s="438"/>
      <c r="AB402" s="438"/>
      <c r="AC402" s="438"/>
    </row>
    <row r="403" spans="8:29" x14ac:dyDescent="0.2">
      <c r="H403" s="438"/>
      <c r="I403" s="438"/>
      <c r="J403" s="438"/>
      <c r="K403" s="438"/>
      <c r="L403" s="438"/>
      <c r="M403" s="438"/>
      <c r="N403" s="438"/>
      <c r="O403" s="438"/>
      <c r="P403" s="438"/>
      <c r="Q403" s="438"/>
      <c r="R403" s="438"/>
      <c r="S403" s="438"/>
      <c r="T403" s="438"/>
      <c r="U403" s="438"/>
      <c r="V403" s="438"/>
      <c r="W403" s="438"/>
      <c r="X403" s="438"/>
      <c r="Y403" s="438"/>
      <c r="Z403" s="438"/>
      <c r="AA403" s="438"/>
      <c r="AB403" s="438"/>
      <c r="AC403" s="438"/>
    </row>
    <row r="404" spans="8:29" x14ac:dyDescent="0.2">
      <c r="H404" s="438"/>
      <c r="I404" s="438"/>
      <c r="J404" s="438"/>
      <c r="K404" s="438"/>
      <c r="L404" s="438"/>
      <c r="M404" s="438"/>
      <c r="N404" s="438"/>
      <c r="O404" s="438"/>
      <c r="P404" s="438"/>
      <c r="Q404" s="438"/>
      <c r="R404" s="438"/>
      <c r="S404" s="438"/>
      <c r="T404" s="438"/>
      <c r="U404" s="438"/>
      <c r="V404" s="438"/>
      <c r="W404" s="438"/>
      <c r="X404" s="438"/>
      <c r="Y404" s="438"/>
      <c r="Z404" s="438"/>
      <c r="AA404" s="438"/>
      <c r="AB404" s="438"/>
      <c r="AC404" s="438"/>
    </row>
    <row r="405" spans="8:29" x14ac:dyDescent="0.2">
      <c r="H405" s="438"/>
      <c r="I405" s="438"/>
      <c r="J405" s="438"/>
      <c r="K405" s="438"/>
      <c r="L405" s="438"/>
      <c r="M405" s="438"/>
      <c r="N405" s="438"/>
      <c r="O405" s="438"/>
      <c r="P405" s="438"/>
      <c r="Q405" s="438"/>
      <c r="R405" s="438"/>
      <c r="S405" s="438"/>
      <c r="T405" s="438"/>
      <c r="U405" s="438"/>
      <c r="V405" s="438"/>
      <c r="W405" s="438"/>
      <c r="X405" s="438"/>
      <c r="Y405" s="438"/>
      <c r="Z405" s="438"/>
      <c r="AA405" s="438"/>
      <c r="AB405" s="438"/>
      <c r="AC405" s="438"/>
    </row>
    <row r="406" spans="8:29" x14ac:dyDescent="0.2">
      <c r="H406" s="438"/>
      <c r="I406" s="438"/>
      <c r="J406" s="438"/>
      <c r="K406" s="438"/>
      <c r="L406" s="438"/>
      <c r="M406" s="438"/>
      <c r="N406" s="438"/>
      <c r="O406" s="438"/>
      <c r="P406" s="438"/>
      <c r="Q406" s="438"/>
      <c r="R406" s="438"/>
      <c r="S406" s="438"/>
      <c r="T406" s="438"/>
      <c r="U406" s="438"/>
      <c r="V406" s="438"/>
      <c r="W406" s="438"/>
      <c r="X406" s="438"/>
      <c r="Y406" s="438"/>
      <c r="Z406" s="438"/>
      <c r="AA406" s="438"/>
      <c r="AB406" s="438"/>
      <c r="AC406" s="438"/>
    </row>
    <row r="407" spans="8:29" x14ac:dyDescent="0.2">
      <c r="H407" s="438"/>
      <c r="I407" s="438"/>
      <c r="J407" s="438"/>
      <c r="K407" s="438"/>
      <c r="L407" s="438"/>
      <c r="M407" s="438"/>
      <c r="N407" s="438"/>
      <c r="O407" s="438"/>
      <c r="P407" s="438"/>
      <c r="Q407" s="438"/>
      <c r="R407" s="438"/>
      <c r="S407" s="438"/>
      <c r="T407" s="438"/>
      <c r="U407" s="438"/>
      <c r="V407" s="438"/>
      <c r="W407" s="438"/>
      <c r="X407" s="438"/>
      <c r="Y407" s="438"/>
      <c r="Z407" s="438"/>
      <c r="AA407" s="438"/>
      <c r="AB407" s="438"/>
      <c r="AC407" s="438"/>
    </row>
    <row r="408" spans="8:29" x14ac:dyDescent="0.2">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row>
    <row r="409" spans="8:29" x14ac:dyDescent="0.2">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row>
    <row r="410" spans="8:29" x14ac:dyDescent="0.2">
      <c r="H410" s="438"/>
      <c r="I410" s="438"/>
      <c r="J410" s="438"/>
      <c r="K410" s="438"/>
      <c r="L410" s="438"/>
      <c r="M410" s="438"/>
      <c r="N410" s="438"/>
      <c r="O410" s="438"/>
      <c r="P410" s="438"/>
      <c r="Q410" s="438"/>
      <c r="R410" s="438"/>
      <c r="S410" s="438"/>
      <c r="T410" s="438"/>
      <c r="U410" s="438"/>
      <c r="V410" s="438"/>
      <c r="W410" s="438"/>
      <c r="X410" s="438"/>
      <c r="Y410" s="438"/>
      <c r="Z410" s="438"/>
      <c r="AA410" s="438"/>
      <c r="AB410" s="438"/>
      <c r="AC410" s="438"/>
    </row>
    <row r="411" spans="8:29" x14ac:dyDescent="0.2">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row>
    <row r="412" spans="8:29" x14ac:dyDescent="0.2">
      <c r="H412" s="438"/>
      <c r="I412" s="438"/>
      <c r="J412" s="438"/>
      <c r="K412" s="438"/>
      <c r="L412" s="438"/>
      <c r="M412" s="438"/>
      <c r="N412" s="438"/>
      <c r="O412" s="438"/>
      <c r="P412" s="438"/>
      <c r="Q412" s="438"/>
      <c r="R412" s="438"/>
      <c r="S412" s="438"/>
      <c r="T412" s="438"/>
      <c r="U412" s="438"/>
      <c r="V412" s="438"/>
      <c r="W412" s="438"/>
      <c r="X412" s="438"/>
      <c r="Y412" s="438"/>
      <c r="Z412" s="438"/>
      <c r="AA412" s="438"/>
      <c r="AB412" s="438"/>
      <c r="AC412" s="438"/>
    </row>
    <row r="413" spans="8:29" x14ac:dyDescent="0.2">
      <c r="H413" s="438"/>
      <c r="I413" s="438"/>
      <c r="J413" s="438"/>
      <c r="K413" s="438"/>
      <c r="L413" s="438"/>
      <c r="M413" s="438"/>
      <c r="N413" s="438"/>
      <c r="O413" s="438"/>
      <c r="P413" s="438"/>
      <c r="Q413" s="438"/>
      <c r="R413" s="438"/>
      <c r="S413" s="438"/>
      <c r="T413" s="438"/>
      <c r="U413" s="438"/>
      <c r="V413" s="438"/>
      <c r="W413" s="438"/>
      <c r="X413" s="438"/>
      <c r="Y413" s="438"/>
      <c r="Z413" s="438"/>
      <c r="AA413" s="438"/>
      <c r="AB413" s="438"/>
      <c r="AC413" s="438"/>
    </row>
    <row r="414" spans="8:29" x14ac:dyDescent="0.2">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row>
    <row r="415" spans="8:29" x14ac:dyDescent="0.2">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row>
    <row r="416" spans="8:29" x14ac:dyDescent="0.2">
      <c r="H416" s="438"/>
      <c r="I416" s="438"/>
      <c r="J416" s="438"/>
      <c r="K416" s="438"/>
      <c r="L416" s="438"/>
      <c r="M416" s="438"/>
      <c r="N416" s="438"/>
      <c r="O416" s="438"/>
      <c r="P416" s="438"/>
      <c r="Q416" s="438"/>
      <c r="R416" s="438"/>
      <c r="S416" s="438"/>
      <c r="T416" s="438"/>
      <c r="U416" s="438"/>
      <c r="V416" s="438"/>
      <c r="W416" s="438"/>
      <c r="X416" s="438"/>
      <c r="Y416" s="438"/>
      <c r="Z416" s="438"/>
      <c r="AA416" s="438"/>
      <c r="AB416" s="438"/>
      <c r="AC416" s="438"/>
    </row>
    <row r="417" spans="8:29" x14ac:dyDescent="0.2">
      <c r="H417" s="438"/>
      <c r="I417" s="438"/>
      <c r="J417" s="438"/>
      <c r="K417" s="438"/>
      <c r="L417" s="438"/>
      <c r="M417" s="438"/>
      <c r="N417" s="438"/>
      <c r="O417" s="438"/>
      <c r="P417" s="438"/>
      <c r="Q417" s="438"/>
      <c r="R417" s="438"/>
      <c r="S417" s="438"/>
      <c r="T417" s="438"/>
      <c r="U417" s="438"/>
      <c r="V417" s="438"/>
      <c r="W417" s="438"/>
      <c r="X417" s="438"/>
      <c r="Y417" s="438"/>
      <c r="Z417" s="438"/>
      <c r="AA417" s="438"/>
      <c r="AB417" s="438"/>
      <c r="AC417" s="438"/>
    </row>
    <row r="418" spans="8:29" x14ac:dyDescent="0.2">
      <c r="H418" s="438"/>
      <c r="I418" s="438"/>
      <c r="J418" s="438"/>
      <c r="K418" s="438"/>
      <c r="L418" s="438"/>
      <c r="M418" s="438"/>
      <c r="N418" s="438"/>
      <c r="O418" s="438"/>
      <c r="P418" s="438"/>
      <c r="Q418" s="438"/>
      <c r="R418" s="438"/>
      <c r="S418" s="438"/>
      <c r="T418" s="438"/>
      <c r="U418" s="438"/>
      <c r="V418" s="438"/>
      <c r="W418" s="438"/>
      <c r="X418" s="438"/>
      <c r="Y418" s="438"/>
      <c r="Z418" s="438"/>
      <c r="AA418" s="438"/>
      <c r="AB418" s="438"/>
      <c r="AC418" s="438"/>
    </row>
    <row r="419" spans="8:29" x14ac:dyDescent="0.2">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row>
    <row r="420" spans="8:29" x14ac:dyDescent="0.2">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row>
    <row r="421" spans="8:29" x14ac:dyDescent="0.2">
      <c r="H421" s="438"/>
      <c r="I421" s="438"/>
      <c r="J421" s="438"/>
      <c r="K421" s="438"/>
      <c r="L421" s="438"/>
      <c r="M421" s="438"/>
      <c r="N421" s="438"/>
      <c r="O421" s="438"/>
      <c r="P421" s="438"/>
      <c r="Q421" s="438"/>
      <c r="R421" s="438"/>
      <c r="S421" s="438"/>
      <c r="T421" s="438"/>
      <c r="U421" s="438"/>
      <c r="V421" s="438"/>
      <c r="W421" s="438"/>
      <c r="X421" s="438"/>
      <c r="Y421" s="438"/>
      <c r="Z421" s="438"/>
      <c r="AA421" s="438"/>
      <c r="AB421" s="438"/>
      <c r="AC421" s="438"/>
    </row>
    <row r="422" spans="8:29" x14ac:dyDescent="0.2">
      <c r="H422" s="438"/>
      <c r="I422" s="438"/>
      <c r="J422" s="438"/>
      <c r="K422" s="438"/>
      <c r="L422" s="438"/>
      <c r="M422" s="438"/>
      <c r="N422" s="438"/>
      <c r="O422" s="438"/>
      <c r="P422" s="438"/>
      <c r="Q422" s="438"/>
      <c r="R422" s="438"/>
      <c r="S422" s="438"/>
      <c r="T422" s="438"/>
      <c r="U422" s="438"/>
      <c r="V422" s="438"/>
      <c r="W422" s="438"/>
      <c r="X422" s="438"/>
      <c r="Y422" s="438"/>
      <c r="Z422" s="438"/>
      <c r="AA422" s="438"/>
      <c r="AB422" s="438"/>
      <c r="AC422" s="438"/>
    </row>
    <row r="423" spans="8:29" x14ac:dyDescent="0.2">
      <c r="H423" s="438"/>
      <c r="I423" s="438"/>
      <c r="J423" s="438"/>
      <c r="K423" s="438"/>
      <c r="L423" s="438"/>
      <c r="M423" s="438"/>
      <c r="N423" s="438"/>
      <c r="O423" s="438"/>
      <c r="P423" s="438"/>
      <c r="Q423" s="438"/>
      <c r="R423" s="438"/>
      <c r="S423" s="438"/>
      <c r="T423" s="438"/>
      <c r="U423" s="438"/>
      <c r="V423" s="438"/>
      <c r="W423" s="438"/>
      <c r="X423" s="438"/>
      <c r="Y423" s="438"/>
      <c r="Z423" s="438"/>
      <c r="AA423" s="438"/>
      <c r="AB423" s="438"/>
      <c r="AC423" s="438"/>
    </row>
    <row r="424" spans="8:29" x14ac:dyDescent="0.2">
      <c r="H424" s="438"/>
      <c r="I424" s="438"/>
      <c r="J424" s="438"/>
      <c r="K424" s="438"/>
      <c r="L424" s="438"/>
      <c r="M424" s="438"/>
      <c r="N424" s="438"/>
      <c r="O424" s="438"/>
      <c r="P424" s="438"/>
      <c r="Q424" s="438"/>
      <c r="R424" s="438"/>
      <c r="S424" s="438"/>
      <c r="T424" s="438"/>
      <c r="U424" s="438"/>
      <c r="V424" s="438"/>
      <c r="W424" s="438"/>
      <c r="X424" s="438"/>
      <c r="Y424" s="438"/>
      <c r="Z424" s="438"/>
      <c r="AA424" s="438"/>
      <c r="AB424" s="438"/>
      <c r="AC424" s="438"/>
    </row>
    <row r="425" spans="8:29" x14ac:dyDescent="0.2">
      <c r="H425" s="438"/>
      <c r="I425" s="438"/>
      <c r="J425" s="438"/>
      <c r="K425" s="438"/>
      <c r="L425" s="438"/>
      <c r="M425" s="438"/>
      <c r="N425" s="438"/>
      <c r="O425" s="438"/>
      <c r="P425" s="438"/>
      <c r="Q425" s="438"/>
      <c r="R425" s="438"/>
      <c r="S425" s="438"/>
      <c r="T425" s="438"/>
      <c r="U425" s="438"/>
      <c r="V425" s="438"/>
      <c r="W425" s="438"/>
      <c r="X425" s="438"/>
      <c r="Y425" s="438"/>
      <c r="Z425" s="438"/>
      <c r="AA425" s="438"/>
      <c r="AB425" s="438"/>
      <c r="AC425" s="438"/>
    </row>
    <row r="426" spans="8:29" x14ac:dyDescent="0.2">
      <c r="H426" s="438"/>
      <c r="I426" s="438"/>
      <c r="J426" s="438"/>
      <c r="K426" s="438"/>
      <c r="L426" s="438"/>
      <c r="M426" s="438"/>
      <c r="N426" s="438"/>
      <c r="O426" s="438"/>
      <c r="P426" s="438"/>
      <c r="Q426" s="438"/>
      <c r="R426" s="438"/>
      <c r="S426" s="438"/>
      <c r="T426" s="438"/>
      <c r="U426" s="438"/>
      <c r="V426" s="438"/>
      <c r="W426" s="438"/>
      <c r="X426" s="438"/>
      <c r="Y426" s="438"/>
      <c r="Z426" s="438"/>
      <c r="AA426" s="438"/>
      <c r="AB426" s="438"/>
      <c r="AC426" s="438"/>
    </row>
    <row r="427" spans="8:29" x14ac:dyDescent="0.2">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row>
    <row r="428" spans="8:29" x14ac:dyDescent="0.2">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row>
    <row r="429" spans="8:29" x14ac:dyDescent="0.2">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row>
    <row r="430" spans="8:29" x14ac:dyDescent="0.2">
      <c r="H430" s="438"/>
      <c r="I430" s="438"/>
      <c r="J430" s="438"/>
      <c r="K430" s="438"/>
      <c r="L430" s="438"/>
      <c r="M430" s="438"/>
      <c r="N430" s="438"/>
      <c r="O430" s="438"/>
      <c r="P430" s="438"/>
      <c r="Q430" s="438"/>
      <c r="R430" s="438"/>
      <c r="S430" s="438"/>
      <c r="T430" s="438"/>
      <c r="U430" s="438"/>
      <c r="V430" s="438"/>
      <c r="W430" s="438"/>
      <c r="X430" s="438"/>
      <c r="Y430" s="438"/>
      <c r="Z430" s="438"/>
      <c r="AA430" s="438"/>
      <c r="AB430" s="438"/>
      <c r="AC430" s="438"/>
    </row>
    <row r="431" spans="8:29" x14ac:dyDescent="0.2">
      <c r="H431" s="438"/>
      <c r="I431" s="438"/>
      <c r="J431" s="438"/>
      <c r="K431" s="438"/>
      <c r="L431" s="438"/>
      <c r="M431" s="438"/>
      <c r="N431" s="438"/>
      <c r="O431" s="438"/>
      <c r="P431" s="438"/>
      <c r="Q431" s="438"/>
      <c r="R431" s="438"/>
      <c r="S431" s="438"/>
      <c r="T431" s="438"/>
      <c r="U431" s="438"/>
      <c r="V431" s="438"/>
      <c r="W431" s="438"/>
      <c r="X431" s="438"/>
      <c r="Y431" s="438"/>
      <c r="Z431" s="438"/>
      <c r="AA431" s="438"/>
      <c r="AB431" s="438"/>
      <c r="AC431" s="438"/>
    </row>
    <row r="432" spans="8:29" x14ac:dyDescent="0.2">
      <c r="H432" s="438"/>
      <c r="I432" s="438"/>
      <c r="J432" s="438"/>
      <c r="K432" s="438"/>
      <c r="L432" s="438"/>
      <c r="M432" s="438"/>
      <c r="N432" s="438"/>
      <c r="O432" s="438"/>
      <c r="P432" s="438"/>
      <c r="Q432" s="438"/>
      <c r="R432" s="438"/>
      <c r="S432" s="438"/>
      <c r="T432" s="438"/>
      <c r="U432" s="438"/>
      <c r="V432" s="438"/>
      <c r="W432" s="438"/>
      <c r="X432" s="438"/>
      <c r="Y432" s="438"/>
      <c r="Z432" s="438"/>
      <c r="AA432" s="438"/>
      <c r="AB432" s="438"/>
      <c r="AC432" s="438"/>
    </row>
    <row r="433" spans="8:29" x14ac:dyDescent="0.2">
      <c r="H433" s="438"/>
      <c r="I433" s="438"/>
      <c r="J433" s="438"/>
      <c r="K433" s="438"/>
      <c r="L433" s="438"/>
      <c r="M433" s="438"/>
      <c r="N433" s="438"/>
      <c r="O433" s="438"/>
      <c r="P433" s="438"/>
      <c r="Q433" s="438"/>
      <c r="R433" s="438"/>
      <c r="S433" s="438"/>
      <c r="T433" s="438"/>
      <c r="U433" s="438"/>
      <c r="V433" s="438"/>
      <c r="W433" s="438"/>
      <c r="X433" s="438"/>
      <c r="Y433" s="438"/>
      <c r="Z433" s="438"/>
      <c r="AA433" s="438"/>
      <c r="AB433" s="438"/>
      <c r="AC433" s="438"/>
    </row>
    <row r="434" spans="8:29" x14ac:dyDescent="0.2">
      <c r="H434" s="438"/>
      <c r="I434" s="438"/>
      <c r="J434" s="438"/>
      <c r="K434" s="438"/>
      <c r="L434" s="438"/>
      <c r="M434" s="438"/>
      <c r="N434" s="438"/>
      <c r="O434" s="438"/>
      <c r="P434" s="438"/>
      <c r="Q434" s="438"/>
      <c r="R434" s="438"/>
      <c r="S434" s="438"/>
      <c r="T434" s="438"/>
      <c r="U434" s="438"/>
      <c r="V434" s="438"/>
      <c r="W434" s="438"/>
      <c r="X434" s="438"/>
      <c r="Y434" s="438"/>
      <c r="Z434" s="438"/>
      <c r="AA434" s="438"/>
      <c r="AB434" s="438"/>
      <c r="AC434" s="438"/>
    </row>
    <row r="435" spans="8:29" x14ac:dyDescent="0.2">
      <c r="H435" s="438"/>
      <c r="I435" s="438"/>
      <c r="J435" s="438"/>
      <c r="K435" s="438"/>
      <c r="L435" s="438"/>
      <c r="M435" s="438"/>
      <c r="N435" s="438"/>
      <c r="O435" s="438"/>
      <c r="P435" s="438"/>
      <c r="Q435" s="438"/>
      <c r="R435" s="438"/>
      <c r="S435" s="438"/>
      <c r="T435" s="438"/>
      <c r="U435" s="438"/>
      <c r="V435" s="438"/>
      <c r="W435" s="438"/>
      <c r="X435" s="438"/>
      <c r="Y435" s="438"/>
      <c r="Z435" s="438"/>
      <c r="AA435" s="438"/>
      <c r="AB435" s="438"/>
      <c r="AC435" s="438"/>
    </row>
    <row r="436" spans="8:29" x14ac:dyDescent="0.2">
      <c r="H436" s="438"/>
      <c r="I436" s="438"/>
      <c r="J436" s="438"/>
      <c r="K436" s="438"/>
      <c r="L436" s="438"/>
      <c r="M436" s="438"/>
      <c r="N436" s="438"/>
      <c r="O436" s="438"/>
      <c r="P436" s="438"/>
      <c r="Q436" s="438"/>
      <c r="R436" s="438"/>
      <c r="S436" s="438"/>
      <c r="T436" s="438"/>
      <c r="U436" s="438"/>
      <c r="V436" s="438"/>
      <c r="W436" s="438"/>
      <c r="X436" s="438"/>
      <c r="Y436" s="438"/>
      <c r="Z436" s="438"/>
      <c r="AA436" s="438"/>
      <c r="AB436" s="438"/>
      <c r="AC436" s="438"/>
    </row>
    <row r="437" spans="8:29" x14ac:dyDescent="0.2">
      <c r="H437" s="438"/>
      <c r="I437" s="438"/>
      <c r="J437" s="438"/>
      <c r="K437" s="438"/>
      <c r="L437" s="438"/>
      <c r="M437" s="438"/>
      <c r="N437" s="438"/>
      <c r="O437" s="438"/>
      <c r="P437" s="438"/>
      <c r="Q437" s="438"/>
      <c r="R437" s="438"/>
      <c r="S437" s="438"/>
      <c r="T437" s="438"/>
      <c r="U437" s="438"/>
      <c r="V437" s="438"/>
      <c r="W437" s="438"/>
      <c r="X437" s="438"/>
      <c r="Y437" s="438"/>
      <c r="Z437" s="438"/>
      <c r="AA437" s="438"/>
      <c r="AB437" s="438"/>
      <c r="AC437" s="438"/>
    </row>
    <row r="438" spans="8:29" x14ac:dyDescent="0.2">
      <c r="H438" s="438"/>
      <c r="I438" s="438"/>
      <c r="J438" s="438"/>
      <c r="K438" s="438"/>
      <c r="L438" s="438"/>
      <c r="M438" s="438"/>
      <c r="N438" s="438"/>
      <c r="O438" s="438"/>
      <c r="P438" s="438"/>
      <c r="Q438" s="438"/>
      <c r="R438" s="438"/>
      <c r="S438" s="438"/>
      <c r="T438" s="438"/>
      <c r="U438" s="438"/>
      <c r="V438" s="438"/>
      <c r="W438" s="438"/>
      <c r="X438" s="438"/>
      <c r="Y438" s="438"/>
      <c r="Z438" s="438"/>
      <c r="AA438" s="438"/>
      <c r="AB438" s="438"/>
      <c r="AC438" s="438"/>
    </row>
    <row r="439" spans="8:29" x14ac:dyDescent="0.2">
      <c r="H439" s="438"/>
      <c r="I439" s="438"/>
      <c r="J439" s="438"/>
      <c r="K439" s="438"/>
      <c r="L439" s="438"/>
      <c r="M439" s="438"/>
      <c r="N439" s="438"/>
      <c r="O439" s="438"/>
      <c r="P439" s="438"/>
      <c r="Q439" s="438"/>
      <c r="R439" s="438"/>
      <c r="S439" s="438"/>
      <c r="T439" s="438"/>
      <c r="U439" s="438"/>
      <c r="V439" s="438"/>
      <c r="W439" s="438"/>
      <c r="X439" s="438"/>
      <c r="Y439" s="438"/>
      <c r="Z439" s="438"/>
      <c r="AA439" s="438"/>
      <c r="AB439" s="438"/>
      <c r="AC439" s="438"/>
    </row>
    <row r="440" spans="8:29" x14ac:dyDescent="0.2">
      <c r="H440" s="438"/>
      <c r="I440" s="438"/>
      <c r="J440" s="438"/>
      <c r="K440" s="438"/>
      <c r="L440" s="438"/>
      <c r="M440" s="438"/>
      <c r="N440" s="438"/>
      <c r="O440" s="438"/>
      <c r="P440" s="438"/>
      <c r="Q440" s="438"/>
      <c r="R440" s="438"/>
      <c r="S440" s="438"/>
      <c r="T440" s="438"/>
      <c r="U440" s="438"/>
      <c r="V440" s="438"/>
      <c r="W440" s="438"/>
      <c r="X440" s="438"/>
      <c r="Y440" s="438"/>
      <c r="Z440" s="438"/>
      <c r="AA440" s="438"/>
      <c r="AB440" s="438"/>
      <c r="AC440" s="438"/>
    </row>
    <row r="441" spans="8:29" x14ac:dyDescent="0.2">
      <c r="H441" s="438"/>
      <c r="I441" s="438"/>
      <c r="J441" s="438"/>
      <c r="K441" s="438"/>
      <c r="L441" s="438"/>
      <c r="M441" s="438"/>
      <c r="N441" s="438"/>
      <c r="O441" s="438"/>
      <c r="P441" s="438"/>
      <c r="Q441" s="438"/>
      <c r="R441" s="438"/>
      <c r="S441" s="438"/>
      <c r="T441" s="438"/>
      <c r="U441" s="438"/>
      <c r="V441" s="438"/>
      <c r="W441" s="438"/>
      <c r="X441" s="438"/>
      <c r="Y441" s="438"/>
      <c r="Z441" s="438"/>
      <c r="AA441" s="438"/>
      <c r="AB441" s="438"/>
      <c r="AC441" s="438"/>
    </row>
    <row r="442" spans="8:29" x14ac:dyDescent="0.2">
      <c r="H442" s="438"/>
      <c r="I442" s="438"/>
      <c r="J442" s="438"/>
      <c r="K442" s="438"/>
      <c r="L442" s="438"/>
      <c r="M442" s="438"/>
      <c r="N442" s="438"/>
      <c r="O442" s="438"/>
      <c r="P442" s="438"/>
      <c r="Q442" s="438"/>
      <c r="R442" s="438"/>
      <c r="S442" s="438"/>
      <c r="T442" s="438"/>
      <c r="U442" s="438"/>
      <c r="V442" s="438"/>
      <c r="W442" s="438"/>
      <c r="X442" s="438"/>
      <c r="Y442" s="438"/>
      <c r="Z442" s="438"/>
      <c r="AA442" s="438"/>
      <c r="AB442" s="438"/>
      <c r="AC442" s="438"/>
    </row>
    <row r="443" spans="8:29" x14ac:dyDescent="0.2">
      <c r="H443" s="438"/>
      <c r="I443" s="438"/>
      <c r="J443" s="438"/>
      <c r="K443" s="438"/>
      <c r="L443" s="438"/>
      <c r="M443" s="438"/>
      <c r="N443" s="438"/>
      <c r="O443" s="438"/>
      <c r="P443" s="438"/>
      <c r="Q443" s="438"/>
      <c r="R443" s="438"/>
      <c r="S443" s="438"/>
      <c r="T443" s="438"/>
      <c r="U443" s="438"/>
      <c r="V443" s="438"/>
      <c r="W443" s="438"/>
      <c r="X443" s="438"/>
      <c r="Y443" s="438"/>
      <c r="Z443" s="438"/>
      <c r="AA443" s="438"/>
      <c r="AB443" s="438"/>
      <c r="AC443" s="438"/>
    </row>
    <row r="444" spans="8:29" x14ac:dyDescent="0.2">
      <c r="H444" s="438"/>
      <c r="I444" s="438"/>
      <c r="J444" s="438"/>
      <c r="K444" s="438"/>
      <c r="L444" s="438"/>
      <c r="M444" s="438"/>
      <c r="N444" s="438"/>
      <c r="O444" s="438"/>
      <c r="P444" s="438"/>
      <c r="Q444" s="438"/>
      <c r="R444" s="438"/>
      <c r="S444" s="438"/>
      <c r="T444" s="438"/>
      <c r="U444" s="438"/>
      <c r="V444" s="438"/>
      <c r="W444" s="438"/>
      <c r="X444" s="438"/>
      <c r="Y444" s="438"/>
      <c r="Z444" s="438"/>
      <c r="AA444" s="438"/>
      <c r="AB444" s="438"/>
      <c r="AC444" s="438"/>
    </row>
    <row r="445" spans="8:29" x14ac:dyDescent="0.2">
      <c r="H445" s="438"/>
      <c r="I445" s="438"/>
      <c r="J445" s="438"/>
      <c r="K445" s="438"/>
      <c r="L445" s="438"/>
      <c r="M445" s="438"/>
      <c r="N445" s="438"/>
      <c r="O445" s="438"/>
      <c r="P445" s="438"/>
      <c r="Q445" s="438"/>
      <c r="R445" s="438"/>
      <c r="S445" s="438"/>
      <c r="T445" s="438"/>
      <c r="U445" s="438"/>
      <c r="V445" s="438"/>
      <c r="W445" s="438"/>
      <c r="X445" s="438"/>
      <c r="Y445" s="438"/>
      <c r="Z445" s="438"/>
      <c r="AA445" s="438"/>
      <c r="AB445" s="438"/>
      <c r="AC445" s="438"/>
    </row>
    <row r="446" spans="8:29" x14ac:dyDescent="0.2">
      <c r="H446" s="438"/>
      <c r="I446" s="438"/>
      <c r="J446" s="438"/>
      <c r="K446" s="438"/>
      <c r="L446" s="438"/>
      <c r="M446" s="438"/>
      <c r="N446" s="438"/>
      <c r="O446" s="438"/>
      <c r="P446" s="438"/>
      <c r="Q446" s="438"/>
      <c r="R446" s="438"/>
      <c r="S446" s="438"/>
      <c r="T446" s="438"/>
      <c r="U446" s="438"/>
      <c r="V446" s="438"/>
      <c r="W446" s="438"/>
      <c r="X446" s="438"/>
      <c r="Y446" s="438"/>
      <c r="Z446" s="438"/>
      <c r="AA446" s="438"/>
      <c r="AB446" s="438"/>
      <c r="AC446" s="438"/>
    </row>
    <row r="447" spans="8:29" x14ac:dyDescent="0.2">
      <c r="H447" s="438"/>
      <c r="I447" s="438"/>
      <c r="J447" s="438"/>
      <c r="K447" s="438"/>
      <c r="L447" s="438"/>
      <c r="M447" s="438"/>
      <c r="N447" s="438"/>
      <c r="O447" s="438"/>
      <c r="P447" s="438"/>
      <c r="Q447" s="438"/>
      <c r="R447" s="438"/>
      <c r="S447" s="438"/>
      <c r="T447" s="438"/>
      <c r="U447" s="438"/>
      <c r="V447" s="438"/>
      <c r="W447" s="438"/>
      <c r="X447" s="438"/>
      <c r="Y447" s="438"/>
      <c r="Z447" s="438"/>
      <c r="AA447" s="438"/>
      <c r="AB447" s="438"/>
      <c r="AC447" s="438"/>
    </row>
    <row r="448" spans="8:29" x14ac:dyDescent="0.2">
      <c r="H448" s="438"/>
      <c r="I448" s="438"/>
      <c r="J448" s="438"/>
      <c r="K448" s="438"/>
      <c r="L448" s="438"/>
      <c r="M448" s="438"/>
      <c r="N448" s="438"/>
      <c r="O448" s="438"/>
      <c r="P448" s="438"/>
      <c r="Q448" s="438"/>
      <c r="R448" s="438"/>
      <c r="S448" s="438"/>
      <c r="T448" s="438"/>
      <c r="U448" s="438"/>
      <c r="V448" s="438"/>
      <c r="W448" s="438"/>
      <c r="X448" s="438"/>
      <c r="Y448" s="438"/>
      <c r="Z448" s="438"/>
      <c r="AA448" s="438"/>
      <c r="AB448" s="438"/>
      <c r="AC448" s="438"/>
    </row>
    <row r="449" spans="8:29" x14ac:dyDescent="0.2">
      <c r="H449" s="438"/>
      <c r="I449" s="438"/>
      <c r="J449" s="438"/>
      <c r="K449" s="438"/>
      <c r="L449" s="438"/>
      <c r="M449" s="438"/>
      <c r="N449" s="438"/>
      <c r="O449" s="438"/>
      <c r="P449" s="438"/>
      <c r="Q449" s="438"/>
      <c r="R449" s="438"/>
      <c r="S449" s="438"/>
      <c r="T449" s="438"/>
      <c r="U449" s="438"/>
      <c r="V449" s="438"/>
      <c r="W449" s="438"/>
      <c r="X449" s="438"/>
      <c r="Y449" s="438"/>
      <c r="Z449" s="438"/>
      <c r="AA449" s="438"/>
      <c r="AB449" s="438"/>
      <c r="AC449" s="438"/>
    </row>
    <row r="450" spans="8:29" x14ac:dyDescent="0.2">
      <c r="H450" s="438"/>
      <c r="I450" s="438"/>
      <c r="J450" s="438"/>
      <c r="K450" s="438"/>
      <c r="L450" s="438"/>
      <c r="M450" s="438"/>
      <c r="N450" s="438"/>
      <c r="O450" s="438"/>
      <c r="P450" s="438"/>
      <c r="Q450" s="438"/>
      <c r="R450" s="438"/>
      <c r="S450" s="438"/>
      <c r="T450" s="438"/>
      <c r="U450" s="438"/>
      <c r="V450" s="438"/>
      <c r="W450" s="438"/>
      <c r="X450" s="438"/>
      <c r="Y450" s="438"/>
      <c r="Z450" s="438"/>
      <c r="AA450" s="438"/>
      <c r="AB450" s="438"/>
      <c r="AC450" s="438"/>
    </row>
    <row r="451" spans="8:29" x14ac:dyDescent="0.2">
      <c r="H451" s="438"/>
      <c r="I451" s="438"/>
      <c r="J451" s="438"/>
      <c r="K451" s="438"/>
      <c r="L451" s="438"/>
      <c r="M451" s="438"/>
      <c r="N451" s="438"/>
      <c r="O451" s="438"/>
      <c r="P451" s="438"/>
      <c r="Q451" s="438"/>
      <c r="R451" s="438"/>
      <c r="S451" s="438"/>
      <c r="T451" s="438"/>
      <c r="U451" s="438"/>
      <c r="V451" s="438"/>
      <c r="W451" s="438"/>
      <c r="X451" s="438"/>
      <c r="Y451" s="438"/>
      <c r="Z451" s="438"/>
      <c r="AA451" s="438"/>
      <c r="AB451" s="438"/>
      <c r="AC451" s="438"/>
    </row>
    <row r="452" spans="8:29" x14ac:dyDescent="0.2">
      <c r="H452" s="438"/>
      <c r="I452" s="438"/>
      <c r="J452" s="438"/>
      <c r="K452" s="438"/>
      <c r="L452" s="438"/>
      <c r="M452" s="438"/>
      <c r="N452" s="438"/>
      <c r="O452" s="438"/>
      <c r="P452" s="438"/>
      <c r="Q452" s="438"/>
      <c r="R452" s="438"/>
      <c r="S452" s="438"/>
      <c r="T452" s="438"/>
      <c r="U452" s="438"/>
      <c r="V452" s="438"/>
      <c r="W452" s="438"/>
      <c r="X452" s="438"/>
      <c r="Y452" s="438"/>
      <c r="Z452" s="438"/>
      <c r="AA452" s="438"/>
      <c r="AB452" s="438"/>
      <c r="AC452" s="438"/>
    </row>
    <row r="453" spans="8:29" x14ac:dyDescent="0.2">
      <c r="H453" s="438"/>
      <c r="I453" s="438"/>
      <c r="J453" s="438"/>
      <c r="K453" s="438"/>
      <c r="L453" s="438"/>
      <c r="M453" s="438"/>
      <c r="N453" s="438"/>
      <c r="O453" s="438"/>
      <c r="P453" s="438"/>
      <c r="Q453" s="438"/>
      <c r="R453" s="438"/>
      <c r="S453" s="438"/>
      <c r="T453" s="438"/>
      <c r="U453" s="438"/>
      <c r="V453" s="438"/>
      <c r="W453" s="438"/>
      <c r="X453" s="438"/>
      <c r="Y453" s="438"/>
      <c r="Z453" s="438"/>
      <c r="AA453" s="438"/>
      <c r="AB453" s="438"/>
      <c r="AC453" s="438"/>
    </row>
    <row r="454" spans="8:29" x14ac:dyDescent="0.2">
      <c r="H454" s="438"/>
      <c r="I454" s="438"/>
      <c r="J454" s="438"/>
      <c r="K454" s="438"/>
      <c r="L454" s="438"/>
      <c r="M454" s="438"/>
      <c r="N454" s="438"/>
      <c r="O454" s="438"/>
      <c r="P454" s="438"/>
      <c r="Q454" s="438"/>
      <c r="R454" s="438"/>
      <c r="S454" s="438"/>
      <c r="T454" s="438"/>
      <c r="U454" s="438"/>
      <c r="V454" s="438"/>
      <c r="W454" s="438"/>
      <c r="X454" s="438"/>
      <c r="Y454" s="438"/>
      <c r="Z454" s="438"/>
      <c r="AA454" s="438"/>
      <c r="AB454" s="438"/>
      <c r="AC454" s="438"/>
    </row>
    <row r="455" spans="8:29" x14ac:dyDescent="0.2">
      <c r="H455" s="438"/>
      <c r="I455" s="438"/>
      <c r="J455" s="438"/>
      <c r="K455" s="438"/>
      <c r="L455" s="438"/>
      <c r="M455" s="438"/>
      <c r="N455" s="438"/>
      <c r="O455" s="438"/>
      <c r="P455" s="438"/>
      <c r="Q455" s="438"/>
      <c r="R455" s="438"/>
      <c r="S455" s="438"/>
      <c r="T455" s="438"/>
      <c r="U455" s="438"/>
      <c r="V455" s="438"/>
      <c r="W455" s="438"/>
      <c r="X455" s="438"/>
      <c r="Y455" s="438"/>
      <c r="Z455" s="438"/>
      <c r="AA455" s="438"/>
      <c r="AB455" s="438"/>
      <c r="AC455" s="438"/>
    </row>
    <row r="456" spans="8:29" x14ac:dyDescent="0.2">
      <c r="H456" s="438"/>
      <c r="I456" s="438"/>
      <c r="J456" s="438"/>
      <c r="K456" s="438"/>
      <c r="L456" s="438"/>
      <c r="M456" s="438"/>
      <c r="N456" s="438"/>
      <c r="O456" s="438"/>
      <c r="P456" s="438"/>
      <c r="Q456" s="438"/>
      <c r="R456" s="438"/>
      <c r="S456" s="438"/>
      <c r="T456" s="438"/>
      <c r="U456" s="438"/>
      <c r="V456" s="438"/>
      <c r="W456" s="438"/>
      <c r="X456" s="438"/>
      <c r="Y456" s="438"/>
      <c r="Z456" s="438"/>
      <c r="AA456" s="438"/>
      <c r="AB456" s="438"/>
      <c r="AC456" s="438"/>
    </row>
    <row r="457" spans="8:29" x14ac:dyDescent="0.2">
      <c r="H457" s="438"/>
      <c r="I457" s="438"/>
      <c r="J457" s="438"/>
      <c r="K457" s="438"/>
      <c r="L457" s="438"/>
      <c r="M457" s="438"/>
      <c r="N457" s="438"/>
      <c r="O457" s="438"/>
      <c r="P457" s="438"/>
      <c r="Q457" s="438"/>
      <c r="R457" s="438"/>
      <c r="S457" s="438"/>
      <c r="T457" s="438"/>
      <c r="U457" s="438"/>
      <c r="V457" s="438"/>
      <c r="W457" s="438"/>
      <c r="X457" s="438"/>
      <c r="Y457" s="438"/>
      <c r="Z457" s="438"/>
      <c r="AA457" s="438"/>
      <c r="AB457" s="438"/>
      <c r="AC457" s="438"/>
    </row>
    <row r="458" spans="8:29" x14ac:dyDescent="0.2">
      <c r="H458" s="438"/>
      <c r="I458" s="438"/>
      <c r="J458" s="438"/>
      <c r="K458" s="438"/>
      <c r="L458" s="438"/>
      <c r="M458" s="438"/>
      <c r="N458" s="438"/>
      <c r="O458" s="438"/>
      <c r="P458" s="438"/>
      <c r="Q458" s="438"/>
      <c r="R458" s="438"/>
      <c r="S458" s="438"/>
      <c r="T458" s="438"/>
      <c r="U458" s="438"/>
      <c r="V458" s="438"/>
      <c r="W458" s="438"/>
      <c r="X458" s="438"/>
      <c r="Y458" s="438"/>
      <c r="Z458" s="438"/>
      <c r="AA458" s="438"/>
      <c r="AB458" s="438"/>
      <c r="AC458" s="438"/>
    </row>
    <row r="459" spans="8:29" x14ac:dyDescent="0.2">
      <c r="H459" s="438"/>
      <c r="I459" s="438"/>
      <c r="J459" s="438"/>
      <c r="K459" s="438"/>
      <c r="L459" s="438"/>
      <c r="M459" s="438"/>
      <c r="N459" s="438"/>
      <c r="O459" s="438"/>
      <c r="P459" s="438"/>
      <c r="Q459" s="438"/>
      <c r="R459" s="438"/>
      <c r="S459" s="438"/>
      <c r="T459" s="438"/>
      <c r="U459" s="438"/>
      <c r="V459" s="438"/>
      <c r="W459" s="438"/>
      <c r="X459" s="438"/>
      <c r="Y459" s="438"/>
      <c r="Z459" s="438"/>
      <c r="AA459" s="438"/>
      <c r="AB459" s="438"/>
      <c r="AC459" s="438"/>
    </row>
    <row r="460" spans="8:29" x14ac:dyDescent="0.2">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row>
    <row r="461" spans="8:29" x14ac:dyDescent="0.2">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row>
    <row r="462" spans="8:29" x14ac:dyDescent="0.2">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row>
    <row r="463" spans="8:29" x14ac:dyDescent="0.2">
      <c r="H463" s="438"/>
      <c r="I463" s="438"/>
      <c r="J463" s="438"/>
      <c r="K463" s="438"/>
      <c r="L463" s="438"/>
      <c r="M463" s="438"/>
      <c r="N463" s="438"/>
      <c r="O463" s="438"/>
      <c r="P463" s="438"/>
      <c r="Q463" s="438"/>
      <c r="R463" s="438"/>
      <c r="S463" s="438"/>
      <c r="T463" s="438"/>
      <c r="U463" s="438"/>
      <c r="V463" s="438"/>
      <c r="W463" s="438"/>
      <c r="X463" s="438"/>
      <c r="Y463" s="438"/>
      <c r="Z463" s="438"/>
      <c r="AA463" s="438"/>
      <c r="AB463" s="438"/>
      <c r="AC463" s="438"/>
    </row>
    <row r="464" spans="8:29" x14ac:dyDescent="0.2">
      <c r="H464" s="438"/>
      <c r="I464" s="438"/>
      <c r="J464" s="438"/>
      <c r="K464" s="438"/>
      <c r="L464" s="438"/>
      <c r="M464" s="438"/>
      <c r="N464" s="438"/>
      <c r="O464" s="438"/>
      <c r="P464" s="438"/>
      <c r="Q464" s="438"/>
      <c r="R464" s="438"/>
      <c r="S464" s="438"/>
      <c r="T464" s="438"/>
      <c r="U464" s="438"/>
      <c r="V464" s="438"/>
      <c r="W464" s="438"/>
      <c r="X464" s="438"/>
      <c r="Y464" s="438"/>
      <c r="Z464" s="438"/>
      <c r="AA464" s="438"/>
      <c r="AB464" s="438"/>
      <c r="AC464" s="438"/>
    </row>
    <row r="465" spans="8:29" x14ac:dyDescent="0.2">
      <c r="H465" s="438"/>
      <c r="I465" s="438"/>
      <c r="J465" s="438"/>
      <c r="K465" s="438"/>
      <c r="L465" s="438"/>
      <c r="M465" s="438"/>
      <c r="N465" s="438"/>
      <c r="O465" s="438"/>
      <c r="P465" s="438"/>
      <c r="Q465" s="438"/>
      <c r="R465" s="438"/>
      <c r="S465" s="438"/>
      <c r="T465" s="438"/>
      <c r="U465" s="438"/>
      <c r="V465" s="438"/>
      <c r="W465" s="438"/>
      <c r="X465" s="438"/>
      <c r="Y465" s="438"/>
      <c r="Z465" s="438"/>
      <c r="AA465" s="438"/>
      <c r="AB465" s="438"/>
      <c r="AC465" s="438"/>
    </row>
    <row r="466" spans="8:29" x14ac:dyDescent="0.2">
      <c r="H466" s="438"/>
      <c r="I466" s="438"/>
      <c r="J466" s="438"/>
      <c r="K466" s="438"/>
      <c r="L466" s="438"/>
      <c r="M466" s="438"/>
      <c r="N466" s="438"/>
      <c r="O466" s="438"/>
      <c r="P466" s="438"/>
      <c r="Q466" s="438"/>
      <c r="R466" s="438"/>
      <c r="S466" s="438"/>
      <c r="T466" s="438"/>
      <c r="U466" s="438"/>
      <c r="V466" s="438"/>
      <c r="W466" s="438"/>
      <c r="X466" s="438"/>
      <c r="Y466" s="438"/>
      <c r="Z466" s="438"/>
      <c r="AA466" s="438"/>
      <c r="AB466" s="438"/>
      <c r="AC466" s="438"/>
    </row>
    <row r="467" spans="8:29" x14ac:dyDescent="0.2">
      <c r="H467" s="438"/>
      <c r="I467" s="438"/>
      <c r="J467" s="438"/>
      <c r="K467" s="438"/>
      <c r="L467" s="438"/>
      <c r="M467" s="438"/>
      <c r="N467" s="438"/>
      <c r="O467" s="438"/>
      <c r="P467" s="438"/>
      <c r="Q467" s="438"/>
      <c r="R467" s="438"/>
      <c r="S467" s="438"/>
      <c r="T467" s="438"/>
      <c r="U467" s="438"/>
      <c r="V467" s="438"/>
      <c r="W467" s="438"/>
      <c r="X467" s="438"/>
      <c r="Y467" s="438"/>
      <c r="Z467" s="438"/>
      <c r="AA467" s="438"/>
      <c r="AB467" s="438"/>
      <c r="AC467" s="438"/>
    </row>
    <row r="468" spans="8:29" x14ac:dyDescent="0.2">
      <c r="H468" s="438"/>
      <c r="I468" s="438"/>
      <c r="J468" s="438"/>
      <c r="K468" s="438"/>
      <c r="L468" s="438"/>
      <c r="M468" s="438"/>
      <c r="N468" s="438"/>
      <c r="O468" s="438"/>
      <c r="P468" s="438"/>
      <c r="Q468" s="438"/>
      <c r="R468" s="438"/>
      <c r="S468" s="438"/>
      <c r="T468" s="438"/>
      <c r="U468" s="438"/>
      <c r="V468" s="438"/>
      <c r="W468" s="438"/>
      <c r="X468" s="438"/>
      <c r="Y468" s="438"/>
      <c r="Z468" s="438"/>
      <c r="AA468" s="438"/>
      <c r="AB468" s="438"/>
      <c r="AC468" s="438"/>
    </row>
    <row r="469" spans="8:29" x14ac:dyDescent="0.2">
      <c r="H469" s="438"/>
      <c r="I469" s="438"/>
      <c r="J469" s="438"/>
      <c r="K469" s="438"/>
      <c r="L469" s="438"/>
      <c r="M469" s="438"/>
      <c r="N469" s="438"/>
      <c r="O469" s="438"/>
      <c r="P469" s="438"/>
      <c r="Q469" s="438"/>
      <c r="R469" s="438"/>
      <c r="S469" s="438"/>
      <c r="T469" s="438"/>
      <c r="U469" s="438"/>
      <c r="V469" s="438"/>
      <c r="W469" s="438"/>
      <c r="X469" s="438"/>
      <c r="Y469" s="438"/>
      <c r="Z469" s="438"/>
      <c r="AA469" s="438"/>
      <c r="AB469" s="438"/>
      <c r="AC469" s="438"/>
    </row>
    <row r="470" spans="8:29" x14ac:dyDescent="0.2">
      <c r="H470" s="438"/>
      <c r="I470" s="438"/>
      <c r="J470" s="438"/>
      <c r="K470" s="438"/>
      <c r="L470" s="438"/>
      <c r="M470" s="438"/>
      <c r="N470" s="438"/>
      <c r="O470" s="438"/>
      <c r="P470" s="438"/>
      <c r="Q470" s="438"/>
      <c r="R470" s="438"/>
      <c r="S470" s="438"/>
      <c r="T470" s="438"/>
      <c r="U470" s="438"/>
      <c r="V470" s="438"/>
      <c r="W470" s="438"/>
      <c r="X470" s="438"/>
      <c r="Y470" s="438"/>
      <c r="Z470" s="438"/>
      <c r="AA470" s="438"/>
      <c r="AB470" s="438"/>
      <c r="AC470" s="438"/>
    </row>
    <row r="471" spans="8:29" x14ac:dyDescent="0.2">
      <c r="H471" s="438"/>
      <c r="I471" s="438"/>
      <c r="J471" s="438"/>
      <c r="K471" s="438"/>
      <c r="L471" s="438"/>
      <c r="M471" s="438"/>
      <c r="N471" s="438"/>
      <c r="O471" s="438"/>
      <c r="P471" s="438"/>
      <c r="Q471" s="438"/>
      <c r="R471" s="438"/>
      <c r="S471" s="438"/>
      <c r="T471" s="438"/>
      <c r="U471" s="438"/>
      <c r="V471" s="438"/>
      <c r="W471" s="438"/>
      <c r="X471" s="438"/>
      <c r="Y471" s="438"/>
      <c r="Z471" s="438"/>
      <c r="AA471" s="438"/>
      <c r="AB471" s="438"/>
      <c r="AC471" s="438"/>
    </row>
    <row r="472" spans="8:29" x14ac:dyDescent="0.2">
      <c r="H472" s="438"/>
      <c r="I472" s="438"/>
      <c r="J472" s="438"/>
      <c r="K472" s="438"/>
      <c r="L472" s="438"/>
      <c r="M472" s="438"/>
      <c r="N472" s="438"/>
      <c r="O472" s="438"/>
      <c r="P472" s="438"/>
      <c r="Q472" s="438"/>
      <c r="R472" s="438"/>
      <c r="S472" s="438"/>
      <c r="T472" s="438"/>
      <c r="U472" s="438"/>
      <c r="V472" s="438"/>
      <c r="W472" s="438"/>
      <c r="X472" s="438"/>
      <c r="Y472" s="438"/>
      <c r="Z472" s="438"/>
      <c r="AA472" s="438"/>
      <c r="AB472" s="438"/>
      <c r="AC472" s="438"/>
    </row>
    <row r="473" spans="8:29" x14ac:dyDescent="0.2">
      <c r="H473" s="438"/>
      <c r="I473" s="438"/>
      <c r="J473" s="438"/>
      <c r="K473" s="438"/>
      <c r="L473" s="438"/>
      <c r="M473" s="438"/>
      <c r="N473" s="438"/>
      <c r="O473" s="438"/>
      <c r="P473" s="438"/>
      <c r="Q473" s="438"/>
      <c r="R473" s="438"/>
      <c r="S473" s="438"/>
      <c r="T473" s="438"/>
      <c r="U473" s="438"/>
      <c r="V473" s="438"/>
      <c r="W473" s="438"/>
      <c r="X473" s="438"/>
      <c r="Y473" s="438"/>
      <c r="Z473" s="438"/>
      <c r="AA473" s="438"/>
      <c r="AB473" s="438"/>
      <c r="AC473" s="438"/>
    </row>
    <row r="474" spans="8:29" x14ac:dyDescent="0.2">
      <c r="H474" s="438"/>
      <c r="I474" s="438"/>
      <c r="J474" s="438"/>
      <c r="K474" s="438"/>
      <c r="L474" s="438"/>
      <c r="M474" s="438"/>
      <c r="N474" s="438"/>
      <c r="O474" s="438"/>
      <c r="P474" s="438"/>
      <c r="Q474" s="438"/>
      <c r="R474" s="438"/>
      <c r="S474" s="438"/>
      <c r="T474" s="438"/>
      <c r="U474" s="438"/>
      <c r="V474" s="438"/>
      <c r="W474" s="438"/>
      <c r="X474" s="438"/>
      <c r="Y474" s="438"/>
      <c r="Z474" s="438"/>
      <c r="AA474" s="438"/>
      <c r="AB474" s="438"/>
      <c r="AC474" s="438"/>
    </row>
    <row r="475" spans="8:29" x14ac:dyDescent="0.2">
      <c r="H475" s="438"/>
      <c r="I475" s="438"/>
      <c r="J475" s="438"/>
      <c r="K475" s="438"/>
      <c r="L475" s="438"/>
      <c r="M475" s="438"/>
      <c r="N475" s="438"/>
      <c r="O475" s="438"/>
      <c r="P475" s="438"/>
      <c r="Q475" s="438"/>
      <c r="R475" s="438"/>
      <c r="S475" s="438"/>
      <c r="T475" s="438"/>
      <c r="U475" s="438"/>
      <c r="V475" s="438"/>
      <c r="W475" s="438"/>
      <c r="X475" s="438"/>
      <c r="Y475" s="438"/>
      <c r="Z475" s="438"/>
      <c r="AA475" s="438"/>
      <c r="AB475" s="438"/>
      <c r="AC475" s="438"/>
    </row>
    <row r="476" spans="8:29" x14ac:dyDescent="0.2">
      <c r="H476" s="438"/>
      <c r="I476" s="438"/>
      <c r="J476" s="438"/>
      <c r="K476" s="438"/>
      <c r="L476" s="438"/>
      <c r="M476" s="438"/>
      <c r="N476" s="438"/>
      <c r="O476" s="438"/>
      <c r="P476" s="438"/>
      <c r="Q476" s="438"/>
      <c r="R476" s="438"/>
      <c r="S476" s="438"/>
      <c r="T476" s="438"/>
      <c r="U476" s="438"/>
      <c r="V476" s="438"/>
      <c r="W476" s="438"/>
      <c r="X476" s="438"/>
      <c r="Y476" s="438"/>
      <c r="Z476" s="438"/>
      <c r="AA476" s="438"/>
      <c r="AB476" s="438"/>
      <c r="AC476" s="438"/>
    </row>
    <row r="477" spans="8:29" x14ac:dyDescent="0.2">
      <c r="H477" s="438"/>
      <c r="I477" s="438"/>
      <c r="J477" s="438"/>
      <c r="K477" s="438"/>
      <c r="L477" s="438"/>
      <c r="M477" s="438"/>
      <c r="N477" s="438"/>
      <c r="O477" s="438"/>
      <c r="P477" s="438"/>
      <c r="Q477" s="438"/>
      <c r="R477" s="438"/>
      <c r="S477" s="438"/>
      <c r="T477" s="438"/>
      <c r="U477" s="438"/>
      <c r="V477" s="438"/>
      <c r="W477" s="438"/>
      <c r="X477" s="438"/>
      <c r="Y477" s="438"/>
      <c r="Z477" s="438"/>
      <c r="AA477" s="438"/>
      <c r="AB477" s="438"/>
      <c r="AC477" s="438"/>
    </row>
    <row r="478" spans="8:29" x14ac:dyDescent="0.2">
      <c r="H478" s="438"/>
      <c r="I478" s="438"/>
      <c r="J478" s="438"/>
      <c r="K478" s="438"/>
      <c r="L478" s="438"/>
      <c r="M478" s="438"/>
      <c r="N478" s="438"/>
      <c r="O478" s="438"/>
      <c r="P478" s="438"/>
      <c r="Q478" s="438"/>
      <c r="R478" s="438"/>
      <c r="S478" s="438"/>
      <c r="T478" s="438"/>
      <c r="U478" s="438"/>
      <c r="V478" s="438"/>
      <c r="W478" s="438"/>
      <c r="X478" s="438"/>
      <c r="Y478" s="438"/>
      <c r="Z478" s="438"/>
      <c r="AA478" s="438"/>
      <c r="AB478" s="438"/>
      <c r="AC478" s="438"/>
    </row>
    <row r="479" spans="8:29" x14ac:dyDescent="0.2">
      <c r="H479" s="438"/>
      <c r="I479" s="438"/>
      <c r="J479" s="438"/>
      <c r="K479" s="438"/>
      <c r="L479" s="438"/>
      <c r="M479" s="438"/>
      <c r="N479" s="438"/>
      <c r="O479" s="438"/>
      <c r="P479" s="438"/>
      <c r="Q479" s="438"/>
      <c r="R479" s="438"/>
      <c r="S479" s="438"/>
      <c r="T479" s="438"/>
      <c r="U479" s="438"/>
      <c r="V479" s="438"/>
      <c r="W479" s="438"/>
      <c r="X479" s="438"/>
      <c r="Y479" s="438"/>
      <c r="Z479" s="438"/>
      <c r="AA479" s="438"/>
      <c r="AB479" s="438"/>
      <c r="AC479" s="438"/>
    </row>
    <row r="480" spans="8:29" x14ac:dyDescent="0.2">
      <c r="H480" s="438"/>
      <c r="I480" s="438"/>
      <c r="J480" s="438"/>
      <c r="K480" s="438"/>
      <c r="L480" s="438"/>
      <c r="M480" s="438"/>
      <c r="N480" s="438"/>
      <c r="O480" s="438"/>
      <c r="P480" s="438"/>
      <c r="Q480" s="438"/>
      <c r="R480" s="438"/>
      <c r="S480" s="438"/>
      <c r="T480" s="438"/>
      <c r="U480" s="438"/>
      <c r="V480" s="438"/>
      <c r="W480" s="438"/>
      <c r="X480" s="438"/>
      <c r="Y480" s="438"/>
      <c r="Z480" s="438"/>
      <c r="AA480" s="438"/>
      <c r="AB480" s="438"/>
      <c r="AC480" s="438"/>
    </row>
    <row r="481" spans="8:29" x14ac:dyDescent="0.2">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row>
    <row r="482" spans="8:29" x14ac:dyDescent="0.2">
      <c r="H482" s="438"/>
      <c r="I482" s="438"/>
      <c r="J482" s="438"/>
      <c r="K482" s="438"/>
      <c r="L482" s="438"/>
      <c r="M482" s="438"/>
      <c r="N482" s="438"/>
      <c r="O482" s="438"/>
      <c r="P482" s="438"/>
      <c r="Q482" s="438"/>
      <c r="R482" s="438"/>
      <c r="S482" s="438"/>
      <c r="T482" s="438"/>
      <c r="U482" s="438"/>
      <c r="V482" s="438"/>
      <c r="W482" s="438"/>
      <c r="X482" s="438"/>
      <c r="Y482" s="438"/>
      <c r="Z482" s="438"/>
      <c r="AA482" s="438"/>
      <c r="AB482" s="438"/>
      <c r="AC482" s="438"/>
    </row>
    <row r="483" spans="8:29" x14ac:dyDescent="0.2">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row>
    <row r="484" spans="8:29" x14ac:dyDescent="0.2">
      <c r="H484" s="438"/>
      <c r="I484" s="438"/>
      <c r="J484" s="438"/>
      <c r="K484" s="438"/>
      <c r="L484" s="438"/>
      <c r="M484" s="438"/>
      <c r="N484" s="438"/>
      <c r="O484" s="438"/>
      <c r="P484" s="438"/>
      <c r="Q484" s="438"/>
      <c r="R484" s="438"/>
      <c r="S484" s="438"/>
      <c r="T484" s="438"/>
      <c r="U484" s="438"/>
      <c r="V484" s="438"/>
      <c r="W484" s="438"/>
      <c r="X484" s="438"/>
      <c r="Y484" s="438"/>
      <c r="Z484" s="438"/>
      <c r="AA484" s="438"/>
      <c r="AB484" s="438"/>
      <c r="AC484" s="438"/>
    </row>
    <row r="485" spans="8:29" x14ac:dyDescent="0.2">
      <c r="H485" s="438"/>
      <c r="I485" s="438"/>
      <c r="J485" s="438"/>
      <c r="K485" s="438"/>
      <c r="L485" s="438"/>
      <c r="M485" s="438"/>
      <c r="N485" s="438"/>
      <c r="O485" s="438"/>
      <c r="P485" s="438"/>
      <c r="Q485" s="438"/>
      <c r="R485" s="438"/>
      <c r="S485" s="438"/>
      <c r="T485" s="438"/>
      <c r="U485" s="438"/>
      <c r="V485" s="438"/>
      <c r="W485" s="438"/>
      <c r="X485" s="438"/>
      <c r="Y485" s="438"/>
      <c r="Z485" s="438"/>
      <c r="AA485" s="438"/>
      <c r="AB485" s="438"/>
      <c r="AC485" s="438"/>
    </row>
    <row r="486" spans="8:29" x14ac:dyDescent="0.2">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row>
    <row r="487" spans="8:29" x14ac:dyDescent="0.2">
      <c r="H487" s="438"/>
      <c r="I487" s="438"/>
      <c r="J487" s="438"/>
      <c r="K487" s="438"/>
      <c r="L487" s="438"/>
      <c r="M487" s="438"/>
      <c r="N487" s="438"/>
      <c r="O487" s="438"/>
      <c r="P487" s="438"/>
      <c r="Q487" s="438"/>
      <c r="R487" s="438"/>
      <c r="S487" s="438"/>
      <c r="T487" s="438"/>
      <c r="U487" s="438"/>
      <c r="V487" s="438"/>
      <c r="W487" s="438"/>
      <c r="X487" s="438"/>
      <c r="Y487" s="438"/>
      <c r="Z487" s="438"/>
      <c r="AA487" s="438"/>
      <c r="AB487" s="438"/>
      <c r="AC487" s="438"/>
    </row>
    <row r="488" spans="8:29" x14ac:dyDescent="0.2">
      <c r="H488" s="438"/>
      <c r="I488" s="438"/>
      <c r="J488" s="438"/>
      <c r="K488" s="438"/>
      <c r="L488" s="438"/>
      <c r="M488" s="438"/>
      <c r="N488" s="438"/>
      <c r="O488" s="438"/>
      <c r="P488" s="438"/>
      <c r="Q488" s="438"/>
      <c r="R488" s="438"/>
      <c r="S488" s="438"/>
      <c r="T488" s="438"/>
      <c r="U488" s="438"/>
      <c r="V488" s="438"/>
      <c r="W488" s="438"/>
      <c r="X488" s="438"/>
      <c r="Y488" s="438"/>
      <c r="Z488" s="438"/>
      <c r="AA488" s="438"/>
      <c r="AB488" s="438"/>
      <c r="AC488" s="438"/>
    </row>
    <row r="489" spans="8:29" x14ac:dyDescent="0.2">
      <c r="H489" s="438"/>
      <c r="I489" s="438"/>
      <c r="J489" s="438"/>
      <c r="K489" s="438"/>
      <c r="L489" s="438"/>
      <c r="M489" s="438"/>
      <c r="N489" s="438"/>
      <c r="O489" s="438"/>
      <c r="P489" s="438"/>
      <c r="Q489" s="438"/>
      <c r="R489" s="438"/>
      <c r="S489" s="438"/>
      <c r="T489" s="438"/>
      <c r="U489" s="438"/>
      <c r="V489" s="438"/>
      <c r="W489" s="438"/>
      <c r="X489" s="438"/>
      <c r="Y489" s="438"/>
      <c r="Z489" s="438"/>
      <c r="AA489" s="438"/>
      <c r="AB489" s="438"/>
      <c r="AC489" s="438"/>
    </row>
    <row r="490" spans="8:29" x14ac:dyDescent="0.2">
      <c r="H490" s="438"/>
      <c r="I490" s="438"/>
      <c r="J490" s="438"/>
      <c r="K490" s="438"/>
      <c r="L490" s="438"/>
      <c r="M490" s="438"/>
      <c r="N490" s="438"/>
      <c r="O490" s="438"/>
      <c r="P490" s="438"/>
      <c r="Q490" s="438"/>
      <c r="R490" s="438"/>
      <c r="S490" s="438"/>
      <c r="T490" s="438"/>
      <c r="U490" s="438"/>
      <c r="V490" s="438"/>
      <c r="W490" s="438"/>
      <c r="X490" s="438"/>
      <c r="Y490" s="438"/>
      <c r="Z490" s="438"/>
      <c r="AA490" s="438"/>
      <c r="AB490" s="438"/>
      <c r="AC490" s="438"/>
    </row>
    <row r="491" spans="8:29" x14ac:dyDescent="0.2">
      <c r="H491" s="438"/>
      <c r="I491" s="438"/>
      <c r="J491" s="438"/>
      <c r="K491" s="438"/>
      <c r="L491" s="438"/>
      <c r="M491" s="438"/>
      <c r="N491" s="438"/>
      <c r="O491" s="438"/>
      <c r="P491" s="438"/>
      <c r="Q491" s="438"/>
      <c r="R491" s="438"/>
      <c r="S491" s="438"/>
      <c r="T491" s="438"/>
      <c r="U491" s="438"/>
      <c r="V491" s="438"/>
      <c r="W491" s="438"/>
      <c r="X491" s="438"/>
      <c r="Y491" s="438"/>
      <c r="Z491" s="438"/>
      <c r="AA491" s="438"/>
      <c r="AB491" s="438"/>
      <c r="AC491" s="438"/>
    </row>
    <row r="492" spans="8:29" x14ac:dyDescent="0.2">
      <c r="H492" s="438"/>
      <c r="I492" s="438"/>
      <c r="J492" s="438"/>
      <c r="K492" s="438"/>
      <c r="L492" s="438"/>
      <c r="M492" s="438"/>
      <c r="N492" s="438"/>
      <c r="O492" s="438"/>
      <c r="P492" s="438"/>
      <c r="Q492" s="438"/>
      <c r="R492" s="438"/>
      <c r="S492" s="438"/>
      <c r="T492" s="438"/>
      <c r="U492" s="438"/>
      <c r="V492" s="438"/>
      <c r="W492" s="438"/>
      <c r="X492" s="438"/>
      <c r="Y492" s="438"/>
      <c r="Z492" s="438"/>
      <c r="AA492" s="438"/>
      <c r="AB492" s="438"/>
      <c r="AC492" s="438"/>
    </row>
    <row r="493" spans="8:29" x14ac:dyDescent="0.2">
      <c r="H493" s="438"/>
      <c r="I493" s="438"/>
      <c r="J493" s="438"/>
      <c r="K493" s="438"/>
      <c r="L493" s="438"/>
      <c r="M493" s="438"/>
      <c r="N493" s="438"/>
      <c r="O493" s="438"/>
      <c r="P493" s="438"/>
      <c r="Q493" s="438"/>
      <c r="R493" s="438"/>
      <c r="S493" s="438"/>
      <c r="T493" s="438"/>
      <c r="U493" s="438"/>
      <c r="V493" s="438"/>
      <c r="W493" s="438"/>
      <c r="X493" s="438"/>
      <c r="Y493" s="438"/>
      <c r="Z493" s="438"/>
      <c r="AA493" s="438"/>
      <c r="AB493" s="438"/>
      <c r="AC493" s="438"/>
    </row>
    <row r="494" spans="8:29" x14ac:dyDescent="0.2">
      <c r="H494" s="438"/>
      <c r="I494" s="438"/>
      <c r="J494" s="438"/>
      <c r="K494" s="438"/>
      <c r="L494" s="438"/>
      <c r="M494" s="438"/>
      <c r="N494" s="438"/>
      <c r="O494" s="438"/>
      <c r="P494" s="438"/>
      <c r="Q494" s="438"/>
      <c r="R494" s="438"/>
      <c r="S494" s="438"/>
      <c r="T494" s="438"/>
      <c r="U494" s="438"/>
      <c r="V494" s="438"/>
      <c r="W494" s="438"/>
      <c r="X494" s="438"/>
      <c r="Y494" s="438"/>
      <c r="Z494" s="438"/>
      <c r="AA494" s="438"/>
      <c r="AB494" s="438"/>
      <c r="AC494" s="438"/>
    </row>
    <row r="495" spans="8:29" x14ac:dyDescent="0.2">
      <c r="H495" s="438"/>
      <c r="I495" s="438"/>
      <c r="J495" s="438"/>
      <c r="K495" s="438"/>
      <c r="L495" s="438"/>
      <c r="M495" s="438"/>
      <c r="N495" s="438"/>
      <c r="O495" s="438"/>
      <c r="P495" s="438"/>
      <c r="Q495" s="438"/>
      <c r="R495" s="438"/>
      <c r="S495" s="438"/>
      <c r="T495" s="438"/>
      <c r="U495" s="438"/>
      <c r="V495" s="438"/>
      <c r="W495" s="438"/>
      <c r="X495" s="438"/>
      <c r="Y495" s="438"/>
      <c r="Z495" s="438"/>
      <c r="AA495" s="438"/>
      <c r="AB495" s="438"/>
      <c r="AC495" s="438"/>
    </row>
    <row r="496" spans="8:29" x14ac:dyDescent="0.2">
      <c r="H496" s="438"/>
      <c r="I496" s="438"/>
      <c r="J496" s="438"/>
      <c r="K496" s="438"/>
      <c r="L496" s="438"/>
      <c r="M496" s="438"/>
      <c r="N496" s="438"/>
      <c r="O496" s="438"/>
      <c r="P496" s="438"/>
      <c r="Q496" s="438"/>
      <c r="R496" s="438"/>
      <c r="S496" s="438"/>
      <c r="T496" s="438"/>
      <c r="U496" s="438"/>
      <c r="V496" s="438"/>
      <c r="W496" s="438"/>
      <c r="X496" s="438"/>
      <c r="Y496" s="438"/>
      <c r="Z496" s="438"/>
      <c r="AA496" s="438"/>
      <c r="AB496" s="438"/>
      <c r="AC496" s="438"/>
    </row>
    <row r="497" spans="8:29" x14ac:dyDescent="0.2">
      <c r="H497" s="438"/>
      <c r="I497" s="438"/>
      <c r="J497" s="438"/>
      <c r="K497" s="438"/>
      <c r="L497" s="438"/>
      <c r="M497" s="438"/>
      <c r="N497" s="438"/>
      <c r="O497" s="438"/>
      <c r="P497" s="438"/>
      <c r="Q497" s="438"/>
      <c r="R497" s="438"/>
      <c r="S497" s="438"/>
      <c r="T497" s="438"/>
      <c r="U497" s="438"/>
      <c r="V497" s="438"/>
      <c r="W497" s="438"/>
      <c r="X497" s="438"/>
      <c r="Y497" s="438"/>
      <c r="Z497" s="438"/>
      <c r="AA497" s="438"/>
      <c r="AB497" s="438"/>
      <c r="AC497" s="438"/>
    </row>
    <row r="498" spans="8:29" x14ac:dyDescent="0.2">
      <c r="H498" s="438"/>
      <c r="I498" s="438"/>
      <c r="J498" s="438"/>
      <c r="K498" s="438"/>
      <c r="L498" s="438"/>
      <c r="M498" s="438"/>
      <c r="N498" s="438"/>
      <c r="O498" s="438"/>
      <c r="P498" s="438"/>
      <c r="Q498" s="438"/>
      <c r="R498" s="438"/>
      <c r="S498" s="438"/>
      <c r="T498" s="438"/>
      <c r="U498" s="438"/>
      <c r="V498" s="438"/>
      <c r="W498" s="438"/>
      <c r="X498" s="438"/>
      <c r="Y498" s="438"/>
      <c r="Z498" s="438"/>
      <c r="AA498" s="438"/>
      <c r="AB498" s="438"/>
      <c r="AC498" s="438"/>
    </row>
    <row r="499" spans="8:29" x14ac:dyDescent="0.2">
      <c r="H499" s="438"/>
      <c r="I499" s="438"/>
      <c r="J499" s="438"/>
      <c r="K499" s="438"/>
      <c r="L499" s="438"/>
      <c r="M499" s="438"/>
      <c r="N499" s="438"/>
      <c r="O499" s="438"/>
      <c r="P499" s="438"/>
      <c r="Q499" s="438"/>
      <c r="R499" s="438"/>
      <c r="S499" s="438"/>
      <c r="T499" s="438"/>
      <c r="U499" s="438"/>
      <c r="V499" s="438"/>
      <c r="W499" s="438"/>
      <c r="X499" s="438"/>
      <c r="Y499" s="438"/>
      <c r="Z499" s="438"/>
      <c r="AA499" s="438"/>
      <c r="AB499" s="438"/>
      <c r="AC499" s="438"/>
    </row>
    <row r="500" spans="8:29" x14ac:dyDescent="0.2">
      <c r="H500" s="438"/>
      <c r="I500" s="438"/>
      <c r="J500" s="438"/>
      <c r="K500" s="438"/>
      <c r="L500" s="438"/>
      <c r="M500" s="438"/>
      <c r="N500" s="438"/>
      <c r="O500" s="438"/>
      <c r="P500" s="438"/>
      <c r="Q500" s="438"/>
      <c r="R500" s="438"/>
      <c r="S500" s="438"/>
      <c r="T500" s="438"/>
      <c r="U500" s="438"/>
      <c r="V500" s="438"/>
      <c r="W500" s="438"/>
      <c r="X500" s="438"/>
      <c r="Y500" s="438"/>
      <c r="Z500" s="438"/>
      <c r="AA500" s="438"/>
      <c r="AB500" s="438"/>
      <c r="AC500" s="438"/>
    </row>
    <row r="501" spans="8:29" x14ac:dyDescent="0.2">
      <c r="H501" s="438"/>
      <c r="I501" s="438"/>
      <c r="J501" s="438"/>
      <c r="K501" s="438"/>
      <c r="L501" s="438"/>
      <c r="M501" s="438"/>
      <c r="N501" s="438"/>
      <c r="O501" s="438"/>
      <c r="P501" s="438"/>
      <c r="Q501" s="438"/>
      <c r="R501" s="438"/>
      <c r="S501" s="438"/>
      <c r="T501" s="438"/>
      <c r="U501" s="438"/>
      <c r="V501" s="438"/>
      <c r="W501" s="438"/>
      <c r="X501" s="438"/>
      <c r="Y501" s="438"/>
      <c r="Z501" s="438"/>
      <c r="AA501" s="438"/>
      <c r="AB501" s="438"/>
      <c r="AC501" s="438"/>
    </row>
    <row r="502" spans="8:29" x14ac:dyDescent="0.2">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row>
    <row r="503" spans="8:29" x14ac:dyDescent="0.2">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row>
    <row r="504" spans="8:29" x14ac:dyDescent="0.2">
      <c r="H504" s="438"/>
      <c r="I504" s="438"/>
      <c r="J504" s="438"/>
      <c r="K504" s="438"/>
      <c r="L504" s="438"/>
      <c r="M504" s="438"/>
      <c r="N504" s="438"/>
      <c r="O504" s="438"/>
      <c r="P504" s="438"/>
      <c r="Q504" s="438"/>
      <c r="R504" s="438"/>
      <c r="S504" s="438"/>
      <c r="T504" s="438"/>
      <c r="U504" s="438"/>
      <c r="V504" s="438"/>
      <c r="W504" s="438"/>
      <c r="X504" s="438"/>
      <c r="Y504" s="438"/>
      <c r="Z504" s="438"/>
      <c r="AA504" s="438"/>
      <c r="AB504" s="438"/>
      <c r="AC504" s="438"/>
    </row>
    <row r="505" spans="8:29" x14ac:dyDescent="0.2">
      <c r="H505" s="438"/>
      <c r="I505" s="438"/>
      <c r="J505" s="438"/>
      <c r="K505" s="438"/>
      <c r="L505" s="438"/>
      <c r="M505" s="438"/>
      <c r="N505" s="438"/>
      <c r="O505" s="438"/>
      <c r="P505" s="438"/>
      <c r="Q505" s="438"/>
      <c r="R505" s="438"/>
      <c r="S505" s="438"/>
      <c r="T505" s="438"/>
      <c r="U505" s="438"/>
      <c r="V505" s="438"/>
      <c r="W505" s="438"/>
      <c r="X505" s="438"/>
      <c r="Y505" s="438"/>
      <c r="Z505" s="438"/>
      <c r="AA505" s="438"/>
      <c r="AB505" s="438"/>
      <c r="AC505" s="438"/>
    </row>
    <row r="506" spans="8:29" x14ac:dyDescent="0.2">
      <c r="H506" s="438"/>
      <c r="I506" s="438"/>
      <c r="J506" s="438"/>
      <c r="K506" s="438"/>
      <c r="L506" s="438"/>
      <c r="M506" s="438"/>
      <c r="N506" s="438"/>
      <c r="O506" s="438"/>
      <c r="P506" s="438"/>
      <c r="Q506" s="438"/>
      <c r="R506" s="438"/>
      <c r="S506" s="438"/>
      <c r="T506" s="438"/>
      <c r="U506" s="438"/>
      <c r="V506" s="438"/>
      <c r="W506" s="438"/>
      <c r="X506" s="438"/>
      <c r="Y506" s="438"/>
      <c r="Z506" s="438"/>
      <c r="AA506" s="438"/>
      <c r="AB506" s="438"/>
      <c r="AC506" s="438"/>
    </row>
    <row r="507" spans="8:29" x14ac:dyDescent="0.2">
      <c r="H507" s="438"/>
      <c r="I507" s="438"/>
      <c r="J507" s="438"/>
      <c r="K507" s="438"/>
      <c r="L507" s="438"/>
      <c r="M507" s="438"/>
      <c r="N507" s="438"/>
      <c r="O507" s="438"/>
      <c r="P507" s="438"/>
      <c r="Q507" s="438"/>
      <c r="R507" s="438"/>
      <c r="S507" s="438"/>
      <c r="T507" s="438"/>
      <c r="U507" s="438"/>
      <c r="V507" s="438"/>
      <c r="W507" s="438"/>
      <c r="X507" s="438"/>
      <c r="Y507" s="438"/>
      <c r="Z507" s="438"/>
      <c r="AA507" s="438"/>
      <c r="AB507" s="438"/>
      <c r="AC507" s="438"/>
    </row>
    <row r="508" spans="8:29" x14ac:dyDescent="0.2">
      <c r="H508" s="438"/>
      <c r="I508" s="438"/>
      <c r="J508" s="438"/>
      <c r="K508" s="438"/>
      <c r="L508" s="438"/>
      <c r="M508" s="438"/>
      <c r="N508" s="438"/>
      <c r="O508" s="438"/>
      <c r="P508" s="438"/>
      <c r="Q508" s="438"/>
      <c r="R508" s="438"/>
      <c r="S508" s="438"/>
      <c r="T508" s="438"/>
      <c r="U508" s="438"/>
      <c r="V508" s="438"/>
      <c r="W508" s="438"/>
      <c r="X508" s="438"/>
      <c r="Y508" s="438"/>
      <c r="Z508" s="438"/>
      <c r="AA508" s="438"/>
      <c r="AB508" s="438"/>
      <c r="AC508" s="438"/>
    </row>
    <row r="509" spans="8:29" x14ac:dyDescent="0.2">
      <c r="H509" s="438"/>
      <c r="I509" s="438"/>
      <c r="J509" s="438"/>
      <c r="K509" s="438"/>
      <c r="L509" s="438"/>
      <c r="M509" s="438"/>
      <c r="N509" s="438"/>
      <c r="O509" s="438"/>
      <c r="P509" s="438"/>
      <c r="Q509" s="438"/>
      <c r="R509" s="438"/>
      <c r="S509" s="438"/>
      <c r="T509" s="438"/>
      <c r="U509" s="438"/>
      <c r="V509" s="438"/>
      <c r="W509" s="438"/>
      <c r="X509" s="438"/>
      <c r="Y509" s="438"/>
      <c r="Z509" s="438"/>
      <c r="AA509" s="438"/>
      <c r="AB509" s="438"/>
      <c r="AC509" s="438"/>
    </row>
    <row r="510" spans="8:29" x14ac:dyDescent="0.2">
      <c r="H510" s="438"/>
      <c r="I510" s="438"/>
      <c r="J510" s="438"/>
      <c r="K510" s="438"/>
      <c r="L510" s="438"/>
      <c r="M510" s="438"/>
      <c r="N510" s="438"/>
      <c r="O510" s="438"/>
      <c r="P510" s="438"/>
      <c r="Q510" s="438"/>
      <c r="R510" s="438"/>
      <c r="S510" s="438"/>
      <c r="T510" s="438"/>
      <c r="U510" s="438"/>
      <c r="V510" s="438"/>
      <c r="W510" s="438"/>
      <c r="X510" s="438"/>
      <c r="Y510" s="438"/>
      <c r="Z510" s="438"/>
      <c r="AA510" s="438"/>
      <c r="AB510" s="438"/>
      <c r="AC510" s="438"/>
    </row>
    <row r="511" spans="8:29" x14ac:dyDescent="0.2">
      <c r="H511" s="438"/>
      <c r="I511" s="438"/>
      <c r="J511" s="438"/>
      <c r="K511" s="438"/>
      <c r="L511" s="438"/>
      <c r="M511" s="438"/>
      <c r="N511" s="438"/>
      <c r="O511" s="438"/>
      <c r="P511" s="438"/>
      <c r="Q511" s="438"/>
      <c r="R511" s="438"/>
      <c r="S511" s="438"/>
      <c r="T511" s="438"/>
      <c r="U511" s="438"/>
      <c r="V511" s="438"/>
      <c r="W511" s="438"/>
      <c r="X511" s="438"/>
      <c r="Y511" s="438"/>
      <c r="Z511" s="438"/>
      <c r="AA511" s="438"/>
      <c r="AB511" s="438"/>
      <c r="AC511" s="438"/>
    </row>
    <row r="512" spans="8:29" x14ac:dyDescent="0.2">
      <c r="H512" s="438"/>
      <c r="I512" s="438"/>
      <c r="J512" s="438"/>
      <c r="K512" s="438"/>
      <c r="L512" s="438"/>
      <c r="M512" s="438"/>
      <c r="N512" s="438"/>
      <c r="O512" s="438"/>
      <c r="P512" s="438"/>
      <c r="Q512" s="438"/>
      <c r="R512" s="438"/>
      <c r="S512" s="438"/>
      <c r="T512" s="438"/>
      <c r="U512" s="438"/>
      <c r="V512" s="438"/>
      <c r="W512" s="438"/>
      <c r="X512" s="438"/>
      <c r="Y512" s="438"/>
      <c r="Z512" s="438"/>
      <c r="AA512" s="438"/>
      <c r="AB512" s="438"/>
      <c r="AC512" s="438"/>
    </row>
    <row r="513" spans="8:29" x14ac:dyDescent="0.2">
      <c r="H513" s="438"/>
      <c r="I513" s="438"/>
      <c r="J513" s="438"/>
      <c r="K513" s="438"/>
      <c r="L513" s="438"/>
      <c r="M513" s="438"/>
      <c r="N513" s="438"/>
      <c r="O513" s="438"/>
      <c r="P513" s="438"/>
      <c r="Q513" s="438"/>
      <c r="R513" s="438"/>
      <c r="S513" s="438"/>
      <c r="T513" s="438"/>
      <c r="U513" s="438"/>
      <c r="V513" s="438"/>
      <c r="W513" s="438"/>
      <c r="X513" s="438"/>
      <c r="Y513" s="438"/>
      <c r="Z513" s="438"/>
      <c r="AA513" s="438"/>
      <c r="AB513" s="438"/>
      <c r="AC513" s="438"/>
    </row>
    <row r="514" spans="8:29" x14ac:dyDescent="0.2">
      <c r="H514" s="438"/>
      <c r="I514" s="438"/>
      <c r="J514" s="438"/>
      <c r="K514" s="438"/>
      <c r="L514" s="438"/>
      <c r="M514" s="438"/>
      <c r="N514" s="438"/>
      <c r="O514" s="438"/>
      <c r="P514" s="438"/>
      <c r="Q514" s="438"/>
      <c r="R514" s="438"/>
      <c r="S514" s="438"/>
      <c r="T514" s="438"/>
      <c r="U514" s="438"/>
      <c r="V514" s="438"/>
      <c r="W514" s="438"/>
      <c r="X514" s="438"/>
      <c r="Y514" s="438"/>
      <c r="Z514" s="438"/>
      <c r="AA514" s="438"/>
      <c r="AB514" s="438"/>
      <c r="AC514" s="438"/>
    </row>
    <row r="515" spans="8:29" x14ac:dyDescent="0.2">
      <c r="H515" s="438"/>
      <c r="I515" s="438"/>
      <c r="J515" s="438"/>
      <c r="K515" s="438"/>
      <c r="L515" s="438"/>
      <c r="M515" s="438"/>
      <c r="N515" s="438"/>
      <c r="O515" s="438"/>
      <c r="P515" s="438"/>
      <c r="Q515" s="438"/>
      <c r="R515" s="438"/>
      <c r="S515" s="438"/>
      <c r="T515" s="438"/>
      <c r="U515" s="438"/>
      <c r="V515" s="438"/>
      <c r="W515" s="438"/>
      <c r="X515" s="438"/>
      <c r="Y515" s="438"/>
      <c r="Z515" s="438"/>
      <c r="AA515" s="438"/>
      <c r="AB515" s="438"/>
      <c r="AC515" s="438"/>
    </row>
    <row r="516" spans="8:29" x14ac:dyDescent="0.2">
      <c r="H516" s="438"/>
      <c r="I516" s="438"/>
      <c r="J516" s="438"/>
      <c r="K516" s="438"/>
      <c r="L516" s="438"/>
      <c r="M516" s="438"/>
      <c r="N516" s="438"/>
      <c r="O516" s="438"/>
      <c r="P516" s="438"/>
      <c r="Q516" s="438"/>
      <c r="R516" s="438"/>
      <c r="S516" s="438"/>
      <c r="T516" s="438"/>
      <c r="U516" s="438"/>
      <c r="V516" s="438"/>
      <c r="W516" s="438"/>
      <c r="X516" s="438"/>
      <c r="Y516" s="438"/>
      <c r="Z516" s="438"/>
      <c r="AA516" s="438"/>
      <c r="AB516" s="438"/>
      <c r="AC516" s="438"/>
    </row>
    <row r="517" spans="8:29" x14ac:dyDescent="0.2">
      <c r="H517" s="438"/>
      <c r="I517" s="438"/>
      <c r="J517" s="438"/>
      <c r="K517" s="438"/>
      <c r="L517" s="438"/>
      <c r="M517" s="438"/>
      <c r="N517" s="438"/>
      <c r="O517" s="438"/>
      <c r="P517" s="438"/>
      <c r="Q517" s="438"/>
      <c r="R517" s="438"/>
      <c r="S517" s="438"/>
      <c r="T517" s="438"/>
      <c r="U517" s="438"/>
      <c r="V517" s="438"/>
      <c r="W517" s="438"/>
      <c r="X517" s="438"/>
      <c r="Y517" s="438"/>
      <c r="Z517" s="438"/>
      <c r="AA517" s="438"/>
      <c r="AB517" s="438"/>
      <c r="AC517" s="438"/>
    </row>
    <row r="518" spans="8:29" x14ac:dyDescent="0.2">
      <c r="H518" s="438"/>
      <c r="I518" s="438"/>
      <c r="J518" s="438"/>
      <c r="K518" s="438"/>
      <c r="L518" s="438"/>
      <c r="M518" s="438"/>
      <c r="N518" s="438"/>
      <c r="O518" s="438"/>
      <c r="P518" s="438"/>
      <c r="Q518" s="438"/>
      <c r="R518" s="438"/>
      <c r="S518" s="438"/>
      <c r="T518" s="438"/>
      <c r="U518" s="438"/>
      <c r="V518" s="438"/>
      <c r="W518" s="438"/>
      <c r="X518" s="438"/>
      <c r="Y518" s="438"/>
      <c r="Z518" s="438"/>
      <c r="AA518" s="438"/>
      <c r="AB518" s="438"/>
      <c r="AC518" s="438"/>
    </row>
    <row r="519" spans="8:29" x14ac:dyDescent="0.2">
      <c r="H519" s="438"/>
      <c r="I519" s="438"/>
      <c r="J519" s="438"/>
      <c r="K519" s="438"/>
      <c r="L519" s="438"/>
      <c r="M519" s="438"/>
      <c r="N519" s="438"/>
      <c r="O519" s="438"/>
      <c r="P519" s="438"/>
      <c r="Q519" s="438"/>
      <c r="R519" s="438"/>
      <c r="S519" s="438"/>
      <c r="T519" s="438"/>
      <c r="U519" s="438"/>
      <c r="V519" s="438"/>
      <c r="W519" s="438"/>
      <c r="X519" s="438"/>
      <c r="Y519" s="438"/>
      <c r="Z519" s="438"/>
      <c r="AA519" s="438"/>
      <c r="AB519" s="438"/>
      <c r="AC519" s="438"/>
    </row>
    <row r="520" spans="8:29" x14ac:dyDescent="0.2">
      <c r="H520" s="438"/>
      <c r="I520" s="438"/>
      <c r="J520" s="438"/>
      <c r="K520" s="438"/>
      <c r="L520" s="438"/>
      <c r="M520" s="438"/>
      <c r="N520" s="438"/>
      <c r="O520" s="438"/>
      <c r="P520" s="438"/>
      <c r="Q520" s="438"/>
      <c r="R520" s="438"/>
      <c r="S520" s="438"/>
      <c r="T520" s="438"/>
      <c r="U520" s="438"/>
      <c r="V520" s="438"/>
      <c r="W520" s="438"/>
      <c r="X520" s="438"/>
      <c r="Y520" s="438"/>
      <c r="Z520" s="438"/>
      <c r="AA520" s="438"/>
      <c r="AB520" s="438"/>
      <c r="AC520" s="438"/>
    </row>
    <row r="521" spans="8:29" x14ac:dyDescent="0.2">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row>
    <row r="522" spans="8:29" x14ac:dyDescent="0.2">
      <c r="H522" s="438"/>
      <c r="I522" s="438"/>
      <c r="J522" s="438"/>
      <c r="K522" s="438"/>
      <c r="L522" s="438"/>
      <c r="M522" s="438"/>
      <c r="N522" s="438"/>
      <c r="O522" s="438"/>
      <c r="P522" s="438"/>
      <c r="Q522" s="438"/>
      <c r="R522" s="438"/>
      <c r="S522" s="438"/>
      <c r="T522" s="438"/>
      <c r="U522" s="438"/>
      <c r="V522" s="438"/>
      <c r="W522" s="438"/>
      <c r="X522" s="438"/>
      <c r="Y522" s="438"/>
      <c r="Z522" s="438"/>
      <c r="AA522" s="438"/>
      <c r="AB522" s="438"/>
      <c r="AC522" s="438"/>
    </row>
    <row r="523" spans="8:29" x14ac:dyDescent="0.2">
      <c r="H523" s="438"/>
      <c r="I523" s="438"/>
      <c r="J523" s="438"/>
      <c r="K523" s="438"/>
      <c r="L523" s="438"/>
      <c r="M523" s="438"/>
      <c r="N523" s="438"/>
      <c r="O523" s="438"/>
      <c r="P523" s="438"/>
      <c r="Q523" s="438"/>
      <c r="R523" s="438"/>
      <c r="S523" s="438"/>
      <c r="T523" s="438"/>
      <c r="U523" s="438"/>
      <c r="V523" s="438"/>
      <c r="W523" s="438"/>
      <c r="X523" s="438"/>
      <c r="Y523" s="438"/>
      <c r="Z523" s="438"/>
      <c r="AA523" s="438"/>
      <c r="AB523" s="438"/>
      <c r="AC523" s="438"/>
    </row>
    <row r="524" spans="8:29" x14ac:dyDescent="0.2">
      <c r="H524" s="438"/>
      <c r="I524" s="438"/>
      <c r="J524" s="438"/>
      <c r="K524" s="438"/>
      <c r="L524" s="438"/>
      <c r="M524" s="438"/>
      <c r="N524" s="438"/>
      <c r="O524" s="438"/>
      <c r="P524" s="438"/>
      <c r="Q524" s="438"/>
      <c r="R524" s="438"/>
      <c r="S524" s="438"/>
      <c r="T524" s="438"/>
      <c r="U524" s="438"/>
      <c r="V524" s="438"/>
      <c r="W524" s="438"/>
      <c r="X524" s="438"/>
      <c r="Y524" s="438"/>
      <c r="Z524" s="438"/>
      <c r="AA524" s="438"/>
      <c r="AB524" s="438"/>
      <c r="AC524" s="438"/>
    </row>
    <row r="525" spans="8:29" x14ac:dyDescent="0.2">
      <c r="H525" s="438"/>
      <c r="I525" s="438"/>
      <c r="J525" s="438"/>
      <c r="K525" s="438"/>
      <c r="L525" s="438"/>
      <c r="M525" s="438"/>
      <c r="N525" s="438"/>
      <c r="O525" s="438"/>
      <c r="P525" s="438"/>
      <c r="Q525" s="438"/>
      <c r="R525" s="438"/>
      <c r="S525" s="438"/>
      <c r="T525" s="438"/>
      <c r="U525" s="438"/>
      <c r="V525" s="438"/>
      <c r="W525" s="438"/>
      <c r="X525" s="438"/>
      <c r="Y525" s="438"/>
      <c r="Z525" s="438"/>
      <c r="AA525" s="438"/>
      <c r="AB525" s="438"/>
      <c r="AC525" s="438"/>
    </row>
    <row r="526" spans="8:29" x14ac:dyDescent="0.2">
      <c r="H526" s="438"/>
      <c r="I526" s="438"/>
      <c r="J526" s="438"/>
      <c r="K526" s="438"/>
      <c r="L526" s="438"/>
      <c r="M526" s="438"/>
      <c r="N526" s="438"/>
      <c r="O526" s="438"/>
      <c r="P526" s="438"/>
      <c r="Q526" s="438"/>
      <c r="R526" s="438"/>
      <c r="S526" s="438"/>
      <c r="T526" s="438"/>
      <c r="U526" s="438"/>
      <c r="V526" s="438"/>
      <c r="W526" s="438"/>
      <c r="X526" s="438"/>
      <c r="Y526" s="438"/>
      <c r="Z526" s="438"/>
      <c r="AA526" s="438"/>
      <c r="AB526" s="438"/>
      <c r="AC526" s="438"/>
    </row>
    <row r="527" spans="8:29" x14ac:dyDescent="0.2">
      <c r="H527" s="438"/>
      <c r="I527" s="438"/>
      <c r="J527" s="438"/>
      <c r="K527" s="438"/>
      <c r="L527" s="438"/>
      <c r="M527" s="438"/>
      <c r="N527" s="438"/>
      <c r="O527" s="438"/>
      <c r="P527" s="438"/>
      <c r="Q527" s="438"/>
      <c r="R527" s="438"/>
      <c r="S527" s="438"/>
      <c r="T527" s="438"/>
      <c r="U527" s="438"/>
      <c r="V527" s="438"/>
      <c r="W527" s="438"/>
      <c r="X527" s="438"/>
      <c r="Y527" s="438"/>
      <c r="Z527" s="438"/>
      <c r="AA527" s="438"/>
      <c r="AB527" s="438"/>
      <c r="AC527" s="438"/>
    </row>
    <row r="528" spans="8:29" x14ac:dyDescent="0.2">
      <c r="H528" s="438"/>
      <c r="I528" s="438"/>
      <c r="J528" s="438"/>
      <c r="K528" s="438"/>
      <c r="L528" s="438"/>
      <c r="M528" s="438"/>
      <c r="N528" s="438"/>
      <c r="O528" s="438"/>
      <c r="P528" s="438"/>
      <c r="Q528" s="438"/>
      <c r="R528" s="438"/>
      <c r="S528" s="438"/>
      <c r="T528" s="438"/>
      <c r="U528" s="438"/>
      <c r="V528" s="438"/>
      <c r="W528" s="438"/>
      <c r="X528" s="438"/>
      <c r="Y528" s="438"/>
      <c r="Z528" s="438"/>
      <c r="AA528" s="438"/>
      <c r="AB528" s="438"/>
      <c r="AC528" s="438"/>
    </row>
    <row r="529" spans="8:29" x14ac:dyDescent="0.2">
      <c r="H529" s="438"/>
      <c r="I529" s="438"/>
      <c r="J529" s="438"/>
      <c r="K529" s="438"/>
      <c r="L529" s="438"/>
      <c r="M529" s="438"/>
      <c r="N529" s="438"/>
      <c r="O529" s="438"/>
      <c r="P529" s="438"/>
      <c r="Q529" s="438"/>
      <c r="R529" s="438"/>
      <c r="S529" s="438"/>
      <c r="T529" s="438"/>
      <c r="U529" s="438"/>
      <c r="V529" s="438"/>
      <c r="W529" s="438"/>
      <c r="X529" s="438"/>
      <c r="Y529" s="438"/>
      <c r="Z529" s="438"/>
      <c r="AA529" s="438"/>
      <c r="AB529" s="438"/>
      <c r="AC529" s="438"/>
    </row>
    <row r="530" spans="8:29" x14ac:dyDescent="0.2">
      <c r="H530" s="438"/>
      <c r="I530" s="438"/>
      <c r="J530" s="438"/>
      <c r="K530" s="438"/>
      <c r="L530" s="438"/>
      <c r="M530" s="438"/>
      <c r="N530" s="438"/>
      <c r="O530" s="438"/>
      <c r="P530" s="438"/>
      <c r="Q530" s="438"/>
      <c r="R530" s="438"/>
      <c r="S530" s="438"/>
      <c r="T530" s="438"/>
      <c r="U530" s="438"/>
      <c r="V530" s="438"/>
      <c r="W530" s="438"/>
      <c r="X530" s="438"/>
      <c r="Y530" s="438"/>
      <c r="Z530" s="438"/>
      <c r="AA530" s="438"/>
      <c r="AB530" s="438"/>
      <c r="AC530" s="438"/>
    </row>
    <row r="531" spans="8:29" x14ac:dyDescent="0.2">
      <c r="H531" s="438"/>
      <c r="I531" s="438"/>
      <c r="J531" s="438"/>
      <c r="K531" s="438"/>
      <c r="L531" s="438"/>
      <c r="M531" s="438"/>
      <c r="N531" s="438"/>
      <c r="O531" s="438"/>
      <c r="P531" s="438"/>
      <c r="Q531" s="438"/>
      <c r="R531" s="438"/>
      <c r="S531" s="438"/>
      <c r="T531" s="438"/>
      <c r="U531" s="438"/>
      <c r="V531" s="438"/>
      <c r="W531" s="438"/>
      <c r="X531" s="438"/>
      <c r="Y531" s="438"/>
      <c r="Z531" s="438"/>
      <c r="AA531" s="438"/>
      <c r="AB531" s="438"/>
      <c r="AC531" s="438"/>
    </row>
    <row r="532" spans="8:29" x14ac:dyDescent="0.2">
      <c r="H532" s="438"/>
      <c r="I532" s="438"/>
      <c r="J532" s="438"/>
      <c r="K532" s="438"/>
      <c r="L532" s="438"/>
      <c r="M532" s="438"/>
      <c r="N532" s="438"/>
      <c r="O532" s="438"/>
      <c r="P532" s="438"/>
      <c r="Q532" s="438"/>
      <c r="R532" s="438"/>
      <c r="S532" s="438"/>
      <c r="T532" s="438"/>
      <c r="U532" s="438"/>
      <c r="V532" s="438"/>
      <c r="W532" s="438"/>
      <c r="X532" s="438"/>
      <c r="Y532" s="438"/>
      <c r="Z532" s="438"/>
      <c r="AA532" s="438"/>
      <c r="AB532" s="438"/>
      <c r="AC532" s="438"/>
    </row>
    <row r="533" spans="8:29" x14ac:dyDescent="0.2">
      <c r="H533" s="438"/>
      <c r="I533" s="438"/>
      <c r="J533" s="438"/>
      <c r="K533" s="438"/>
      <c r="L533" s="438"/>
      <c r="M533" s="438"/>
      <c r="N533" s="438"/>
      <c r="O533" s="438"/>
      <c r="P533" s="438"/>
      <c r="Q533" s="438"/>
      <c r="R533" s="438"/>
      <c r="S533" s="438"/>
      <c r="T533" s="438"/>
      <c r="U533" s="438"/>
      <c r="V533" s="438"/>
      <c r="W533" s="438"/>
      <c r="X533" s="438"/>
      <c r="Y533" s="438"/>
      <c r="Z533" s="438"/>
      <c r="AA533" s="438"/>
      <c r="AB533" s="438"/>
      <c r="AC533" s="438"/>
    </row>
    <row r="534" spans="8:29" x14ac:dyDescent="0.2">
      <c r="H534" s="438"/>
      <c r="I534" s="438"/>
      <c r="J534" s="438"/>
      <c r="K534" s="438"/>
      <c r="L534" s="438"/>
      <c r="M534" s="438"/>
      <c r="N534" s="438"/>
      <c r="O534" s="438"/>
      <c r="P534" s="438"/>
      <c r="Q534" s="438"/>
      <c r="R534" s="438"/>
      <c r="S534" s="438"/>
      <c r="T534" s="438"/>
      <c r="U534" s="438"/>
      <c r="V534" s="438"/>
      <c r="W534" s="438"/>
      <c r="X534" s="438"/>
      <c r="Y534" s="438"/>
      <c r="Z534" s="438"/>
      <c r="AA534" s="438"/>
      <c r="AB534" s="438"/>
      <c r="AC534" s="438"/>
    </row>
    <row r="535" spans="8:29" x14ac:dyDescent="0.2">
      <c r="H535" s="438"/>
      <c r="I535" s="438"/>
      <c r="J535" s="438"/>
      <c r="K535" s="438"/>
      <c r="L535" s="438"/>
      <c r="M535" s="438"/>
      <c r="N535" s="438"/>
      <c r="O535" s="438"/>
      <c r="P535" s="438"/>
      <c r="Q535" s="438"/>
      <c r="R535" s="438"/>
      <c r="S535" s="438"/>
      <c r="T535" s="438"/>
      <c r="U535" s="438"/>
      <c r="V535" s="438"/>
      <c r="W535" s="438"/>
      <c r="X535" s="438"/>
      <c r="Y535" s="438"/>
      <c r="Z535" s="438"/>
      <c r="AA535" s="438"/>
      <c r="AB535" s="438"/>
      <c r="AC535" s="438"/>
    </row>
    <row r="536" spans="8:29" x14ac:dyDescent="0.2">
      <c r="H536" s="438"/>
      <c r="I536" s="438"/>
      <c r="J536" s="438"/>
      <c r="K536" s="438"/>
      <c r="L536" s="438"/>
      <c r="M536" s="438"/>
      <c r="N536" s="438"/>
      <c r="O536" s="438"/>
      <c r="P536" s="438"/>
      <c r="Q536" s="438"/>
      <c r="R536" s="438"/>
      <c r="S536" s="438"/>
      <c r="T536" s="438"/>
      <c r="U536" s="438"/>
      <c r="V536" s="438"/>
      <c r="W536" s="438"/>
      <c r="X536" s="438"/>
      <c r="Y536" s="438"/>
      <c r="Z536" s="438"/>
      <c r="AA536" s="438"/>
      <c r="AB536" s="438"/>
      <c r="AC536" s="438"/>
    </row>
    <row r="537" spans="8:29" x14ac:dyDescent="0.2">
      <c r="H537" s="438"/>
      <c r="I537" s="438"/>
      <c r="J537" s="438"/>
      <c r="K537" s="438"/>
      <c r="L537" s="438"/>
      <c r="M537" s="438"/>
      <c r="N537" s="438"/>
      <c r="O537" s="438"/>
      <c r="P537" s="438"/>
      <c r="Q537" s="438"/>
      <c r="R537" s="438"/>
      <c r="S537" s="438"/>
      <c r="T537" s="438"/>
      <c r="U537" s="438"/>
      <c r="V537" s="438"/>
      <c r="W537" s="438"/>
      <c r="X537" s="438"/>
      <c r="Y537" s="438"/>
      <c r="Z537" s="438"/>
      <c r="AA537" s="438"/>
      <c r="AB537" s="438"/>
      <c r="AC537" s="438"/>
    </row>
    <row r="538" spans="8:29" x14ac:dyDescent="0.2">
      <c r="H538" s="438"/>
      <c r="I538" s="438"/>
      <c r="J538" s="438"/>
      <c r="K538" s="438"/>
      <c r="L538" s="438"/>
      <c r="M538" s="438"/>
      <c r="N538" s="438"/>
      <c r="O538" s="438"/>
      <c r="P538" s="438"/>
      <c r="Q538" s="438"/>
      <c r="R538" s="438"/>
      <c r="S538" s="438"/>
      <c r="T538" s="438"/>
      <c r="U538" s="438"/>
      <c r="V538" s="438"/>
      <c r="W538" s="438"/>
      <c r="X538" s="438"/>
      <c r="Y538" s="438"/>
      <c r="Z538" s="438"/>
      <c r="AA538" s="438"/>
      <c r="AB538" s="438"/>
      <c r="AC538" s="438"/>
    </row>
    <row r="539" spans="8:29" x14ac:dyDescent="0.2">
      <c r="H539" s="438"/>
      <c r="I539" s="438"/>
      <c r="J539" s="438"/>
      <c r="K539" s="438"/>
      <c r="L539" s="438"/>
      <c r="M539" s="438"/>
      <c r="N539" s="438"/>
      <c r="O539" s="438"/>
      <c r="P539" s="438"/>
      <c r="Q539" s="438"/>
      <c r="R539" s="438"/>
      <c r="S539" s="438"/>
      <c r="T539" s="438"/>
      <c r="U539" s="438"/>
      <c r="V539" s="438"/>
      <c r="W539" s="438"/>
      <c r="X539" s="438"/>
      <c r="Y539" s="438"/>
      <c r="Z539" s="438"/>
      <c r="AA539" s="438"/>
      <c r="AB539" s="438"/>
      <c r="AC539" s="438"/>
    </row>
    <row r="540" spans="8:29" x14ac:dyDescent="0.2">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row>
    <row r="541" spans="8:29" x14ac:dyDescent="0.2">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row>
    <row r="542" spans="8:29" x14ac:dyDescent="0.2">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row>
    <row r="543" spans="8:29" x14ac:dyDescent="0.2">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row>
    <row r="544" spans="8:29" x14ac:dyDescent="0.2">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row>
    <row r="545" spans="8:29" x14ac:dyDescent="0.2">
      <c r="H545" s="438"/>
      <c r="I545" s="438"/>
      <c r="J545" s="438"/>
      <c r="K545" s="438"/>
      <c r="L545" s="438"/>
      <c r="M545" s="438"/>
      <c r="N545" s="438"/>
      <c r="O545" s="438"/>
      <c r="P545" s="438"/>
      <c r="Q545" s="438"/>
      <c r="R545" s="438"/>
      <c r="S545" s="438"/>
      <c r="T545" s="438"/>
      <c r="U545" s="438"/>
      <c r="V545" s="438"/>
      <c r="W545" s="438"/>
      <c r="X545" s="438"/>
      <c r="Y545" s="438"/>
      <c r="Z545" s="438"/>
      <c r="AA545" s="438"/>
      <c r="AB545" s="438"/>
      <c r="AC545" s="438"/>
    </row>
    <row r="546" spans="8:29" x14ac:dyDescent="0.2">
      <c r="H546" s="438"/>
      <c r="I546" s="438"/>
      <c r="J546" s="438"/>
      <c r="K546" s="438"/>
      <c r="L546" s="438"/>
      <c r="M546" s="438"/>
      <c r="N546" s="438"/>
      <c r="O546" s="438"/>
      <c r="P546" s="438"/>
      <c r="Q546" s="438"/>
      <c r="R546" s="438"/>
      <c r="S546" s="438"/>
      <c r="T546" s="438"/>
      <c r="U546" s="438"/>
      <c r="V546" s="438"/>
      <c r="W546" s="438"/>
      <c r="X546" s="438"/>
      <c r="Y546" s="438"/>
      <c r="Z546" s="438"/>
      <c r="AA546" s="438"/>
      <c r="AB546" s="438"/>
      <c r="AC546" s="438"/>
    </row>
    <row r="547" spans="8:29" x14ac:dyDescent="0.2">
      <c r="H547" s="438"/>
      <c r="I547" s="438"/>
      <c r="J547" s="438"/>
      <c r="K547" s="438"/>
      <c r="L547" s="438"/>
      <c r="M547" s="438"/>
      <c r="N547" s="438"/>
      <c r="O547" s="438"/>
      <c r="P547" s="438"/>
      <c r="Q547" s="438"/>
      <c r="R547" s="438"/>
      <c r="S547" s="438"/>
      <c r="T547" s="438"/>
      <c r="U547" s="438"/>
      <c r="V547" s="438"/>
      <c r="W547" s="438"/>
      <c r="X547" s="438"/>
      <c r="Y547" s="438"/>
      <c r="Z547" s="438"/>
      <c r="AA547" s="438"/>
      <c r="AB547" s="438"/>
      <c r="AC547" s="438"/>
    </row>
    <row r="548" spans="8:29" x14ac:dyDescent="0.2">
      <c r="H548" s="438"/>
      <c r="I548" s="438"/>
      <c r="J548" s="438"/>
      <c r="K548" s="438"/>
      <c r="L548" s="438"/>
      <c r="M548" s="438"/>
      <c r="N548" s="438"/>
      <c r="O548" s="438"/>
      <c r="P548" s="438"/>
      <c r="Q548" s="438"/>
      <c r="R548" s="438"/>
      <c r="S548" s="438"/>
      <c r="T548" s="438"/>
      <c r="U548" s="438"/>
      <c r="V548" s="438"/>
      <c r="W548" s="438"/>
      <c r="X548" s="438"/>
      <c r="Y548" s="438"/>
      <c r="Z548" s="438"/>
      <c r="AA548" s="438"/>
      <c r="AB548" s="438"/>
      <c r="AC548" s="438"/>
    </row>
    <row r="549" spans="8:29" x14ac:dyDescent="0.2">
      <c r="H549" s="438"/>
      <c r="I549" s="438"/>
      <c r="J549" s="438"/>
      <c r="K549" s="438"/>
      <c r="L549" s="438"/>
      <c r="M549" s="438"/>
      <c r="N549" s="438"/>
      <c r="O549" s="438"/>
      <c r="P549" s="438"/>
      <c r="Q549" s="438"/>
      <c r="R549" s="438"/>
      <c r="S549" s="438"/>
      <c r="T549" s="438"/>
      <c r="U549" s="438"/>
      <c r="V549" s="438"/>
      <c r="W549" s="438"/>
      <c r="X549" s="438"/>
      <c r="Y549" s="438"/>
      <c r="Z549" s="438"/>
      <c r="AA549" s="438"/>
      <c r="AB549" s="438"/>
      <c r="AC549" s="438"/>
    </row>
    <row r="550" spans="8:29" x14ac:dyDescent="0.2">
      <c r="H550" s="438"/>
      <c r="I550" s="438"/>
      <c r="J550" s="438"/>
      <c r="K550" s="438"/>
      <c r="L550" s="438"/>
      <c r="M550" s="438"/>
      <c r="N550" s="438"/>
      <c r="O550" s="438"/>
      <c r="P550" s="438"/>
      <c r="Q550" s="438"/>
      <c r="R550" s="438"/>
      <c r="S550" s="438"/>
      <c r="T550" s="438"/>
      <c r="U550" s="438"/>
      <c r="V550" s="438"/>
      <c r="W550" s="438"/>
      <c r="X550" s="438"/>
      <c r="Y550" s="438"/>
      <c r="Z550" s="438"/>
      <c r="AA550" s="438"/>
      <c r="AB550" s="438"/>
      <c r="AC550" s="438"/>
    </row>
    <row r="551" spans="8:29" x14ac:dyDescent="0.2">
      <c r="H551" s="438"/>
      <c r="I551" s="438"/>
      <c r="J551" s="438"/>
      <c r="K551" s="438"/>
      <c r="L551" s="438"/>
      <c r="M551" s="438"/>
      <c r="N551" s="438"/>
      <c r="O551" s="438"/>
      <c r="P551" s="438"/>
      <c r="Q551" s="438"/>
      <c r="R551" s="438"/>
      <c r="S551" s="438"/>
      <c r="T551" s="438"/>
      <c r="U551" s="438"/>
      <c r="V551" s="438"/>
      <c r="W551" s="438"/>
      <c r="X551" s="438"/>
      <c r="Y551" s="438"/>
      <c r="Z551" s="438"/>
      <c r="AA551" s="438"/>
      <c r="AB551" s="438"/>
      <c r="AC551" s="438"/>
    </row>
    <row r="552" spans="8:29" x14ac:dyDescent="0.2">
      <c r="H552" s="438"/>
      <c r="I552" s="438"/>
      <c r="J552" s="438"/>
      <c r="K552" s="438"/>
      <c r="L552" s="438"/>
      <c r="M552" s="438"/>
      <c r="N552" s="438"/>
      <c r="O552" s="438"/>
      <c r="P552" s="438"/>
      <c r="Q552" s="438"/>
      <c r="R552" s="438"/>
      <c r="S552" s="438"/>
      <c r="T552" s="438"/>
      <c r="U552" s="438"/>
      <c r="V552" s="438"/>
      <c r="W552" s="438"/>
      <c r="X552" s="438"/>
      <c r="Y552" s="438"/>
      <c r="Z552" s="438"/>
      <c r="AA552" s="438"/>
      <c r="AB552" s="438"/>
      <c r="AC552" s="438"/>
    </row>
    <row r="553" spans="8:29" x14ac:dyDescent="0.2">
      <c r="H553" s="438"/>
      <c r="I553" s="438"/>
      <c r="J553" s="438"/>
      <c r="K553" s="438"/>
      <c r="L553" s="438"/>
      <c r="M553" s="438"/>
      <c r="N553" s="438"/>
      <c r="O553" s="438"/>
      <c r="P553" s="438"/>
      <c r="Q553" s="438"/>
      <c r="R553" s="438"/>
      <c r="S553" s="438"/>
      <c r="T553" s="438"/>
      <c r="U553" s="438"/>
      <c r="V553" s="438"/>
      <c r="W553" s="438"/>
      <c r="X553" s="438"/>
      <c r="Y553" s="438"/>
      <c r="Z553" s="438"/>
      <c r="AA553" s="438"/>
      <c r="AB553" s="438"/>
      <c r="AC553" s="438"/>
    </row>
    <row r="554" spans="8:29" x14ac:dyDescent="0.2">
      <c r="H554" s="438"/>
      <c r="I554" s="438"/>
      <c r="J554" s="438"/>
      <c r="K554" s="438"/>
      <c r="L554" s="438"/>
      <c r="M554" s="438"/>
      <c r="N554" s="438"/>
      <c r="O554" s="438"/>
      <c r="P554" s="438"/>
      <c r="Q554" s="438"/>
      <c r="R554" s="438"/>
      <c r="S554" s="438"/>
      <c r="T554" s="438"/>
      <c r="U554" s="438"/>
      <c r="V554" s="438"/>
      <c r="W554" s="438"/>
      <c r="X554" s="438"/>
      <c r="Y554" s="438"/>
      <c r="Z554" s="438"/>
      <c r="AA554" s="438"/>
      <c r="AB554" s="438"/>
      <c r="AC554" s="438"/>
    </row>
    <row r="555" spans="8:29" x14ac:dyDescent="0.2">
      <c r="H555" s="438"/>
      <c r="I555" s="438"/>
      <c r="J555" s="438"/>
      <c r="K555" s="438"/>
      <c r="L555" s="438"/>
      <c r="M555" s="438"/>
      <c r="N555" s="438"/>
      <c r="O555" s="438"/>
      <c r="P555" s="438"/>
      <c r="Q555" s="438"/>
      <c r="R555" s="438"/>
      <c r="S555" s="438"/>
      <c r="T555" s="438"/>
      <c r="U555" s="438"/>
      <c r="V555" s="438"/>
      <c r="W555" s="438"/>
      <c r="X555" s="438"/>
      <c r="Y555" s="438"/>
      <c r="Z555" s="438"/>
      <c r="AA555" s="438"/>
      <c r="AB555" s="438"/>
      <c r="AC555" s="438"/>
    </row>
    <row r="556" spans="8:29" x14ac:dyDescent="0.2">
      <c r="H556" s="438"/>
      <c r="I556" s="438"/>
      <c r="J556" s="438"/>
      <c r="K556" s="438"/>
      <c r="L556" s="438"/>
      <c r="M556" s="438"/>
      <c r="N556" s="438"/>
      <c r="O556" s="438"/>
      <c r="P556" s="438"/>
      <c r="Q556" s="438"/>
      <c r="R556" s="438"/>
      <c r="S556" s="438"/>
      <c r="T556" s="438"/>
      <c r="U556" s="438"/>
      <c r="V556" s="438"/>
      <c r="W556" s="438"/>
      <c r="X556" s="438"/>
      <c r="Y556" s="438"/>
      <c r="Z556" s="438"/>
      <c r="AA556" s="438"/>
      <c r="AB556" s="438"/>
      <c r="AC556" s="438"/>
    </row>
    <row r="557" spans="8:29" x14ac:dyDescent="0.2">
      <c r="H557" s="438"/>
      <c r="I557" s="438"/>
      <c r="J557" s="438"/>
      <c r="K557" s="438"/>
      <c r="L557" s="438"/>
      <c r="M557" s="438"/>
      <c r="N557" s="438"/>
      <c r="O557" s="438"/>
      <c r="P557" s="438"/>
      <c r="Q557" s="438"/>
      <c r="R557" s="438"/>
      <c r="S557" s="438"/>
      <c r="T557" s="438"/>
      <c r="U557" s="438"/>
      <c r="V557" s="438"/>
      <c r="W557" s="438"/>
      <c r="X557" s="438"/>
      <c r="Y557" s="438"/>
      <c r="Z557" s="438"/>
      <c r="AA557" s="438"/>
      <c r="AB557" s="438"/>
      <c r="AC557" s="438"/>
    </row>
    <row r="558" spans="8:29" x14ac:dyDescent="0.2">
      <c r="H558" s="438"/>
      <c r="I558" s="438"/>
      <c r="J558" s="438"/>
      <c r="K558" s="438"/>
      <c r="L558" s="438"/>
      <c r="M558" s="438"/>
      <c r="N558" s="438"/>
      <c r="O558" s="438"/>
      <c r="P558" s="438"/>
      <c r="Q558" s="438"/>
      <c r="R558" s="438"/>
      <c r="S558" s="438"/>
      <c r="T558" s="438"/>
      <c r="U558" s="438"/>
      <c r="V558" s="438"/>
      <c r="W558" s="438"/>
      <c r="X558" s="438"/>
      <c r="Y558" s="438"/>
      <c r="Z558" s="438"/>
      <c r="AA558" s="438"/>
      <c r="AB558" s="438"/>
      <c r="AC558" s="438"/>
    </row>
    <row r="559" spans="8:29" x14ac:dyDescent="0.2">
      <c r="H559" s="438"/>
      <c r="I559" s="438"/>
      <c r="J559" s="438"/>
      <c r="K559" s="438"/>
      <c r="L559" s="438"/>
      <c r="M559" s="438"/>
      <c r="N559" s="438"/>
      <c r="O559" s="438"/>
      <c r="P559" s="438"/>
      <c r="Q559" s="438"/>
      <c r="R559" s="438"/>
      <c r="S559" s="438"/>
      <c r="T559" s="438"/>
      <c r="U559" s="438"/>
      <c r="V559" s="438"/>
      <c r="W559" s="438"/>
      <c r="X559" s="438"/>
      <c r="Y559" s="438"/>
      <c r="Z559" s="438"/>
      <c r="AA559" s="438"/>
      <c r="AB559" s="438"/>
      <c r="AC559" s="438"/>
    </row>
    <row r="560" spans="8:29" x14ac:dyDescent="0.2">
      <c r="H560" s="438"/>
      <c r="I560" s="438"/>
      <c r="J560" s="438"/>
      <c r="K560" s="438"/>
      <c r="L560" s="438"/>
      <c r="M560" s="438"/>
      <c r="N560" s="438"/>
      <c r="O560" s="438"/>
      <c r="P560" s="438"/>
      <c r="Q560" s="438"/>
      <c r="R560" s="438"/>
      <c r="S560" s="438"/>
      <c r="T560" s="438"/>
      <c r="U560" s="438"/>
      <c r="V560" s="438"/>
      <c r="W560" s="438"/>
      <c r="X560" s="438"/>
      <c r="Y560" s="438"/>
      <c r="Z560" s="438"/>
      <c r="AA560" s="438"/>
      <c r="AB560" s="438"/>
      <c r="AC560" s="438"/>
    </row>
    <row r="561" spans="8:29" x14ac:dyDescent="0.2">
      <c r="H561" s="438"/>
      <c r="I561" s="438"/>
      <c r="J561" s="438"/>
      <c r="K561" s="438"/>
      <c r="L561" s="438"/>
      <c r="M561" s="438"/>
      <c r="N561" s="438"/>
      <c r="O561" s="438"/>
      <c r="P561" s="438"/>
      <c r="Q561" s="438"/>
      <c r="R561" s="438"/>
      <c r="S561" s="438"/>
      <c r="T561" s="438"/>
      <c r="U561" s="438"/>
      <c r="V561" s="438"/>
      <c r="W561" s="438"/>
      <c r="X561" s="438"/>
      <c r="Y561" s="438"/>
      <c r="Z561" s="438"/>
      <c r="AA561" s="438"/>
      <c r="AB561" s="438"/>
      <c r="AC561" s="438"/>
    </row>
    <row r="562" spans="8:29" x14ac:dyDescent="0.2">
      <c r="H562" s="438"/>
      <c r="I562" s="438"/>
      <c r="J562" s="438"/>
      <c r="K562" s="438"/>
      <c r="L562" s="438"/>
      <c r="M562" s="438"/>
      <c r="N562" s="438"/>
      <c r="O562" s="438"/>
      <c r="P562" s="438"/>
      <c r="Q562" s="438"/>
      <c r="R562" s="438"/>
      <c r="S562" s="438"/>
      <c r="T562" s="438"/>
      <c r="U562" s="438"/>
      <c r="V562" s="438"/>
      <c r="W562" s="438"/>
      <c r="X562" s="438"/>
      <c r="Y562" s="438"/>
      <c r="Z562" s="438"/>
      <c r="AA562" s="438"/>
      <c r="AB562" s="438"/>
      <c r="AC562" s="438"/>
    </row>
    <row r="563" spans="8:29" x14ac:dyDescent="0.2">
      <c r="H563" s="438"/>
      <c r="I563" s="438"/>
      <c r="J563" s="438"/>
      <c r="K563" s="438"/>
      <c r="L563" s="438"/>
      <c r="M563" s="438"/>
      <c r="N563" s="438"/>
      <c r="O563" s="438"/>
      <c r="P563" s="438"/>
      <c r="Q563" s="438"/>
      <c r="R563" s="438"/>
      <c r="S563" s="438"/>
      <c r="T563" s="438"/>
      <c r="U563" s="438"/>
      <c r="V563" s="438"/>
      <c r="W563" s="438"/>
      <c r="X563" s="438"/>
      <c r="Y563" s="438"/>
      <c r="Z563" s="438"/>
      <c r="AA563" s="438"/>
      <c r="AB563" s="438"/>
      <c r="AC563" s="438"/>
    </row>
    <row r="564" spans="8:29" x14ac:dyDescent="0.2">
      <c r="H564" s="438"/>
      <c r="I564" s="438"/>
      <c r="J564" s="438"/>
      <c r="K564" s="438"/>
      <c r="L564" s="438"/>
      <c r="M564" s="438"/>
      <c r="N564" s="438"/>
      <c r="O564" s="438"/>
      <c r="P564" s="438"/>
      <c r="Q564" s="438"/>
      <c r="R564" s="438"/>
      <c r="S564" s="438"/>
      <c r="T564" s="438"/>
      <c r="U564" s="438"/>
      <c r="V564" s="438"/>
      <c r="W564" s="438"/>
      <c r="X564" s="438"/>
      <c r="Y564" s="438"/>
      <c r="Z564" s="438"/>
      <c r="AA564" s="438"/>
      <c r="AB564" s="438"/>
      <c r="AC564" s="438"/>
    </row>
    <row r="565" spans="8:29" x14ac:dyDescent="0.2">
      <c r="H565" s="438"/>
      <c r="I565" s="438"/>
      <c r="J565" s="438"/>
      <c r="K565" s="438"/>
      <c r="L565" s="438"/>
      <c r="M565" s="438"/>
      <c r="N565" s="438"/>
      <c r="O565" s="438"/>
      <c r="P565" s="438"/>
      <c r="Q565" s="438"/>
      <c r="R565" s="438"/>
      <c r="S565" s="438"/>
      <c r="T565" s="438"/>
      <c r="U565" s="438"/>
      <c r="V565" s="438"/>
      <c r="W565" s="438"/>
      <c r="X565" s="438"/>
      <c r="Y565" s="438"/>
      <c r="Z565" s="438"/>
      <c r="AA565" s="438"/>
      <c r="AB565" s="438"/>
      <c r="AC565" s="438"/>
    </row>
    <row r="566" spans="8:29" x14ac:dyDescent="0.2">
      <c r="H566" s="438"/>
      <c r="I566" s="438"/>
      <c r="J566" s="438"/>
      <c r="K566" s="438"/>
      <c r="L566" s="438"/>
      <c r="M566" s="438"/>
      <c r="N566" s="438"/>
      <c r="O566" s="438"/>
      <c r="P566" s="438"/>
      <c r="Q566" s="438"/>
      <c r="R566" s="438"/>
      <c r="S566" s="438"/>
      <c r="T566" s="438"/>
      <c r="U566" s="438"/>
      <c r="V566" s="438"/>
      <c r="W566" s="438"/>
      <c r="X566" s="438"/>
      <c r="Y566" s="438"/>
      <c r="Z566" s="438"/>
      <c r="AA566" s="438"/>
      <c r="AB566" s="438"/>
      <c r="AC566" s="438"/>
    </row>
    <row r="567" spans="8:29" x14ac:dyDescent="0.2">
      <c r="H567" s="438"/>
      <c r="I567" s="438"/>
      <c r="J567" s="438"/>
      <c r="K567" s="438"/>
      <c r="L567" s="438"/>
      <c r="M567" s="438"/>
      <c r="N567" s="438"/>
      <c r="O567" s="438"/>
      <c r="P567" s="438"/>
      <c r="Q567" s="438"/>
      <c r="R567" s="438"/>
      <c r="S567" s="438"/>
      <c r="T567" s="438"/>
      <c r="U567" s="438"/>
      <c r="V567" s="438"/>
      <c r="W567" s="438"/>
      <c r="X567" s="438"/>
      <c r="Y567" s="438"/>
      <c r="Z567" s="438"/>
      <c r="AA567" s="438"/>
      <c r="AB567" s="438"/>
      <c r="AC567" s="438"/>
    </row>
    <row r="568" spans="8:29" x14ac:dyDescent="0.2">
      <c r="H568" s="438"/>
      <c r="I568" s="438"/>
      <c r="J568" s="438"/>
      <c r="K568" s="438"/>
      <c r="L568" s="438"/>
      <c r="M568" s="438"/>
      <c r="N568" s="438"/>
      <c r="O568" s="438"/>
      <c r="P568" s="438"/>
      <c r="Q568" s="438"/>
      <c r="R568" s="438"/>
      <c r="S568" s="438"/>
      <c r="T568" s="438"/>
      <c r="U568" s="438"/>
      <c r="V568" s="438"/>
      <c r="W568" s="438"/>
      <c r="X568" s="438"/>
      <c r="Y568" s="438"/>
      <c r="Z568" s="438"/>
      <c r="AA568" s="438"/>
      <c r="AB568" s="438"/>
      <c r="AC568" s="438"/>
    </row>
    <row r="569" spans="8:29" x14ac:dyDescent="0.2">
      <c r="H569" s="438"/>
      <c r="I569" s="438"/>
      <c r="J569" s="438"/>
      <c r="K569" s="438"/>
      <c r="L569" s="438"/>
      <c r="M569" s="438"/>
      <c r="N569" s="438"/>
      <c r="O569" s="438"/>
      <c r="P569" s="438"/>
      <c r="Q569" s="438"/>
      <c r="R569" s="438"/>
      <c r="S569" s="438"/>
      <c r="T569" s="438"/>
      <c r="U569" s="438"/>
      <c r="V569" s="438"/>
      <c r="W569" s="438"/>
      <c r="X569" s="438"/>
      <c r="Y569" s="438"/>
      <c r="Z569" s="438"/>
      <c r="AA569" s="438"/>
      <c r="AB569" s="438"/>
      <c r="AC569" s="438"/>
    </row>
    <row r="570" spans="8:29" x14ac:dyDescent="0.2">
      <c r="H570" s="438"/>
      <c r="I570" s="438"/>
      <c r="J570" s="438"/>
      <c r="K570" s="438"/>
      <c r="L570" s="438"/>
      <c r="M570" s="438"/>
      <c r="N570" s="438"/>
      <c r="O570" s="438"/>
      <c r="P570" s="438"/>
      <c r="Q570" s="438"/>
      <c r="R570" s="438"/>
      <c r="S570" s="438"/>
      <c r="T570" s="438"/>
      <c r="U570" s="438"/>
      <c r="V570" s="438"/>
      <c r="W570" s="438"/>
      <c r="X570" s="438"/>
      <c r="Y570" s="438"/>
      <c r="Z570" s="438"/>
      <c r="AA570" s="438"/>
      <c r="AB570" s="438"/>
      <c r="AC570" s="438"/>
    </row>
    <row r="571" spans="8:29" x14ac:dyDescent="0.2">
      <c r="H571" s="438"/>
      <c r="I571" s="438"/>
      <c r="J571" s="438"/>
      <c r="K571" s="438"/>
      <c r="L571" s="438"/>
      <c r="M571" s="438"/>
      <c r="N571" s="438"/>
      <c r="O571" s="438"/>
      <c r="P571" s="438"/>
      <c r="Q571" s="438"/>
      <c r="R571" s="438"/>
      <c r="S571" s="438"/>
      <c r="T571" s="438"/>
      <c r="U571" s="438"/>
      <c r="V571" s="438"/>
      <c r="W571" s="438"/>
      <c r="X571" s="438"/>
      <c r="Y571" s="438"/>
      <c r="Z571" s="438"/>
      <c r="AA571" s="438"/>
      <c r="AB571" s="438"/>
      <c r="AC571" s="438"/>
    </row>
    <row r="572" spans="8:29" x14ac:dyDescent="0.2">
      <c r="H572" s="438"/>
      <c r="I572" s="438"/>
      <c r="J572" s="438"/>
      <c r="K572" s="438"/>
      <c r="L572" s="438"/>
      <c r="M572" s="438"/>
      <c r="N572" s="438"/>
      <c r="O572" s="438"/>
      <c r="P572" s="438"/>
      <c r="Q572" s="438"/>
      <c r="R572" s="438"/>
      <c r="S572" s="438"/>
      <c r="T572" s="438"/>
      <c r="U572" s="438"/>
      <c r="V572" s="438"/>
      <c r="W572" s="438"/>
      <c r="X572" s="438"/>
      <c r="Y572" s="438"/>
      <c r="Z572" s="438"/>
      <c r="AA572" s="438"/>
      <c r="AB572" s="438"/>
      <c r="AC572" s="438"/>
    </row>
    <row r="573" spans="8:29" x14ac:dyDescent="0.2">
      <c r="H573" s="438"/>
      <c r="I573" s="438"/>
      <c r="J573" s="438"/>
      <c r="K573" s="438"/>
      <c r="L573" s="438"/>
      <c r="M573" s="438"/>
      <c r="N573" s="438"/>
      <c r="O573" s="438"/>
      <c r="P573" s="438"/>
      <c r="Q573" s="438"/>
      <c r="R573" s="438"/>
      <c r="S573" s="438"/>
      <c r="T573" s="438"/>
      <c r="U573" s="438"/>
      <c r="V573" s="438"/>
      <c r="W573" s="438"/>
      <c r="X573" s="438"/>
      <c r="Y573" s="438"/>
      <c r="Z573" s="438"/>
      <c r="AA573" s="438"/>
      <c r="AB573" s="438"/>
      <c r="AC573" s="438"/>
    </row>
    <row r="574" spans="8:29" x14ac:dyDescent="0.2">
      <c r="H574" s="438"/>
      <c r="I574" s="438"/>
      <c r="J574" s="438"/>
      <c r="K574" s="438"/>
      <c r="L574" s="438"/>
      <c r="M574" s="438"/>
      <c r="N574" s="438"/>
      <c r="O574" s="438"/>
      <c r="P574" s="438"/>
      <c r="Q574" s="438"/>
      <c r="R574" s="438"/>
      <c r="S574" s="438"/>
      <c r="T574" s="438"/>
      <c r="U574" s="438"/>
      <c r="V574" s="438"/>
      <c r="W574" s="438"/>
      <c r="X574" s="438"/>
      <c r="Y574" s="438"/>
      <c r="Z574" s="438"/>
      <c r="AA574" s="438"/>
      <c r="AB574" s="438"/>
      <c r="AC574" s="438"/>
    </row>
    <row r="575" spans="8:29" x14ac:dyDescent="0.2">
      <c r="H575" s="438"/>
      <c r="I575" s="438"/>
      <c r="J575" s="438"/>
      <c r="K575" s="438"/>
      <c r="L575" s="438"/>
      <c r="M575" s="438"/>
      <c r="N575" s="438"/>
      <c r="O575" s="438"/>
      <c r="P575" s="438"/>
      <c r="Q575" s="438"/>
      <c r="R575" s="438"/>
      <c r="S575" s="438"/>
      <c r="T575" s="438"/>
      <c r="U575" s="438"/>
      <c r="V575" s="438"/>
      <c r="W575" s="438"/>
      <c r="X575" s="438"/>
      <c r="Y575" s="438"/>
      <c r="Z575" s="438"/>
      <c r="AA575" s="438"/>
      <c r="AB575" s="438"/>
      <c r="AC575" s="438"/>
    </row>
    <row r="576" spans="8:29" x14ac:dyDescent="0.2">
      <c r="H576" s="438"/>
      <c r="I576" s="438"/>
      <c r="J576" s="438"/>
      <c r="K576" s="438"/>
      <c r="L576" s="438"/>
      <c r="M576" s="438"/>
      <c r="N576" s="438"/>
      <c r="O576" s="438"/>
      <c r="P576" s="438"/>
      <c r="Q576" s="438"/>
      <c r="R576" s="438"/>
      <c r="S576" s="438"/>
      <c r="T576" s="438"/>
      <c r="U576" s="438"/>
      <c r="V576" s="438"/>
      <c r="W576" s="438"/>
      <c r="X576" s="438"/>
      <c r="Y576" s="438"/>
      <c r="Z576" s="438"/>
      <c r="AA576" s="438"/>
      <c r="AB576" s="438"/>
      <c r="AC576" s="438"/>
    </row>
    <row r="577" spans="8:29" x14ac:dyDescent="0.2">
      <c r="H577" s="438"/>
      <c r="I577" s="438"/>
      <c r="J577" s="438"/>
      <c r="K577" s="438"/>
      <c r="L577" s="438"/>
      <c r="M577" s="438"/>
      <c r="N577" s="438"/>
      <c r="O577" s="438"/>
      <c r="P577" s="438"/>
      <c r="Q577" s="438"/>
      <c r="R577" s="438"/>
      <c r="S577" s="438"/>
      <c r="T577" s="438"/>
      <c r="U577" s="438"/>
      <c r="V577" s="438"/>
      <c r="W577" s="438"/>
      <c r="X577" s="438"/>
      <c r="Y577" s="438"/>
      <c r="Z577" s="438"/>
      <c r="AA577" s="438"/>
      <c r="AB577" s="438"/>
      <c r="AC577" s="438"/>
    </row>
    <row r="578" spans="8:29" x14ac:dyDescent="0.2">
      <c r="H578" s="438"/>
      <c r="I578" s="438"/>
      <c r="J578" s="438"/>
      <c r="K578" s="438"/>
      <c r="L578" s="438"/>
      <c r="M578" s="438"/>
      <c r="N578" s="438"/>
      <c r="O578" s="438"/>
      <c r="P578" s="438"/>
      <c r="Q578" s="438"/>
      <c r="R578" s="438"/>
      <c r="S578" s="438"/>
      <c r="T578" s="438"/>
      <c r="U578" s="438"/>
      <c r="V578" s="438"/>
      <c r="W578" s="438"/>
      <c r="X578" s="438"/>
      <c r="Y578" s="438"/>
      <c r="Z578" s="438"/>
      <c r="AA578" s="438"/>
      <c r="AB578" s="438"/>
      <c r="AC578" s="438"/>
    </row>
    <row r="579" spans="8:29" x14ac:dyDescent="0.2">
      <c r="H579" s="438"/>
      <c r="I579" s="438"/>
      <c r="J579" s="438"/>
      <c r="K579" s="438"/>
      <c r="L579" s="438"/>
      <c r="M579" s="438"/>
      <c r="N579" s="438"/>
      <c r="O579" s="438"/>
      <c r="P579" s="438"/>
      <c r="Q579" s="438"/>
      <c r="R579" s="438"/>
      <c r="S579" s="438"/>
      <c r="T579" s="438"/>
      <c r="U579" s="438"/>
      <c r="V579" s="438"/>
      <c r="W579" s="438"/>
      <c r="X579" s="438"/>
      <c r="Y579" s="438"/>
      <c r="Z579" s="438"/>
      <c r="AA579" s="438"/>
      <c r="AB579" s="438"/>
      <c r="AC579" s="438"/>
    </row>
    <row r="580" spans="8:29" x14ac:dyDescent="0.2">
      <c r="H580" s="438"/>
      <c r="I580" s="438"/>
      <c r="J580" s="438"/>
      <c r="K580" s="438"/>
      <c r="L580" s="438"/>
      <c r="M580" s="438"/>
      <c r="N580" s="438"/>
      <c r="O580" s="438"/>
      <c r="P580" s="438"/>
      <c r="Q580" s="438"/>
      <c r="R580" s="438"/>
      <c r="S580" s="438"/>
      <c r="T580" s="438"/>
      <c r="U580" s="438"/>
      <c r="V580" s="438"/>
      <c r="W580" s="438"/>
      <c r="X580" s="438"/>
      <c r="Y580" s="438"/>
      <c r="Z580" s="438"/>
      <c r="AA580" s="438"/>
      <c r="AB580" s="438"/>
      <c r="AC580" s="438"/>
    </row>
    <row r="581" spans="8:29" x14ac:dyDescent="0.2">
      <c r="H581" s="438"/>
      <c r="I581" s="438"/>
      <c r="J581" s="438"/>
      <c r="K581" s="438"/>
      <c r="L581" s="438"/>
      <c r="M581" s="438"/>
      <c r="N581" s="438"/>
      <c r="O581" s="438"/>
      <c r="P581" s="438"/>
      <c r="Q581" s="438"/>
      <c r="R581" s="438"/>
      <c r="S581" s="438"/>
      <c r="T581" s="438"/>
      <c r="U581" s="438"/>
      <c r="V581" s="438"/>
      <c r="W581" s="438"/>
      <c r="X581" s="438"/>
      <c r="Y581" s="438"/>
      <c r="Z581" s="438"/>
      <c r="AA581" s="438"/>
      <c r="AB581" s="438"/>
      <c r="AC581" s="438"/>
    </row>
    <row r="582" spans="8:29" x14ac:dyDescent="0.2">
      <c r="H582" s="438"/>
      <c r="I582" s="438"/>
      <c r="J582" s="438"/>
      <c r="K582" s="438"/>
      <c r="L582" s="438"/>
      <c r="M582" s="438"/>
      <c r="N582" s="438"/>
      <c r="O582" s="438"/>
      <c r="P582" s="438"/>
      <c r="Q582" s="438"/>
      <c r="R582" s="438"/>
      <c r="S582" s="438"/>
      <c r="T582" s="438"/>
      <c r="U582" s="438"/>
      <c r="V582" s="438"/>
      <c r="W582" s="438"/>
      <c r="X582" s="438"/>
      <c r="Y582" s="438"/>
      <c r="Z582" s="438"/>
      <c r="AA582" s="438"/>
      <c r="AB582" s="438"/>
      <c r="AC582" s="438"/>
    </row>
    <row r="583" spans="8:29" x14ac:dyDescent="0.2">
      <c r="H583" s="438"/>
      <c r="I583" s="438"/>
      <c r="J583" s="438"/>
      <c r="K583" s="438"/>
      <c r="L583" s="438"/>
      <c r="M583" s="438"/>
      <c r="N583" s="438"/>
      <c r="O583" s="438"/>
      <c r="P583" s="438"/>
      <c r="Q583" s="438"/>
      <c r="R583" s="438"/>
      <c r="S583" s="438"/>
      <c r="T583" s="438"/>
      <c r="U583" s="438"/>
      <c r="V583" s="438"/>
      <c r="W583" s="438"/>
      <c r="X583" s="438"/>
      <c r="Y583" s="438"/>
      <c r="Z583" s="438"/>
      <c r="AA583" s="438"/>
      <c r="AB583" s="438"/>
      <c r="AC583" s="438"/>
    </row>
    <row r="584" spans="8:29" x14ac:dyDescent="0.2">
      <c r="H584" s="438"/>
      <c r="I584" s="438"/>
      <c r="J584" s="438"/>
      <c r="K584" s="438"/>
      <c r="L584" s="438"/>
      <c r="M584" s="438"/>
      <c r="N584" s="438"/>
      <c r="O584" s="438"/>
      <c r="P584" s="438"/>
      <c r="Q584" s="438"/>
      <c r="R584" s="438"/>
      <c r="S584" s="438"/>
      <c r="T584" s="438"/>
      <c r="U584" s="438"/>
      <c r="V584" s="438"/>
      <c r="W584" s="438"/>
      <c r="X584" s="438"/>
      <c r="Y584" s="438"/>
      <c r="Z584" s="438"/>
      <c r="AA584" s="438"/>
      <c r="AB584" s="438"/>
      <c r="AC584" s="438"/>
    </row>
    <row r="585" spans="8:29" x14ac:dyDescent="0.2">
      <c r="H585" s="438"/>
      <c r="I585" s="438"/>
      <c r="J585" s="438"/>
      <c r="K585" s="438"/>
      <c r="L585" s="438"/>
      <c r="M585" s="438"/>
      <c r="N585" s="438"/>
      <c r="O585" s="438"/>
      <c r="P585" s="438"/>
      <c r="Q585" s="438"/>
      <c r="R585" s="438"/>
      <c r="S585" s="438"/>
      <c r="T585" s="438"/>
      <c r="U585" s="438"/>
      <c r="V585" s="438"/>
      <c r="W585" s="438"/>
      <c r="X585" s="438"/>
      <c r="Y585" s="438"/>
      <c r="Z585" s="438"/>
      <c r="AA585" s="438"/>
      <c r="AB585" s="438"/>
      <c r="AC585" s="438"/>
    </row>
    <row r="586" spans="8:29" x14ac:dyDescent="0.2">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row>
    <row r="587" spans="8:29" x14ac:dyDescent="0.2">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row>
    <row r="588" spans="8:29" x14ac:dyDescent="0.2">
      <c r="H588" s="438"/>
      <c r="I588" s="438"/>
      <c r="J588" s="438"/>
      <c r="K588" s="438"/>
      <c r="L588" s="438"/>
      <c r="M588" s="438"/>
      <c r="N588" s="438"/>
      <c r="O588" s="438"/>
      <c r="P588" s="438"/>
      <c r="Q588" s="438"/>
      <c r="R588" s="438"/>
      <c r="S588" s="438"/>
      <c r="T588" s="438"/>
      <c r="U588" s="438"/>
      <c r="V588" s="438"/>
      <c r="W588" s="438"/>
      <c r="X588" s="438"/>
      <c r="Y588" s="438"/>
      <c r="Z588" s="438"/>
      <c r="AA588" s="438"/>
      <c r="AB588" s="438"/>
      <c r="AC588" s="438"/>
    </row>
    <row r="589" spans="8:29" x14ac:dyDescent="0.2">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row>
    <row r="590" spans="8:29" x14ac:dyDescent="0.2">
      <c r="H590" s="438"/>
      <c r="I590" s="438"/>
      <c r="J590" s="438"/>
      <c r="K590" s="438"/>
      <c r="L590" s="438"/>
      <c r="M590" s="438"/>
      <c r="N590" s="438"/>
      <c r="O590" s="438"/>
      <c r="P590" s="438"/>
      <c r="Q590" s="438"/>
      <c r="R590" s="438"/>
      <c r="S590" s="438"/>
      <c r="T590" s="438"/>
      <c r="U590" s="438"/>
      <c r="V590" s="438"/>
      <c r="W590" s="438"/>
      <c r="X590" s="438"/>
      <c r="Y590" s="438"/>
      <c r="Z590" s="438"/>
      <c r="AA590" s="438"/>
      <c r="AB590" s="438"/>
      <c r="AC590" s="438"/>
    </row>
    <row r="591" spans="8:29" x14ac:dyDescent="0.2">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row>
    <row r="592" spans="8:29" x14ac:dyDescent="0.2">
      <c r="H592" s="438"/>
      <c r="I592" s="438"/>
      <c r="J592" s="438"/>
      <c r="K592" s="438"/>
      <c r="L592" s="438"/>
      <c r="M592" s="438"/>
      <c r="N592" s="438"/>
      <c r="O592" s="438"/>
      <c r="P592" s="438"/>
      <c r="Q592" s="438"/>
      <c r="R592" s="438"/>
      <c r="S592" s="438"/>
      <c r="T592" s="438"/>
      <c r="U592" s="438"/>
      <c r="V592" s="438"/>
      <c r="W592" s="438"/>
      <c r="X592" s="438"/>
      <c r="Y592" s="438"/>
      <c r="Z592" s="438"/>
      <c r="AA592" s="438"/>
      <c r="AB592" s="438"/>
      <c r="AC592" s="438"/>
    </row>
    <row r="593" spans="8:29" x14ac:dyDescent="0.2">
      <c r="H593" s="438"/>
      <c r="I593" s="438"/>
      <c r="J593" s="438"/>
      <c r="K593" s="438"/>
      <c r="L593" s="438"/>
      <c r="M593" s="438"/>
      <c r="N593" s="438"/>
      <c r="O593" s="438"/>
      <c r="P593" s="438"/>
      <c r="Q593" s="438"/>
      <c r="R593" s="438"/>
      <c r="S593" s="438"/>
      <c r="T593" s="438"/>
      <c r="U593" s="438"/>
      <c r="V593" s="438"/>
      <c r="W593" s="438"/>
      <c r="X593" s="438"/>
      <c r="Y593" s="438"/>
      <c r="Z593" s="438"/>
      <c r="AA593" s="438"/>
      <c r="AB593" s="438"/>
      <c r="AC593" s="438"/>
    </row>
    <row r="594" spans="8:29" x14ac:dyDescent="0.2">
      <c r="H594" s="438"/>
      <c r="I594" s="438"/>
      <c r="J594" s="438"/>
      <c r="K594" s="438"/>
      <c r="L594" s="438"/>
      <c r="M594" s="438"/>
      <c r="N594" s="438"/>
      <c r="O594" s="438"/>
      <c r="P594" s="438"/>
      <c r="Q594" s="438"/>
      <c r="R594" s="438"/>
      <c r="S594" s="438"/>
      <c r="T594" s="438"/>
      <c r="U594" s="438"/>
      <c r="V594" s="438"/>
      <c r="W594" s="438"/>
      <c r="X594" s="438"/>
      <c r="Y594" s="438"/>
      <c r="Z594" s="438"/>
      <c r="AA594" s="438"/>
      <c r="AB594" s="438"/>
      <c r="AC594" s="438"/>
    </row>
    <row r="595" spans="8:29" x14ac:dyDescent="0.2">
      <c r="H595" s="438"/>
      <c r="I595" s="438"/>
      <c r="J595" s="438"/>
      <c r="K595" s="438"/>
      <c r="L595" s="438"/>
      <c r="M595" s="438"/>
      <c r="N595" s="438"/>
      <c r="O595" s="438"/>
      <c r="P595" s="438"/>
      <c r="Q595" s="438"/>
      <c r="R595" s="438"/>
      <c r="S595" s="438"/>
      <c r="T595" s="438"/>
      <c r="U595" s="438"/>
      <c r="V595" s="438"/>
      <c r="W595" s="438"/>
      <c r="X595" s="438"/>
      <c r="Y595" s="438"/>
      <c r="Z595" s="438"/>
      <c r="AA595" s="438"/>
      <c r="AB595" s="438"/>
      <c r="AC595" s="438"/>
    </row>
    <row r="596" spans="8:29" x14ac:dyDescent="0.2">
      <c r="H596" s="438"/>
      <c r="I596" s="438"/>
      <c r="J596" s="438"/>
      <c r="K596" s="438"/>
      <c r="L596" s="438"/>
      <c r="M596" s="438"/>
      <c r="N596" s="438"/>
      <c r="O596" s="438"/>
      <c r="P596" s="438"/>
      <c r="Q596" s="438"/>
      <c r="R596" s="438"/>
      <c r="S596" s="438"/>
      <c r="T596" s="438"/>
      <c r="U596" s="438"/>
      <c r="V596" s="438"/>
      <c r="W596" s="438"/>
      <c r="X596" s="438"/>
      <c r="Y596" s="438"/>
      <c r="Z596" s="438"/>
      <c r="AA596" s="438"/>
      <c r="AB596" s="438"/>
      <c r="AC596" s="438"/>
    </row>
    <row r="597" spans="8:29" x14ac:dyDescent="0.2">
      <c r="H597" s="438"/>
      <c r="I597" s="438"/>
      <c r="J597" s="438"/>
      <c r="K597" s="438"/>
      <c r="L597" s="438"/>
      <c r="M597" s="438"/>
      <c r="N597" s="438"/>
      <c r="O597" s="438"/>
      <c r="P597" s="438"/>
      <c r="Q597" s="438"/>
      <c r="R597" s="438"/>
      <c r="S597" s="438"/>
      <c r="T597" s="438"/>
      <c r="U597" s="438"/>
      <c r="V597" s="438"/>
      <c r="W597" s="438"/>
      <c r="X597" s="438"/>
      <c r="Y597" s="438"/>
      <c r="Z597" s="438"/>
      <c r="AA597" s="438"/>
      <c r="AB597" s="438"/>
      <c r="AC597" s="438"/>
    </row>
    <row r="598" spans="8:29" x14ac:dyDescent="0.2">
      <c r="H598" s="438"/>
      <c r="I598" s="438"/>
      <c r="J598" s="438"/>
      <c r="K598" s="438"/>
      <c r="L598" s="438"/>
      <c r="M598" s="438"/>
      <c r="N598" s="438"/>
      <c r="O598" s="438"/>
      <c r="P598" s="438"/>
      <c r="Q598" s="438"/>
      <c r="R598" s="438"/>
      <c r="S598" s="438"/>
      <c r="T598" s="438"/>
      <c r="U598" s="438"/>
      <c r="V598" s="438"/>
      <c r="W598" s="438"/>
      <c r="X598" s="438"/>
      <c r="Y598" s="438"/>
      <c r="Z598" s="438"/>
      <c r="AA598" s="438"/>
      <c r="AB598" s="438"/>
      <c r="AC598" s="438"/>
    </row>
    <row r="599" spans="8:29" x14ac:dyDescent="0.2">
      <c r="H599" s="438"/>
      <c r="I599" s="438"/>
      <c r="J599" s="438"/>
      <c r="K599" s="438"/>
      <c r="L599" s="438"/>
      <c r="M599" s="438"/>
      <c r="N599" s="438"/>
      <c r="O599" s="438"/>
      <c r="P599" s="438"/>
      <c r="Q599" s="438"/>
      <c r="R599" s="438"/>
      <c r="S599" s="438"/>
      <c r="T599" s="438"/>
      <c r="U599" s="438"/>
      <c r="V599" s="438"/>
      <c r="W599" s="438"/>
      <c r="X599" s="438"/>
      <c r="Y599" s="438"/>
      <c r="Z599" s="438"/>
      <c r="AA599" s="438"/>
      <c r="AB599" s="438"/>
      <c r="AC599" s="438"/>
    </row>
    <row r="600" spans="8:29" x14ac:dyDescent="0.2">
      <c r="H600" s="438"/>
      <c r="I600" s="438"/>
      <c r="J600" s="438"/>
      <c r="K600" s="438"/>
      <c r="L600" s="438"/>
      <c r="M600" s="438"/>
      <c r="N600" s="438"/>
      <c r="O600" s="438"/>
      <c r="P600" s="438"/>
      <c r="Q600" s="438"/>
      <c r="R600" s="438"/>
      <c r="S600" s="438"/>
      <c r="T600" s="438"/>
      <c r="U600" s="438"/>
      <c r="V600" s="438"/>
      <c r="W600" s="438"/>
      <c r="X600" s="438"/>
      <c r="Y600" s="438"/>
      <c r="Z600" s="438"/>
      <c r="AA600" s="438"/>
      <c r="AB600" s="438"/>
      <c r="AC600" s="438"/>
    </row>
    <row r="601" spans="8:29" x14ac:dyDescent="0.2">
      <c r="H601" s="438"/>
      <c r="I601" s="438"/>
      <c r="J601" s="438"/>
      <c r="K601" s="438"/>
      <c r="L601" s="438"/>
      <c r="M601" s="438"/>
      <c r="N601" s="438"/>
      <c r="O601" s="438"/>
      <c r="P601" s="438"/>
      <c r="Q601" s="438"/>
      <c r="R601" s="438"/>
      <c r="S601" s="438"/>
      <c r="T601" s="438"/>
      <c r="U601" s="438"/>
      <c r="V601" s="438"/>
      <c r="W601" s="438"/>
      <c r="X601" s="438"/>
      <c r="Y601" s="438"/>
      <c r="Z601" s="438"/>
      <c r="AA601" s="438"/>
      <c r="AB601" s="438"/>
      <c r="AC601" s="438"/>
    </row>
    <row r="602" spans="8:29" x14ac:dyDescent="0.2">
      <c r="H602" s="438"/>
      <c r="I602" s="438"/>
      <c r="J602" s="438"/>
      <c r="K602" s="438"/>
      <c r="L602" s="438"/>
      <c r="M602" s="438"/>
      <c r="N602" s="438"/>
      <c r="O602" s="438"/>
      <c r="P602" s="438"/>
      <c r="Q602" s="438"/>
      <c r="R602" s="438"/>
      <c r="S602" s="438"/>
      <c r="T602" s="438"/>
      <c r="U602" s="438"/>
      <c r="V602" s="438"/>
      <c r="W602" s="438"/>
      <c r="X602" s="438"/>
      <c r="Y602" s="438"/>
      <c r="Z602" s="438"/>
      <c r="AA602" s="438"/>
      <c r="AB602" s="438"/>
      <c r="AC602" s="438"/>
    </row>
    <row r="603" spans="8:29" x14ac:dyDescent="0.2">
      <c r="H603" s="438"/>
      <c r="I603" s="438"/>
      <c r="J603" s="438"/>
      <c r="K603" s="438"/>
      <c r="L603" s="438"/>
      <c r="M603" s="438"/>
      <c r="N603" s="438"/>
      <c r="O603" s="438"/>
      <c r="P603" s="438"/>
      <c r="Q603" s="438"/>
      <c r="R603" s="438"/>
      <c r="S603" s="438"/>
      <c r="T603" s="438"/>
      <c r="U603" s="438"/>
      <c r="V603" s="438"/>
      <c r="W603" s="438"/>
      <c r="X603" s="438"/>
      <c r="Y603" s="438"/>
      <c r="Z603" s="438"/>
      <c r="AA603" s="438"/>
      <c r="AB603" s="438"/>
      <c r="AC603" s="438"/>
    </row>
    <row r="604" spans="8:29" x14ac:dyDescent="0.2">
      <c r="H604" s="438"/>
      <c r="I604" s="438"/>
      <c r="J604" s="438"/>
      <c r="K604" s="438"/>
      <c r="L604" s="438"/>
      <c r="M604" s="438"/>
      <c r="N604" s="438"/>
      <c r="O604" s="438"/>
      <c r="P604" s="438"/>
      <c r="Q604" s="438"/>
      <c r="R604" s="438"/>
      <c r="S604" s="438"/>
      <c r="T604" s="438"/>
      <c r="U604" s="438"/>
      <c r="V604" s="438"/>
      <c r="W604" s="438"/>
      <c r="X604" s="438"/>
      <c r="Y604" s="438"/>
      <c r="Z604" s="438"/>
      <c r="AA604" s="438"/>
      <c r="AB604" s="438"/>
      <c r="AC604" s="438"/>
    </row>
    <row r="605" spans="8:29" x14ac:dyDescent="0.2">
      <c r="H605" s="438"/>
      <c r="I605" s="438"/>
      <c r="J605" s="438"/>
      <c r="K605" s="438"/>
      <c r="L605" s="438"/>
      <c r="M605" s="438"/>
      <c r="N605" s="438"/>
      <c r="O605" s="438"/>
      <c r="P605" s="438"/>
      <c r="Q605" s="438"/>
      <c r="R605" s="438"/>
      <c r="S605" s="438"/>
      <c r="T605" s="438"/>
      <c r="U605" s="438"/>
      <c r="V605" s="438"/>
      <c r="W605" s="438"/>
      <c r="X605" s="438"/>
      <c r="Y605" s="438"/>
      <c r="Z605" s="438"/>
      <c r="AA605" s="438"/>
      <c r="AB605" s="438"/>
      <c r="AC605" s="438"/>
    </row>
    <row r="606" spans="8:29" x14ac:dyDescent="0.2">
      <c r="H606" s="438"/>
      <c r="I606" s="438"/>
      <c r="J606" s="438"/>
      <c r="K606" s="438"/>
      <c r="L606" s="438"/>
      <c r="M606" s="438"/>
      <c r="N606" s="438"/>
      <c r="O606" s="438"/>
      <c r="P606" s="438"/>
      <c r="Q606" s="438"/>
      <c r="R606" s="438"/>
      <c r="S606" s="438"/>
      <c r="T606" s="438"/>
      <c r="U606" s="438"/>
      <c r="V606" s="438"/>
      <c r="W606" s="438"/>
      <c r="X606" s="438"/>
      <c r="Y606" s="438"/>
      <c r="Z606" s="438"/>
      <c r="AA606" s="438"/>
      <c r="AB606" s="438"/>
      <c r="AC606" s="438"/>
    </row>
    <row r="607" spans="8:29" x14ac:dyDescent="0.2">
      <c r="H607" s="438"/>
      <c r="I607" s="438"/>
      <c r="J607" s="438"/>
      <c r="K607" s="438"/>
      <c r="L607" s="438"/>
      <c r="M607" s="438"/>
      <c r="N607" s="438"/>
      <c r="O607" s="438"/>
      <c r="P607" s="438"/>
      <c r="Q607" s="438"/>
      <c r="R607" s="438"/>
      <c r="S607" s="438"/>
      <c r="T607" s="438"/>
      <c r="U607" s="438"/>
      <c r="V607" s="438"/>
      <c r="W607" s="438"/>
      <c r="X607" s="438"/>
      <c r="Y607" s="438"/>
      <c r="Z607" s="438"/>
      <c r="AA607" s="438"/>
      <c r="AB607" s="438"/>
      <c r="AC607" s="438"/>
    </row>
    <row r="608" spans="8:29" x14ac:dyDescent="0.2">
      <c r="H608" s="438"/>
      <c r="I608" s="438"/>
      <c r="J608" s="438"/>
      <c r="K608" s="438"/>
      <c r="L608" s="438"/>
      <c r="M608" s="438"/>
      <c r="N608" s="438"/>
      <c r="O608" s="438"/>
      <c r="P608" s="438"/>
      <c r="Q608" s="438"/>
      <c r="R608" s="438"/>
      <c r="S608" s="438"/>
      <c r="T608" s="438"/>
      <c r="U608" s="438"/>
      <c r="V608" s="438"/>
      <c r="W608" s="438"/>
      <c r="X608" s="438"/>
      <c r="Y608" s="438"/>
      <c r="Z608" s="438"/>
      <c r="AA608" s="438"/>
      <c r="AB608" s="438"/>
      <c r="AC608" s="438"/>
    </row>
    <row r="609" spans="8:29" x14ac:dyDescent="0.2">
      <c r="H609" s="438"/>
      <c r="I609" s="438"/>
      <c r="J609" s="438"/>
      <c r="K609" s="438"/>
      <c r="L609" s="438"/>
      <c r="M609" s="438"/>
      <c r="N609" s="438"/>
      <c r="O609" s="438"/>
      <c r="P609" s="438"/>
      <c r="Q609" s="438"/>
      <c r="R609" s="438"/>
      <c r="S609" s="438"/>
      <c r="T609" s="438"/>
      <c r="U609" s="438"/>
      <c r="V609" s="438"/>
      <c r="W609" s="438"/>
      <c r="X609" s="438"/>
      <c r="Y609" s="438"/>
      <c r="Z609" s="438"/>
      <c r="AA609" s="438"/>
      <c r="AB609" s="438"/>
      <c r="AC609" s="438"/>
    </row>
    <row r="610" spans="8:29" x14ac:dyDescent="0.2">
      <c r="H610" s="438"/>
      <c r="I610" s="438"/>
      <c r="J610" s="438"/>
      <c r="K610" s="438"/>
      <c r="L610" s="438"/>
      <c r="M610" s="438"/>
      <c r="N610" s="438"/>
      <c r="O610" s="438"/>
      <c r="P610" s="438"/>
      <c r="Q610" s="438"/>
      <c r="R610" s="438"/>
      <c r="S610" s="438"/>
      <c r="T610" s="438"/>
      <c r="U610" s="438"/>
      <c r="V610" s="438"/>
      <c r="W610" s="438"/>
      <c r="X610" s="438"/>
      <c r="Y610" s="438"/>
      <c r="Z610" s="438"/>
      <c r="AA610" s="438"/>
      <c r="AB610" s="438"/>
      <c r="AC610" s="438"/>
    </row>
    <row r="611" spans="8:29" x14ac:dyDescent="0.2">
      <c r="H611" s="438"/>
      <c r="I611" s="438"/>
      <c r="J611" s="438"/>
      <c r="K611" s="438"/>
      <c r="L611" s="438"/>
      <c r="M611" s="438"/>
      <c r="N611" s="438"/>
      <c r="O611" s="438"/>
      <c r="P611" s="438"/>
      <c r="Q611" s="438"/>
      <c r="R611" s="438"/>
      <c r="S611" s="438"/>
      <c r="T611" s="438"/>
      <c r="U611" s="438"/>
      <c r="V611" s="438"/>
      <c r="W611" s="438"/>
      <c r="X611" s="438"/>
      <c r="Y611" s="438"/>
      <c r="Z611" s="438"/>
      <c r="AA611" s="438"/>
      <c r="AB611" s="438"/>
      <c r="AC611" s="438"/>
    </row>
    <row r="612" spans="8:29" x14ac:dyDescent="0.2">
      <c r="H612" s="438"/>
      <c r="I612" s="438"/>
      <c r="J612" s="438"/>
      <c r="K612" s="438"/>
      <c r="L612" s="438"/>
      <c r="M612" s="438"/>
      <c r="N612" s="438"/>
      <c r="O612" s="438"/>
      <c r="P612" s="438"/>
      <c r="Q612" s="438"/>
      <c r="R612" s="438"/>
      <c r="S612" s="438"/>
      <c r="T612" s="438"/>
      <c r="U612" s="438"/>
      <c r="V612" s="438"/>
      <c r="W612" s="438"/>
      <c r="X612" s="438"/>
      <c r="Y612" s="438"/>
      <c r="Z612" s="438"/>
      <c r="AA612" s="438"/>
      <c r="AB612" s="438"/>
      <c r="AC612" s="438"/>
    </row>
    <row r="613" spans="8:29" x14ac:dyDescent="0.2">
      <c r="H613" s="438"/>
      <c r="I613" s="438"/>
      <c r="J613" s="438"/>
      <c r="K613" s="438"/>
      <c r="L613" s="438"/>
      <c r="M613" s="438"/>
      <c r="N613" s="438"/>
      <c r="O613" s="438"/>
      <c r="P613" s="438"/>
      <c r="Q613" s="438"/>
      <c r="R613" s="438"/>
      <c r="S613" s="438"/>
      <c r="T613" s="438"/>
      <c r="U613" s="438"/>
      <c r="V613" s="438"/>
      <c r="W613" s="438"/>
      <c r="X613" s="438"/>
      <c r="Y613" s="438"/>
      <c r="Z613" s="438"/>
      <c r="AA613" s="438"/>
      <c r="AB613" s="438"/>
      <c r="AC613" s="438"/>
    </row>
    <row r="614" spans="8:29" x14ac:dyDescent="0.2">
      <c r="H614" s="438"/>
      <c r="I614" s="438"/>
      <c r="J614" s="438"/>
      <c r="K614" s="438"/>
      <c r="L614" s="438"/>
      <c r="M614" s="438"/>
      <c r="N614" s="438"/>
      <c r="O614" s="438"/>
      <c r="P614" s="438"/>
      <c r="Q614" s="438"/>
      <c r="R614" s="438"/>
      <c r="S614" s="438"/>
      <c r="T614" s="438"/>
      <c r="U614" s="438"/>
      <c r="V614" s="438"/>
      <c r="W614" s="438"/>
      <c r="X614" s="438"/>
      <c r="Y614" s="438"/>
      <c r="Z614" s="438"/>
      <c r="AA614" s="438"/>
      <c r="AB614" s="438"/>
      <c r="AC614" s="438"/>
    </row>
    <row r="615" spans="8:29" x14ac:dyDescent="0.2">
      <c r="H615" s="438"/>
      <c r="I615" s="438"/>
      <c r="J615" s="438"/>
      <c r="K615" s="438"/>
      <c r="L615" s="438"/>
      <c r="M615" s="438"/>
      <c r="N615" s="438"/>
      <c r="O615" s="438"/>
      <c r="P615" s="438"/>
      <c r="Q615" s="438"/>
      <c r="R615" s="438"/>
      <c r="S615" s="438"/>
      <c r="T615" s="438"/>
      <c r="U615" s="438"/>
      <c r="V615" s="438"/>
      <c r="W615" s="438"/>
      <c r="X615" s="438"/>
      <c r="Y615" s="438"/>
      <c r="Z615" s="438"/>
      <c r="AA615" s="438"/>
      <c r="AB615" s="438"/>
      <c r="AC615" s="438"/>
    </row>
    <row r="616" spans="8:29" x14ac:dyDescent="0.2">
      <c r="H616" s="438"/>
      <c r="I616" s="438"/>
      <c r="J616" s="438"/>
      <c r="K616" s="438"/>
      <c r="L616" s="438"/>
      <c r="M616" s="438"/>
      <c r="N616" s="438"/>
      <c r="O616" s="438"/>
      <c r="P616" s="438"/>
      <c r="Q616" s="438"/>
      <c r="R616" s="438"/>
      <c r="S616" s="438"/>
      <c r="T616" s="438"/>
      <c r="U616" s="438"/>
      <c r="V616" s="438"/>
      <c r="W616" s="438"/>
      <c r="X616" s="438"/>
      <c r="Y616" s="438"/>
      <c r="Z616" s="438"/>
      <c r="AA616" s="438"/>
      <c r="AB616" s="438"/>
      <c r="AC616" s="438"/>
    </row>
    <row r="617" spans="8:29" x14ac:dyDescent="0.2">
      <c r="H617" s="438"/>
      <c r="I617" s="438"/>
      <c r="J617" s="438"/>
      <c r="K617" s="438"/>
      <c r="L617" s="438"/>
      <c r="M617" s="438"/>
      <c r="N617" s="438"/>
      <c r="O617" s="438"/>
      <c r="P617" s="438"/>
      <c r="Q617" s="438"/>
      <c r="R617" s="438"/>
      <c r="S617" s="438"/>
      <c r="T617" s="438"/>
      <c r="U617" s="438"/>
      <c r="V617" s="438"/>
      <c r="W617" s="438"/>
      <c r="X617" s="438"/>
      <c r="Y617" s="438"/>
      <c r="Z617" s="438"/>
      <c r="AA617" s="438"/>
      <c r="AB617" s="438"/>
      <c r="AC617" s="438"/>
    </row>
    <row r="618" spans="8:29" x14ac:dyDescent="0.2">
      <c r="H618" s="438"/>
      <c r="I618" s="438"/>
      <c r="J618" s="438"/>
      <c r="K618" s="438"/>
      <c r="L618" s="438"/>
      <c r="M618" s="438"/>
      <c r="N618" s="438"/>
      <c r="O618" s="438"/>
      <c r="P618" s="438"/>
      <c r="Q618" s="438"/>
      <c r="R618" s="438"/>
      <c r="S618" s="438"/>
      <c r="T618" s="438"/>
      <c r="U618" s="438"/>
      <c r="V618" s="438"/>
      <c r="W618" s="438"/>
      <c r="X618" s="438"/>
      <c r="Y618" s="438"/>
      <c r="Z618" s="438"/>
      <c r="AA618" s="438"/>
      <c r="AB618" s="438"/>
      <c r="AC618" s="438"/>
    </row>
    <row r="619" spans="8:29" x14ac:dyDescent="0.2">
      <c r="H619" s="438"/>
      <c r="I619" s="438"/>
      <c r="J619" s="438"/>
      <c r="K619" s="438"/>
      <c r="L619" s="438"/>
      <c r="M619" s="438"/>
      <c r="N619" s="438"/>
      <c r="O619" s="438"/>
      <c r="P619" s="438"/>
      <c r="Q619" s="438"/>
      <c r="R619" s="438"/>
      <c r="S619" s="438"/>
      <c r="T619" s="438"/>
      <c r="U619" s="438"/>
      <c r="V619" s="438"/>
      <c r="W619" s="438"/>
      <c r="X619" s="438"/>
      <c r="Y619" s="438"/>
      <c r="Z619" s="438"/>
      <c r="AA619" s="438"/>
      <c r="AB619" s="438"/>
      <c r="AC619" s="438"/>
    </row>
    <row r="620" spans="8:29" x14ac:dyDescent="0.2">
      <c r="H620" s="438"/>
      <c r="I620" s="438"/>
      <c r="J620" s="438"/>
      <c r="K620" s="438"/>
      <c r="L620" s="438"/>
      <c r="M620" s="438"/>
      <c r="N620" s="438"/>
      <c r="O620" s="438"/>
      <c r="P620" s="438"/>
      <c r="Q620" s="438"/>
      <c r="R620" s="438"/>
      <c r="S620" s="438"/>
      <c r="T620" s="438"/>
      <c r="U620" s="438"/>
      <c r="V620" s="438"/>
      <c r="W620" s="438"/>
      <c r="X620" s="438"/>
      <c r="Y620" s="438"/>
      <c r="Z620" s="438"/>
      <c r="AA620" s="438"/>
      <c r="AB620" s="438"/>
      <c r="AC620" s="438"/>
    </row>
    <row r="621" spans="8:29" x14ac:dyDescent="0.2">
      <c r="H621" s="438"/>
      <c r="I621" s="438"/>
      <c r="J621" s="438"/>
      <c r="K621" s="438"/>
      <c r="L621" s="438"/>
      <c r="M621" s="438"/>
      <c r="N621" s="438"/>
      <c r="O621" s="438"/>
      <c r="P621" s="438"/>
      <c r="Q621" s="438"/>
      <c r="R621" s="438"/>
      <c r="S621" s="438"/>
      <c r="T621" s="438"/>
      <c r="U621" s="438"/>
      <c r="V621" s="438"/>
      <c r="W621" s="438"/>
      <c r="X621" s="438"/>
      <c r="Y621" s="438"/>
      <c r="Z621" s="438"/>
      <c r="AA621" s="438"/>
      <c r="AB621" s="438"/>
      <c r="AC621" s="438"/>
    </row>
    <row r="622" spans="8:29" x14ac:dyDescent="0.2">
      <c r="H622" s="438"/>
      <c r="I622" s="438"/>
      <c r="J622" s="438"/>
      <c r="K622" s="438"/>
      <c r="L622" s="438"/>
      <c r="M622" s="438"/>
      <c r="N622" s="438"/>
      <c r="O622" s="438"/>
      <c r="P622" s="438"/>
      <c r="Q622" s="438"/>
      <c r="R622" s="438"/>
      <c r="S622" s="438"/>
      <c r="T622" s="438"/>
      <c r="U622" s="438"/>
      <c r="V622" s="438"/>
      <c r="W622" s="438"/>
      <c r="X622" s="438"/>
      <c r="Y622" s="438"/>
      <c r="Z622" s="438"/>
      <c r="AA622" s="438"/>
      <c r="AB622" s="438"/>
      <c r="AC622" s="438"/>
    </row>
    <row r="623" spans="8:29" x14ac:dyDescent="0.2">
      <c r="H623" s="438"/>
      <c r="I623" s="438"/>
      <c r="J623" s="438"/>
      <c r="K623" s="438"/>
      <c r="L623" s="438"/>
      <c r="M623" s="438"/>
      <c r="N623" s="438"/>
      <c r="O623" s="438"/>
      <c r="P623" s="438"/>
      <c r="Q623" s="438"/>
      <c r="R623" s="438"/>
      <c r="S623" s="438"/>
      <c r="T623" s="438"/>
      <c r="U623" s="438"/>
      <c r="V623" s="438"/>
      <c r="W623" s="438"/>
      <c r="X623" s="438"/>
      <c r="Y623" s="438"/>
      <c r="Z623" s="438"/>
      <c r="AA623" s="438"/>
      <c r="AB623" s="438"/>
      <c r="AC623" s="438"/>
    </row>
    <row r="624" spans="8:29" x14ac:dyDescent="0.2">
      <c r="H624" s="438"/>
      <c r="I624" s="438"/>
      <c r="J624" s="438"/>
      <c r="K624" s="438"/>
      <c r="L624" s="438"/>
      <c r="M624" s="438"/>
      <c r="N624" s="438"/>
      <c r="O624" s="438"/>
      <c r="P624" s="438"/>
      <c r="Q624" s="438"/>
      <c r="R624" s="438"/>
      <c r="S624" s="438"/>
      <c r="T624" s="438"/>
      <c r="U624" s="438"/>
      <c r="V624" s="438"/>
      <c r="W624" s="438"/>
      <c r="X624" s="438"/>
      <c r="Y624" s="438"/>
      <c r="Z624" s="438"/>
      <c r="AA624" s="438"/>
      <c r="AB624" s="438"/>
      <c r="AC624" s="438"/>
    </row>
    <row r="625" spans="8:29" x14ac:dyDescent="0.2">
      <c r="H625" s="438"/>
      <c r="I625" s="438"/>
      <c r="J625" s="438"/>
      <c r="K625" s="438"/>
      <c r="L625" s="438"/>
      <c r="M625" s="438"/>
      <c r="N625" s="438"/>
      <c r="O625" s="438"/>
      <c r="P625" s="438"/>
      <c r="Q625" s="438"/>
      <c r="R625" s="438"/>
      <c r="S625" s="438"/>
      <c r="T625" s="438"/>
      <c r="U625" s="438"/>
      <c r="V625" s="438"/>
      <c r="W625" s="438"/>
      <c r="X625" s="438"/>
      <c r="Y625" s="438"/>
      <c r="Z625" s="438"/>
      <c r="AA625" s="438"/>
      <c r="AB625" s="438"/>
      <c r="AC625" s="438"/>
    </row>
    <row r="626" spans="8:29" x14ac:dyDescent="0.2">
      <c r="H626" s="438"/>
      <c r="I626" s="438"/>
      <c r="J626" s="438"/>
      <c r="K626" s="438"/>
      <c r="L626" s="438"/>
      <c r="M626" s="438"/>
      <c r="N626" s="438"/>
      <c r="O626" s="438"/>
      <c r="P626" s="438"/>
      <c r="Q626" s="438"/>
      <c r="R626" s="438"/>
      <c r="S626" s="438"/>
      <c r="T626" s="438"/>
      <c r="U626" s="438"/>
      <c r="V626" s="438"/>
      <c r="W626" s="438"/>
      <c r="X626" s="438"/>
      <c r="Y626" s="438"/>
      <c r="Z626" s="438"/>
      <c r="AA626" s="438"/>
      <c r="AB626" s="438"/>
      <c r="AC626" s="438"/>
    </row>
    <row r="627" spans="8:29" x14ac:dyDescent="0.2">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row>
    <row r="628" spans="8:29" x14ac:dyDescent="0.2">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row>
    <row r="629" spans="8:29" x14ac:dyDescent="0.2">
      <c r="H629" s="438"/>
      <c r="I629" s="438"/>
      <c r="J629" s="438"/>
      <c r="K629" s="438"/>
      <c r="L629" s="438"/>
      <c r="M629" s="438"/>
      <c r="N629" s="438"/>
      <c r="O629" s="438"/>
      <c r="P629" s="438"/>
      <c r="Q629" s="438"/>
      <c r="R629" s="438"/>
      <c r="S629" s="438"/>
      <c r="T629" s="438"/>
      <c r="U629" s="438"/>
      <c r="V629" s="438"/>
      <c r="W629" s="438"/>
      <c r="X629" s="438"/>
      <c r="Y629" s="438"/>
      <c r="Z629" s="438"/>
      <c r="AA629" s="438"/>
      <c r="AB629" s="438"/>
      <c r="AC629" s="438"/>
    </row>
    <row r="630" spans="8:29" x14ac:dyDescent="0.2">
      <c r="H630" s="438"/>
      <c r="I630" s="438"/>
      <c r="J630" s="438"/>
      <c r="K630" s="438"/>
      <c r="L630" s="438"/>
      <c r="M630" s="438"/>
      <c r="N630" s="438"/>
      <c r="O630" s="438"/>
      <c r="P630" s="438"/>
      <c r="Q630" s="438"/>
      <c r="R630" s="438"/>
      <c r="S630" s="438"/>
      <c r="T630" s="438"/>
      <c r="U630" s="438"/>
      <c r="V630" s="438"/>
      <c r="W630" s="438"/>
      <c r="X630" s="438"/>
      <c r="Y630" s="438"/>
      <c r="Z630" s="438"/>
      <c r="AA630" s="438"/>
      <c r="AB630" s="438"/>
      <c r="AC630" s="438"/>
    </row>
    <row r="631" spans="8:29" x14ac:dyDescent="0.2">
      <c r="H631" s="438"/>
      <c r="I631" s="438"/>
      <c r="J631" s="438"/>
      <c r="K631" s="438"/>
      <c r="L631" s="438"/>
      <c r="M631" s="438"/>
      <c r="N631" s="438"/>
      <c r="O631" s="438"/>
      <c r="P631" s="438"/>
      <c r="Q631" s="438"/>
      <c r="R631" s="438"/>
      <c r="S631" s="438"/>
      <c r="T631" s="438"/>
      <c r="U631" s="438"/>
      <c r="V631" s="438"/>
      <c r="W631" s="438"/>
      <c r="X631" s="438"/>
      <c r="Y631" s="438"/>
      <c r="Z631" s="438"/>
      <c r="AA631" s="438"/>
      <c r="AB631" s="438"/>
      <c r="AC631" s="438"/>
    </row>
    <row r="632" spans="8:29" x14ac:dyDescent="0.2">
      <c r="H632" s="438"/>
      <c r="I632" s="438"/>
      <c r="J632" s="438"/>
      <c r="K632" s="438"/>
      <c r="L632" s="438"/>
      <c r="M632" s="438"/>
      <c r="N632" s="438"/>
      <c r="O632" s="438"/>
      <c r="P632" s="438"/>
      <c r="Q632" s="438"/>
      <c r="R632" s="438"/>
      <c r="S632" s="438"/>
      <c r="T632" s="438"/>
      <c r="U632" s="438"/>
      <c r="V632" s="438"/>
      <c r="W632" s="438"/>
      <c r="X632" s="438"/>
      <c r="Y632" s="438"/>
      <c r="Z632" s="438"/>
      <c r="AA632" s="438"/>
      <c r="AB632" s="438"/>
      <c r="AC632" s="438"/>
    </row>
    <row r="633" spans="8:29" x14ac:dyDescent="0.2">
      <c r="H633" s="438"/>
      <c r="I633" s="438"/>
      <c r="J633" s="438"/>
      <c r="K633" s="438"/>
      <c r="L633" s="438"/>
      <c r="M633" s="438"/>
      <c r="N633" s="438"/>
      <c r="O633" s="438"/>
      <c r="P633" s="438"/>
      <c r="Q633" s="438"/>
      <c r="R633" s="438"/>
      <c r="S633" s="438"/>
      <c r="T633" s="438"/>
      <c r="U633" s="438"/>
      <c r="V633" s="438"/>
      <c r="W633" s="438"/>
      <c r="X633" s="438"/>
      <c r="Y633" s="438"/>
      <c r="Z633" s="438"/>
      <c r="AA633" s="438"/>
      <c r="AB633" s="438"/>
      <c r="AC633" s="438"/>
    </row>
    <row r="634" spans="8:29" x14ac:dyDescent="0.2">
      <c r="H634" s="438"/>
      <c r="I634" s="438"/>
      <c r="J634" s="438"/>
      <c r="K634" s="438"/>
      <c r="L634" s="438"/>
      <c r="M634" s="438"/>
      <c r="N634" s="438"/>
      <c r="O634" s="438"/>
      <c r="P634" s="438"/>
      <c r="Q634" s="438"/>
      <c r="R634" s="438"/>
      <c r="S634" s="438"/>
      <c r="T634" s="438"/>
      <c r="U634" s="438"/>
      <c r="V634" s="438"/>
      <c r="W634" s="438"/>
      <c r="X634" s="438"/>
      <c r="Y634" s="438"/>
      <c r="Z634" s="438"/>
      <c r="AA634" s="438"/>
      <c r="AB634" s="438"/>
      <c r="AC634" s="438"/>
    </row>
    <row r="635" spans="8:29" x14ac:dyDescent="0.2">
      <c r="H635" s="438"/>
      <c r="I635" s="438"/>
      <c r="J635" s="438"/>
      <c r="K635" s="438"/>
      <c r="L635" s="438"/>
      <c r="M635" s="438"/>
      <c r="N635" s="438"/>
      <c r="O635" s="438"/>
      <c r="P635" s="438"/>
      <c r="Q635" s="438"/>
      <c r="R635" s="438"/>
      <c r="S635" s="438"/>
      <c r="T635" s="438"/>
      <c r="U635" s="438"/>
      <c r="V635" s="438"/>
      <c r="W635" s="438"/>
      <c r="X635" s="438"/>
      <c r="Y635" s="438"/>
      <c r="Z635" s="438"/>
      <c r="AA635" s="438"/>
      <c r="AB635" s="438"/>
      <c r="AC635" s="438"/>
    </row>
    <row r="636" spans="8:29" x14ac:dyDescent="0.2">
      <c r="H636" s="438"/>
      <c r="I636" s="438"/>
      <c r="J636" s="438"/>
      <c r="K636" s="438"/>
      <c r="L636" s="438"/>
      <c r="M636" s="438"/>
      <c r="N636" s="438"/>
      <c r="O636" s="438"/>
      <c r="P636" s="438"/>
      <c r="Q636" s="438"/>
      <c r="R636" s="438"/>
      <c r="S636" s="438"/>
      <c r="T636" s="438"/>
      <c r="U636" s="438"/>
      <c r="V636" s="438"/>
      <c r="W636" s="438"/>
      <c r="X636" s="438"/>
      <c r="Y636" s="438"/>
      <c r="Z636" s="438"/>
      <c r="AA636" s="438"/>
      <c r="AB636" s="438"/>
      <c r="AC636" s="438"/>
    </row>
    <row r="637" spans="8:29" x14ac:dyDescent="0.2">
      <c r="H637" s="438"/>
      <c r="I637" s="438"/>
      <c r="J637" s="438"/>
      <c r="K637" s="438"/>
      <c r="L637" s="438"/>
      <c r="M637" s="438"/>
      <c r="N637" s="438"/>
      <c r="O637" s="438"/>
      <c r="P637" s="438"/>
      <c r="Q637" s="438"/>
      <c r="R637" s="438"/>
      <c r="S637" s="438"/>
      <c r="T637" s="438"/>
      <c r="U637" s="438"/>
      <c r="V637" s="438"/>
      <c r="W637" s="438"/>
      <c r="X637" s="438"/>
      <c r="Y637" s="438"/>
      <c r="Z637" s="438"/>
      <c r="AA637" s="438"/>
      <c r="AB637" s="438"/>
      <c r="AC637" s="438"/>
    </row>
    <row r="638" spans="8:29" x14ac:dyDescent="0.2">
      <c r="H638" s="438"/>
      <c r="I638" s="438"/>
      <c r="J638" s="438"/>
      <c r="K638" s="438"/>
      <c r="L638" s="438"/>
      <c r="M638" s="438"/>
      <c r="N638" s="438"/>
      <c r="O638" s="438"/>
      <c r="P638" s="438"/>
      <c r="Q638" s="438"/>
      <c r="R638" s="438"/>
      <c r="S638" s="438"/>
      <c r="T638" s="438"/>
      <c r="U638" s="438"/>
      <c r="V638" s="438"/>
      <c r="W638" s="438"/>
      <c r="X638" s="438"/>
      <c r="Y638" s="438"/>
      <c r="Z638" s="438"/>
      <c r="AA638" s="438"/>
      <c r="AB638" s="438"/>
      <c r="AC638" s="438"/>
    </row>
    <row r="639" spans="8:29" x14ac:dyDescent="0.2">
      <c r="H639" s="438"/>
      <c r="I639" s="438"/>
      <c r="J639" s="438"/>
      <c r="K639" s="438"/>
      <c r="L639" s="438"/>
      <c r="M639" s="438"/>
      <c r="N639" s="438"/>
      <c r="O639" s="438"/>
      <c r="P639" s="438"/>
      <c r="Q639" s="438"/>
      <c r="R639" s="438"/>
      <c r="S639" s="438"/>
      <c r="T639" s="438"/>
      <c r="U639" s="438"/>
      <c r="V639" s="438"/>
      <c r="W639" s="438"/>
      <c r="X639" s="438"/>
      <c r="Y639" s="438"/>
      <c r="Z639" s="438"/>
      <c r="AA639" s="438"/>
      <c r="AB639" s="438"/>
      <c r="AC639" s="438"/>
    </row>
    <row r="640" spans="8:29" x14ac:dyDescent="0.2">
      <c r="H640" s="438"/>
      <c r="I640" s="438"/>
      <c r="J640" s="438"/>
      <c r="K640" s="438"/>
      <c r="L640" s="438"/>
      <c r="M640" s="438"/>
      <c r="N640" s="438"/>
      <c r="O640" s="438"/>
      <c r="P640" s="438"/>
      <c r="Q640" s="438"/>
      <c r="R640" s="438"/>
      <c r="S640" s="438"/>
      <c r="T640" s="438"/>
      <c r="U640" s="438"/>
      <c r="V640" s="438"/>
      <c r="W640" s="438"/>
      <c r="X640" s="438"/>
      <c r="Y640" s="438"/>
      <c r="Z640" s="438"/>
      <c r="AA640" s="438"/>
      <c r="AB640" s="438"/>
      <c r="AC640" s="438"/>
    </row>
    <row r="641" spans="8:29" x14ac:dyDescent="0.2">
      <c r="H641" s="438"/>
      <c r="I641" s="438"/>
      <c r="J641" s="438"/>
      <c r="K641" s="438"/>
      <c r="L641" s="438"/>
      <c r="M641" s="438"/>
      <c r="N641" s="438"/>
      <c r="O641" s="438"/>
      <c r="P641" s="438"/>
      <c r="Q641" s="438"/>
      <c r="R641" s="438"/>
      <c r="S641" s="438"/>
      <c r="T641" s="438"/>
      <c r="U641" s="438"/>
      <c r="V641" s="438"/>
      <c r="W641" s="438"/>
      <c r="X641" s="438"/>
      <c r="Y641" s="438"/>
      <c r="Z641" s="438"/>
      <c r="AA641" s="438"/>
      <c r="AB641" s="438"/>
      <c r="AC641" s="438"/>
    </row>
    <row r="642" spans="8:29" x14ac:dyDescent="0.2">
      <c r="H642" s="438"/>
      <c r="I642" s="438"/>
      <c r="J642" s="438"/>
      <c r="K642" s="438"/>
      <c r="L642" s="438"/>
      <c r="M642" s="438"/>
      <c r="N642" s="438"/>
      <c r="O642" s="438"/>
      <c r="P642" s="438"/>
      <c r="Q642" s="438"/>
      <c r="R642" s="438"/>
      <c r="S642" s="438"/>
      <c r="T642" s="438"/>
      <c r="U642" s="438"/>
      <c r="V642" s="438"/>
      <c r="W642" s="438"/>
      <c r="X642" s="438"/>
      <c r="Y642" s="438"/>
      <c r="Z642" s="438"/>
      <c r="AA642" s="438"/>
      <c r="AB642" s="438"/>
      <c r="AC642" s="438"/>
    </row>
    <row r="643" spans="8:29" x14ac:dyDescent="0.2">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row>
    <row r="644" spans="8:29" x14ac:dyDescent="0.2">
      <c r="H644" s="438"/>
      <c r="I644" s="438"/>
      <c r="J644" s="438"/>
      <c r="K644" s="438"/>
      <c r="L644" s="438"/>
      <c r="M644" s="438"/>
      <c r="N644" s="438"/>
      <c r="O644" s="438"/>
      <c r="P644" s="438"/>
      <c r="Q644" s="438"/>
      <c r="R644" s="438"/>
      <c r="S644" s="438"/>
      <c r="T644" s="438"/>
      <c r="U644" s="438"/>
      <c r="V644" s="438"/>
      <c r="W644" s="438"/>
      <c r="X644" s="438"/>
      <c r="Y644" s="438"/>
      <c r="Z644" s="438"/>
      <c r="AA644" s="438"/>
      <c r="AB644" s="438"/>
      <c r="AC644" s="438"/>
    </row>
    <row r="645" spans="8:29" x14ac:dyDescent="0.2">
      <c r="H645" s="438"/>
      <c r="I645" s="438"/>
      <c r="J645" s="438"/>
      <c r="K645" s="438"/>
      <c r="L645" s="438"/>
      <c r="M645" s="438"/>
      <c r="N645" s="438"/>
      <c r="O645" s="438"/>
      <c r="P645" s="438"/>
      <c r="Q645" s="438"/>
      <c r="R645" s="438"/>
      <c r="S645" s="438"/>
      <c r="T645" s="438"/>
      <c r="U645" s="438"/>
      <c r="V645" s="438"/>
      <c r="W645" s="438"/>
      <c r="X645" s="438"/>
      <c r="Y645" s="438"/>
      <c r="Z645" s="438"/>
      <c r="AA645" s="438"/>
      <c r="AB645" s="438"/>
      <c r="AC645" s="438"/>
    </row>
    <row r="646" spans="8:29" x14ac:dyDescent="0.2">
      <c r="H646" s="438"/>
      <c r="I646" s="438"/>
      <c r="J646" s="438"/>
      <c r="K646" s="438"/>
      <c r="L646" s="438"/>
      <c r="M646" s="438"/>
      <c r="N646" s="438"/>
      <c r="O646" s="438"/>
      <c r="P646" s="438"/>
      <c r="Q646" s="438"/>
      <c r="R646" s="438"/>
      <c r="S646" s="438"/>
      <c r="T646" s="438"/>
      <c r="U646" s="438"/>
      <c r="V646" s="438"/>
      <c r="W646" s="438"/>
      <c r="X646" s="438"/>
      <c r="Y646" s="438"/>
      <c r="Z646" s="438"/>
      <c r="AA646" s="438"/>
      <c r="AB646" s="438"/>
      <c r="AC646" s="438"/>
    </row>
    <row r="647" spans="8:29" x14ac:dyDescent="0.2">
      <c r="H647" s="438"/>
      <c r="I647" s="438"/>
      <c r="J647" s="438"/>
      <c r="K647" s="438"/>
      <c r="L647" s="438"/>
      <c r="M647" s="438"/>
      <c r="N647" s="438"/>
      <c r="O647" s="438"/>
      <c r="P647" s="438"/>
      <c r="Q647" s="438"/>
      <c r="R647" s="438"/>
      <c r="S647" s="438"/>
      <c r="T647" s="438"/>
      <c r="U647" s="438"/>
      <c r="V647" s="438"/>
      <c r="W647" s="438"/>
      <c r="X647" s="438"/>
      <c r="Y647" s="438"/>
      <c r="Z647" s="438"/>
      <c r="AA647" s="438"/>
      <c r="AB647" s="438"/>
      <c r="AC647" s="438"/>
    </row>
    <row r="648" spans="8:29" x14ac:dyDescent="0.2">
      <c r="H648" s="438"/>
      <c r="I648" s="438"/>
      <c r="J648" s="438"/>
      <c r="K648" s="438"/>
      <c r="L648" s="438"/>
      <c r="M648" s="438"/>
      <c r="N648" s="438"/>
      <c r="O648" s="438"/>
      <c r="P648" s="438"/>
      <c r="Q648" s="438"/>
      <c r="R648" s="438"/>
      <c r="S648" s="438"/>
      <c r="T648" s="438"/>
      <c r="U648" s="438"/>
      <c r="V648" s="438"/>
      <c r="W648" s="438"/>
      <c r="X648" s="438"/>
      <c r="Y648" s="438"/>
      <c r="Z648" s="438"/>
      <c r="AA648" s="438"/>
      <c r="AB648" s="438"/>
      <c r="AC648" s="438"/>
    </row>
    <row r="649" spans="8:29" x14ac:dyDescent="0.2">
      <c r="H649" s="438"/>
      <c r="I649" s="438"/>
      <c r="J649" s="438"/>
      <c r="K649" s="438"/>
      <c r="L649" s="438"/>
      <c r="M649" s="438"/>
      <c r="N649" s="438"/>
      <c r="O649" s="438"/>
      <c r="P649" s="438"/>
      <c r="Q649" s="438"/>
      <c r="R649" s="438"/>
      <c r="S649" s="438"/>
      <c r="T649" s="438"/>
      <c r="U649" s="438"/>
      <c r="V649" s="438"/>
      <c r="W649" s="438"/>
      <c r="X649" s="438"/>
      <c r="Y649" s="438"/>
      <c r="Z649" s="438"/>
      <c r="AA649" s="438"/>
      <c r="AB649" s="438"/>
      <c r="AC649" s="438"/>
    </row>
    <row r="650" spans="8:29" x14ac:dyDescent="0.2">
      <c r="H650" s="438"/>
      <c r="I650" s="438"/>
      <c r="J650" s="438"/>
      <c r="K650" s="438"/>
      <c r="L650" s="438"/>
      <c r="M650" s="438"/>
      <c r="N650" s="438"/>
      <c r="O650" s="438"/>
      <c r="P650" s="438"/>
      <c r="Q650" s="438"/>
      <c r="R650" s="438"/>
      <c r="S650" s="438"/>
      <c r="T650" s="438"/>
      <c r="U650" s="438"/>
      <c r="V650" s="438"/>
      <c r="W650" s="438"/>
      <c r="X650" s="438"/>
      <c r="Y650" s="438"/>
      <c r="Z650" s="438"/>
      <c r="AA650" s="438"/>
      <c r="AB650" s="438"/>
      <c r="AC650" s="438"/>
    </row>
    <row r="651" spans="8:29" x14ac:dyDescent="0.2">
      <c r="H651" s="438"/>
      <c r="I651" s="438"/>
      <c r="J651" s="438"/>
      <c r="K651" s="438"/>
      <c r="L651" s="438"/>
      <c r="M651" s="438"/>
      <c r="N651" s="438"/>
      <c r="O651" s="438"/>
      <c r="P651" s="438"/>
      <c r="Q651" s="438"/>
      <c r="R651" s="438"/>
      <c r="S651" s="438"/>
      <c r="T651" s="438"/>
      <c r="U651" s="438"/>
      <c r="V651" s="438"/>
      <c r="W651" s="438"/>
      <c r="X651" s="438"/>
      <c r="Y651" s="438"/>
      <c r="Z651" s="438"/>
      <c r="AA651" s="438"/>
      <c r="AB651" s="438"/>
      <c r="AC651" s="438"/>
    </row>
    <row r="652" spans="8:29" x14ac:dyDescent="0.2">
      <c r="H652" s="438"/>
      <c r="I652" s="438"/>
      <c r="J652" s="438"/>
      <c r="K652" s="438"/>
      <c r="L652" s="438"/>
      <c r="M652" s="438"/>
      <c r="N652" s="438"/>
      <c r="O652" s="438"/>
      <c r="P652" s="438"/>
      <c r="Q652" s="438"/>
      <c r="R652" s="438"/>
      <c r="S652" s="438"/>
      <c r="T652" s="438"/>
      <c r="U652" s="438"/>
      <c r="V652" s="438"/>
      <c r="W652" s="438"/>
      <c r="X652" s="438"/>
      <c r="Y652" s="438"/>
      <c r="Z652" s="438"/>
      <c r="AA652" s="438"/>
      <c r="AB652" s="438"/>
      <c r="AC652" s="438"/>
    </row>
    <row r="653" spans="8:29" x14ac:dyDescent="0.2">
      <c r="H653" s="438"/>
      <c r="I653" s="438"/>
      <c r="J653" s="438"/>
      <c r="K653" s="438"/>
      <c r="L653" s="438"/>
      <c r="M653" s="438"/>
      <c r="N653" s="438"/>
      <c r="O653" s="438"/>
      <c r="P653" s="438"/>
      <c r="Q653" s="438"/>
      <c r="R653" s="438"/>
      <c r="S653" s="438"/>
      <c r="T653" s="438"/>
      <c r="U653" s="438"/>
      <c r="V653" s="438"/>
      <c r="W653" s="438"/>
      <c r="X653" s="438"/>
      <c r="Y653" s="438"/>
      <c r="Z653" s="438"/>
      <c r="AA653" s="438"/>
      <c r="AB653" s="438"/>
      <c r="AC653" s="438"/>
    </row>
    <row r="654" spans="8:29" x14ac:dyDescent="0.2">
      <c r="H654" s="438"/>
      <c r="I654" s="438"/>
      <c r="J654" s="438"/>
      <c r="K654" s="438"/>
      <c r="L654" s="438"/>
      <c r="M654" s="438"/>
      <c r="N654" s="438"/>
      <c r="O654" s="438"/>
      <c r="P654" s="438"/>
      <c r="Q654" s="438"/>
      <c r="R654" s="438"/>
      <c r="S654" s="438"/>
      <c r="T654" s="438"/>
      <c r="U654" s="438"/>
      <c r="V654" s="438"/>
      <c r="W654" s="438"/>
      <c r="X654" s="438"/>
      <c r="Y654" s="438"/>
      <c r="Z654" s="438"/>
      <c r="AA654" s="438"/>
      <c r="AB654" s="438"/>
      <c r="AC654" s="438"/>
    </row>
    <row r="655" spans="8:29" x14ac:dyDescent="0.2">
      <c r="H655" s="438"/>
      <c r="I655" s="438"/>
      <c r="J655" s="438"/>
      <c r="K655" s="438"/>
      <c r="L655" s="438"/>
      <c r="M655" s="438"/>
      <c r="N655" s="438"/>
      <c r="O655" s="438"/>
      <c r="P655" s="438"/>
      <c r="Q655" s="438"/>
      <c r="R655" s="438"/>
      <c r="S655" s="438"/>
      <c r="T655" s="438"/>
      <c r="U655" s="438"/>
      <c r="V655" s="438"/>
      <c r="W655" s="438"/>
      <c r="X655" s="438"/>
      <c r="Y655" s="438"/>
      <c r="Z655" s="438"/>
      <c r="AA655" s="438"/>
      <c r="AB655" s="438"/>
      <c r="AC655" s="438"/>
    </row>
    <row r="656" spans="8:29" x14ac:dyDescent="0.2">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row>
    <row r="657" spans="8:29" x14ac:dyDescent="0.2">
      <c r="H657" s="438"/>
      <c r="I657" s="438"/>
      <c r="J657" s="438"/>
      <c r="K657" s="438"/>
      <c r="L657" s="438"/>
      <c r="M657" s="438"/>
      <c r="N657" s="438"/>
      <c r="O657" s="438"/>
      <c r="P657" s="438"/>
      <c r="Q657" s="438"/>
      <c r="R657" s="438"/>
      <c r="S657" s="438"/>
      <c r="T657" s="438"/>
      <c r="U657" s="438"/>
      <c r="V657" s="438"/>
      <c r="W657" s="438"/>
      <c r="X657" s="438"/>
      <c r="Y657" s="438"/>
      <c r="Z657" s="438"/>
      <c r="AA657" s="438"/>
      <c r="AB657" s="438"/>
      <c r="AC657" s="438"/>
    </row>
    <row r="658" spans="8:29" x14ac:dyDescent="0.2">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row>
    <row r="659" spans="8:29" x14ac:dyDescent="0.2">
      <c r="H659" s="438"/>
      <c r="I659" s="438"/>
      <c r="J659" s="438"/>
      <c r="K659" s="438"/>
      <c r="L659" s="438"/>
      <c r="M659" s="438"/>
      <c r="N659" s="438"/>
      <c r="O659" s="438"/>
      <c r="P659" s="438"/>
      <c r="Q659" s="438"/>
      <c r="R659" s="438"/>
      <c r="S659" s="438"/>
      <c r="T659" s="438"/>
      <c r="U659" s="438"/>
      <c r="V659" s="438"/>
      <c r="W659" s="438"/>
      <c r="X659" s="438"/>
      <c r="Y659" s="438"/>
      <c r="Z659" s="438"/>
      <c r="AA659" s="438"/>
      <c r="AB659" s="438"/>
      <c r="AC659" s="438"/>
    </row>
    <row r="660" spans="8:29" x14ac:dyDescent="0.2">
      <c r="H660" s="438"/>
      <c r="I660" s="438"/>
      <c r="J660" s="438"/>
      <c r="K660" s="438"/>
      <c r="L660" s="438"/>
      <c r="M660" s="438"/>
      <c r="N660" s="438"/>
      <c r="O660" s="438"/>
      <c r="P660" s="438"/>
      <c r="Q660" s="438"/>
      <c r="R660" s="438"/>
      <c r="S660" s="438"/>
      <c r="T660" s="438"/>
      <c r="U660" s="438"/>
      <c r="V660" s="438"/>
      <c r="W660" s="438"/>
      <c r="X660" s="438"/>
      <c r="Y660" s="438"/>
      <c r="Z660" s="438"/>
      <c r="AA660" s="438"/>
      <c r="AB660" s="438"/>
      <c r="AC660" s="438"/>
    </row>
    <row r="661" spans="8:29" x14ac:dyDescent="0.2">
      <c r="H661" s="438"/>
      <c r="I661" s="438"/>
      <c r="J661" s="438"/>
      <c r="K661" s="438"/>
      <c r="L661" s="438"/>
      <c r="M661" s="438"/>
      <c r="N661" s="438"/>
      <c r="O661" s="438"/>
      <c r="P661" s="438"/>
      <c r="Q661" s="438"/>
      <c r="R661" s="438"/>
      <c r="S661" s="438"/>
      <c r="T661" s="438"/>
      <c r="U661" s="438"/>
      <c r="V661" s="438"/>
      <c r="W661" s="438"/>
      <c r="X661" s="438"/>
      <c r="Y661" s="438"/>
      <c r="Z661" s="438"/>
      <c r="AA661" s="438"/>
      <c r="AB661" s="438"/>
      <c r="AC661" s="438"/>
    </row>
    <row r="662" spans="8:29" x14ac:dyDescent="0.2">
      <c r="H662" s="438"/>
      <c r="I662" s="438"/>
      <c r="J662" s="438"/>
      <c r="K662" s="438"/>
      <c r="L662" s="438"/>
      <c r="M662" s="438"/>
      <c r="N662" s="438"/>
      <c r="O662" s="438"/>
      <c r="P662" s="438"/>
      <c r="Q662" s="438"/>
      <c r="R662" s="438"/>
      <c r="S662" s="438"/>
      <c r="T662" s="438"/>
      <c r="U662" s="438"/>
      <c r="V662" s="438"/>
      <c r="W662" s="438"/>
      <c r="X662" s="438"/>
      <c r="Y662" s="438"/>
      <c r="Z662" s="438"/>
      <c r="AA662" s="438"/>
      <c r="AB662" s="438"/>
      <c r="AC662" s="438"/>
    </row>
    <row r="663" spans="8:29" x14ac:dyDescent="0.2">
      <c r="H663" s="438"/>
      <c r="I663" s="438"/>
      <c r="J663" s="438"/>
      <c r="K663" s="438"/>
      <c r="L663" s="438"/>
      <c r="M663" s="438"/>
      <c r="N663" s="438"/>
      <c r="O663" s="438"/>
      <c r="P663" s="438"/>
      <c r="Q663" s="438"/>
      <c r="R663" s="438"/>
      <c r="S663" s="438"/>
      <c r="T663" s="438"/>
      <c r="U663" s="438"/>
      <c r="V663" s="438"/>
      <c r="W663" s="438"/>
      <c r="X663" s="438"/>
      <c r="Y663" s="438"/>
      <c r="Z663" s="438"/>
      <c r="AA663" s="438"/>
      <c r="AB663" s="438"/>
      <c r="AC663" s="438"/>
    </row>
    <row r="664" spans="8:29" x14ac:dyDescent="0.2">
      <c r="H664" s="438"/>
      <c r="I664" s="438"/>
      <c r="J664" s="438"/>
      <c r="K664" s="438"/>
      <c r="L664" s="438"/>
      <c r="M664" s="438"/>
      <c r="N664" s="438"/>
      <c r="O664" s="438"/>
      <c r="P664" s="438"/>
      <c r="Q664" s="438"/>
      <c r="R664" s="438"/>
      <c r="S664" s="438"/>
      <c r="T664" s="438"/>
      <c r="U664" s="438"/>
      <c r="V664" s="438"/>
      <c r="W664" s="438"/>
      <c r="X664" s="438"/>
      <c r="Y664" s="438"/>
      <c r="Z664" s="438"/>
      <c r="AA664" s="438"/>
      <c r="AB664" s="438"/>
      <c r="AC664" s="438"/>
    </row>
    <row r="665" spans="8:29" x14ac:dyDescent="0.2">
      <c r="H665" s="438"/>
      <c r="I665" s="438"/>
      <c r="J665" s="438"/>
      <c r="K665" s="438"/>
      <c r="L665" s="438"/>
      <c r="M665" s="438"/>
      <c r="N665" s="438"/>
      <c r="O665" s="438"/>
      <c r="P665" s="438"/>
      <c r="Q665" s="438"/>
      <c r="R665" s="438"/>
      <c r="S665" s="438"/>
      <c r="T665" s="438"/>
      <c r="U665" s="438"/>
      <c r="V665" s="438"/>
      <c r="W665" s="438"/>
      <c r="X665" s="438"/>
      <c r="Y665" s="438"/>
      <c r="Z665" s="438"/>
      <c r="AA665" s="438"/>
      <c r="AB665" s="438"/>
      <c r="AC665" s="438"/>
    </row>
    <row r="666" spans="8:29" x14ac:dyDescent="0.2">
      <c r="H666" s="438"/>
      <c r="I666" s="438"/>
      <c r="J666" s="438"/>
      <c r="K666" s="438"/>
      <c r="L666" s="438"/>
      <c r="M666" s="438"/>
      <c r="N666" s="438"/>
      <c r="O666" s="438"/>
      <c r="P666" s="438"/>
      <c r="Q666" s="438"/>
      <c r="R666" s="438"/>
      <c r="S666" s="438"/>
      <c r="T666" s="438"/>
      <c r="U666" s="438"/>
      <c r="V666" s="438"/>
      <c r="W666" s="438"/>
      <c r="X666" s="438"/>
      <c r="Y666" s="438"/>
      <c r="Z666" s="438"/>
      <c r="AA666" s="438"/>
      <c r="AB666" s="438"/>
      <c r="AC666" s="438"/>
    </row>
    <row r="667" spans="8:29" x14ac:dyDescent="0.2">
      <c r="H667" s="438"/>
      <c r="I667" s="438"/>
      <c r="J667" s="438"/>
      <c r="K667" s="438"/>
      <c r="L667" s="438"/>
      <c r="M667" s="438"/>
      <c r="N667" s="438"/>
      <c r="O667" s="438"/>
      <c r="P667" s="438"/>
      <c r="Q667" s="438"/>
      <c r="R667" s="438"/>
      <c r="S667" s="438"/>
      <c r="T667" s="438"/>
      <c r="U667" s="438"/>
      <c r="V667" s="438"/>
      <c r="W667" s="438"/>
      <c r="X667" s="438"/>
      <c r="Y667" s="438"/>
      <c r="Z667" s="438"/>
      <c r="AA667" s="438"/>
      <c r="AB667" s="438"/>
      <c r="AC667" s="438"/>
    </row>
    <row r="668" spans="8:29" x14ac:dyDescent="0.2">
      <c r="H668" s="438"/>
      <c r="I668" s="438"/>
      <c r="J668" s="438"/>
      <c r="K668" s="438"/>
      <c r="L668" s="438"/>
      <c r="M668" s="438"/>
      <c r="N668" s="438"/>
      <c r="O668" s="438"/>
      <c r="P668" s="438"/>
      <c r="Q668" s="438"/>
      <c r="R668" s="438"/>
      <c r="S668" s="438"/>
      <c r="T668" s="438"/>
      <c r="U668" s="438"/>
      <c r="V668" s="438"/>
      <c r="W668" s="438"/>
      <c r="X668" s="438"/>
      <c r="Y668" s="438"/>
      <c r="Z668" s="438"/>
      <c r="AA668" s="438"/>
      <c r="AB668" s="438"/>
      <c r="AC668" s="438"/>
    </row>
    <row r="669" spans="8:29" x14ac:dyDescent="0.2">
      <c r="H669" s="438"/>
      <c r="I669" s="438"/>
      <c r="J669" s="438"/>
      <c r="K669" s="438"/>
      <c r="L669" s="438"/>
      <c r="M669" s="438"/>
      <c r="N669" s="438"/>
      <c r="O669" s="438"/>
      <c r="P669" s="438"/>
      <c r="Q669" s="438"/>
      <c r="R669" s="438"/>
      <c r="S669" s="438"/>
      <c r="T669" s="438"/>
      <c r="U669" s="438"/>
      <c r="V669" s="438"/>
      <c r="W669" s="438"/>
      <c r="X669" s="438"/>
      <c r="Y669" s="438"/>
      <c r="Z669" s="438"/>
      <c r="AA669" s="438"/>
      <c r="AB669" s="438"/>
      <c r="AC669" s="438"/>
    </row>
    <row r="670" spans="8:29" x14ac:dyDescent="0.2">
      <c r="H670" s="438"/>
      <c r="I670" s="438"/>
      <c r="J670" s="438"/>
      <c r="K670" s="438"/>
      <c r="L670" s="438"/>
      <c r="M670" s="438"/>
      <c r="N670" s="438"/>
      <c r="O670" s="438"/>
      <c r="P670" s="438"/>
      <c r="Q670" s="438"/>
      <c r="R670" s="438"/>
      <c r="S670" s="438"/>
      <c r="T670" s="438"/>
      <c r="U670" s="438"/>
      <c r="V670" s="438"/>
      <c r="W670" s="438"/>
      <c r="X670" s="438"/>
      <c r="Y670" s="438"/>
      <c r="Z670" s="438"/>
      <c r="AA670" s="438"/>
      <c r="AB670" s="438"/>
      <c r="AC670" s="438"/>
    </row>
    <row r="671" spans="8:29" x14ac:dyDescent="0.2">
      <c r="H671" s="438"/>
      <c r="I671" s="438"/>
      <c r="J671" s="438"/>
      <c r="K671" s="438"/>
      <c r="L671" s="438"/>
      <c r="M671" s="438"/>
      <c r="N671" s="438"/>
      <c r="O671" s="438"/>
      <c r="P671" s="438"/>
      <c r="Q671" s="438"/>
      <c r="R671" s="438"/>
      <c r="S671" s="438"/>
      <c r="T671" s="438"/>
      <c r="U671" s="438"/>
      <c r="V671" s="438"/>
      <c r="W671" s="438"/>
      <c r="X671" s="438"/>
      <c r="Y671" s="438"/>
      <c r="Z671" s="438"/>
      <c r="AA671" s="438"/>
      <c r="AB671" s="438"/>
      <c r="AC671" s="438"/>
    </row>
    <row r="672" spans="8:29" x14ac:dyDescent="0.2">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row>
    <row r="673" spans="8:29" x14ac:dyDescent="0.2">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row>
    <row r="674" spans="8:29" x14ac:dyDescent="0.2">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row>
    <row r="675" spans="8:29" x14ac:dyDescent="0.2">
      <c r="H675" s="438"/>
      <c r="I675" s="438"/>
      <c r="J675" s="438"/>
      <c r="K675" s="438"/>
      <c r="L675" s="438"/>
      <c r="M675" s="438"/>
      <c r="N675" s="438"/>
      <c r="O675" s="438"/>
      <c r="P675" s="438"/>
      <c r="Q675" s="438"/>
      <c r="R675" s="438"/>
      <c r="S675" s="438"/>
      <c r="T675" s="438"/>
      <c r="U675" s="438"/>
      <c r="V675" s="438"/>
      <c r="W675" s="438"/>
      <c r="X675" s="438"/>
      <c r="Y675" s="438"/>
      <c r="Z675" s="438"/>
      <c r="AA675" s="438"/>
      <c r="AB675" s="438"/>
      <c r="AC675" s="438"/>
    </row>
    <row r="676" spans="8:29" x14ac:dyDescent="0.2">
      <c r="H676" s="438"/>
      <c r="I676" s="438"/>
      <c r="J676" s="438"/>
      <c r="K676" s="438"/>
      <c r="L676" s="438"/>
      <c r="M676" s="438"/>
      <c r="N676" s="438"/>
      <c r="O676" s="438"/>
      <c r="P676" s="438"/>
      <c r="Q676" s="438"/>
      <c r="R676" s="438"/>
      <c r="S676" s="438"/>
      <c r="T676" s="438"/>
      <c r="U676" s="438"/>
      <c r="V676" s="438"/>
      <c r="W676" s="438"/>
      <c r="X676" s="438"/>
      <c r="Y676" s="438"/>
      <c r="Z676" s="438"/>
      <c r="AA676" s="438"/>
      <c r="AB676" s="438"/>
      <c r="AC676" s="438"/>
    </row>
    <row r="677" spans="8:29" x14ac:dyDescent="0.2">
      <c r="H677" s="438"/>
      <c r="I677" s="438"/>
      <c r="J677" s="438"/>
      <c r="K677" s="438"/>
      <c r="L677" s="438"/>
      <c r="M677" s="438"/>
      <c r="N677" s="438"/>
      <c r="O677" s="438"/>
      <c r="P677" s="438"/>
      <c r="Q677" s="438"/>
      <c r="R677" s="438"/>
      <c r="S677" s="438"/>
      <c r="T677" s="438"/>
      <c r="U677" s="438"/>
      <c r="V677" s="438"/>
      <c r="W677" s="438"/>
      <c r="X677" s="438"/>
      <c r="Y677" s="438"/>
      <c r="Z677" s="438"/>
      <c r="AA677" s="438"/>
      <c r="AB677" s="438"/>
      <c r="AC677" s="438"/>
    </row>
    <row r="678" spans="8:29" x14ac:dyDescent="0.2">
      <c r="H678" s="438"/>
      <c r="I678" s="438"/>
      <c r="J678" s="438"/>
      <c r="K678" s="438"/>
      <c r="L678" s="438"/>
      <c r="M678" s="438"/>
      <c r="N678" s="438"/>
      <c r="O678" s="438"/>
      <c r="P678" s="438"/>
      <c r="Q678" s="438"/>
      <c r="R678" s="438"/>
      <c r="S678" s="438"/>
      <c r="T678" s="438"/>
      <c r="U678" s="438"/>
      <c r="V678" s="438"/>
      <c r="W678" s="438"/>
      <c r="X678" s="438"/>
      <c r="Y678" s="438"/>
      <c r="Z678" s="438"/>
      <c r="AA678" s="438"/>
      <c r="AB678" s="438"/>
      <c r="AC678" s="438"/>
    </row>
    <row r="679" spans="8:29" x14ac:dyDescent="0.2">
      <c r="H679" s="438"/>
      <c r="I679" s="438"/>
      <c r="J679" s="438"/>
      <c r="K679" s="438"/>
      <c r="L679" s="438"/>
      <c r="M679" s="438"/>
      <c r="N679" s="438"/>
      <c r="O679" s="438"/>
      <c r="P679" s="438"/>
      <c r="Q679" s="438"/>
      <c r="R679" s="438"/>
      <c r="S679" s="438"/>
      <c r="T679" s="438"/>
      <c r="U679" s="438"/>
      <c r="V679" s="438"/>
      <c r="W679" s="438"/>
      <c r="X679" s="438"/>
      <c r="Y679" s="438"/>
      <c r="Z679" s="438"/>
      <c r="AA679" s="438"/>
      <c r="AB679" s="438"/>
      <c r="AC679" s="438"/>
    </row>
    <row r="680" spans="8:29" x14ac:dyDescent="0.2">
      <c r="H680" s="438"/>
      <c r="I680" s="438"/>
      <c r="J680" s="438"/>
      <c r="K680" s="438"/>
      <c r="L680" s="438"/>
      <c r="M680" s="438"/>
      <c r="N680" s="438"/>
      <c r="O680" s="438"/>
      <c r="P680" s="438"/>
      <c r="Q680" s="438"/>
      <c r="R680" s="438"/>
      <c r="S680" s="438"/>
      <c r="T680" s="438"/>
      <c r="U680" s="438"/>
      <c r="V680" s="438"/>
      <c r="W680" s="438"/>
      <c r="X680" s="438"/>
      <c r="Y680" s="438"/>
      <c r="Z680" s="438"/>
      <c r="AA680" s="438"/>
      <c r="AB680" s="438"/>
      <c r="AC680" s="438"/>
    </row>
    <row r="681" spans="8:29" x14ac:dyDescent="0.2">
      <c r="H681" s="438"/>
      <c r="I681" s="438"/>
      <c r="J681" s="438"/>
      <c r="K681" s="438"/>
      <c r="L681" s="438"/>
      <c r="M681" s="438"/>
      <c r="N681" s="438"/>
      <c r="O681" s="438"/>
      <c r="P681" s="438"/>
      <c r="Q681" s="438"/>
      <c r="R681" s="438"/>
      <c r="S681" s="438"/>
      <c r="T681" s="438"/>
      <c r="U681" s="438"/>
      <c r="V681" s="438"/>
      <c r="W681" s="438"/>
      <c r="X681" s="438"/>
      <c r="Y681" s="438"/>
      <c r="Z681" s="438"/>
      <c r="AA681" s="438"/>
      <c r="AB681" s="438"/>
      <c r="AC681" s="438"/>
    </row>
    <row r="682" spans="8:29" x14ac:dyDescent="0.2">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438"/>
    </row>
    <row r="683" spans="8:29" x14ac:dyDescent="0.2">
      <c r="H683" s="438"/>
      <c r="I683" s="438"/>
      <c r="J683" s="438"/>
      <c r="K683" s="438"/>
      <c r="L683" s="438"/>
      <c r="M683" s="438"/>
      <c r="N683" s="438"/>
      <c r="O683" s="438"/>
      <c r="P683" s="438"/>
      <c r="Q683" s="438"/>
      <c r="R683" s="438"/>
      <c r="S683" s="438"/>
      <c r="T683" s="438"/>
      <c r="U683" s="438"/>
      <c r="V683" s="438"/>
      <c r="W683" s="438"/>
      <c r="X683" s="438"/>
      <c r="Y683" s="438"/>
      <c r="Z683" s="438"/>
      <c r="AA683" s="438"/>
      <c r="AB683" s="438"/>
      <c r="AC683" s="438"/>
    </row>
    <row r="684" spans="8:29" x14ac:dyDescent="0.2">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8"/>
    </row>
    <row r="685" spans="8:29" x14ac:dyDescent="0.2">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8"/>
    </row>
    <row r="686" spans="8:29" x14ac:dyDescent="0.2">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8"/>
    </row>
    <row r="687" spans="8:29" x14ac:dyDescent="0.2">
      <c r="H687" s="438"/>
      <c r="I687" s="438"/>
      <c r="J687" s="438"/>
      <c r="K687" s="438"/>
      <c r="L687" s="438"/>
      <c r="M687" s="438"/>
      <c r="N687" s="438"/>
      <c r="O687" s="438"/>
      <c r="P687" s="438"/>
      <c r="Q687" s="438"/>
      <c r="R687" s="438"/>
      <c r="S687" s="438"/>
      <c r="T687" s="438"/>
      <c r="U687" s="438"/>
      <c r="V687" s="438"/>
      <c r="W687" s="438"/>
      <c r="X687" s="438"/>
      <c r="Y687" s="438"/>
      <c r="Z687" s="438"/>
      <c r="AA687" s="438"/>
      <c r="AB687" s="438"/>
      <c r="AC687" s="438"/>
    </row>
    <row r="688" spans="8:29" x14ac:dyDescent="0.2">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row>
    <row r="689" spans="8:29" x14ac:dyDescent="0.2">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row>
    <row r="690" spans="8:29" x14ac:dyDescent="0.2">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row>
    <row r="691" spans="8:29" x14ac:dyDescent="0.2">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row>
    <row r="692" spans="8:29" x14ac:dyDescent="0.2">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438"/>
    </row>
    <row r="693" spans="8:29" x14ac:dyDescent="0.2">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438"/>
    </row>
    <row r="694" spans="8:29" x14ac:dyDescent="0.2">
      <c r="H694" s="438"/>
      <c r="I694" s="438"/>
      <c r="J694" s="438"/>
      <c r="K694" s="438"/>
      <c r="L694" s="438"/>
      <c r="M694" s="438"/>
      <c r="N694" s="438"/>
      <c r="O694" s="438"/>
      <c r="P694" s="438"/>
      <c r="Q694" s="438"/>
      <c r="R694" s="438"/>
      <c r="S694" s="438"/>
      <c r="T694" s="438"/>
      <c r="U694" s="438"/>
      <c r="V694" s="438"/>
      <c r="W694" s="438"/>
      <c r="X694" s="438"/>
      <c r="Y694" s="438"/>
      <c r="Z694" s="438"/>
      <c r="AA694" s="438"/>
      <c r="AB694" s="438"/>
      <c r="AC694" s="438"/>
    </row>
    <row r="695" spans="8:29" x14ac:dyDescent="0.2">
      <c r="H695" s="438"/>
      <c r="I695" s="438"/>
      <c r="J695" s="438"/>
      <c r="K695" s="438"/>
      <c r="L695" s="438"/>
      <c r="M695" s="438"/>
      <c r="N695" s="438"/>
      <c r="O695" s="438"/>
      <c r="P695" s="438"/>
      <c r="Q695" s="438"/>
      <c r="R695" s="438"/>
      <c r="S695" s="438"/>
      <c r="T695" s="438"/>
      <c r="U695" s="438"/>
      <c r="V695" s="438"/>
      <c r="W695" s="438"/>
      <c r="X695" s="438"/>
      <c r="Y695" s="438"/>
      <c r="Z695" s="438"/>
      <c r="AA695" s="438"/>
      <c r="AB695" s="438"/>
      <c r="AC695" s="438"/>
    </row>
    <row r="696" spans="8:29" x14ac:dyDescent="0.2">
      <c r="H696" s="438"/>
      <c r="I696" s="438"/>
      <c r="J696" s="438"/>
      <c r="K696" s="438"/>
      <c r="L696" s="438"/>
      <c r="M696" s="438"/>
      <c r="N696" s="438"/>
      <c r="O696" s="438"/>
      <c r="P696" s="438"/>
      <c r="Q696" s="438"/>
      <c r="R696" s="438"/>
      <c r="S696" s="438"/>
      <c r="T696" s="438"/>
      <c r="U696" s="438"/>
      <c r="V696" s="438"/>
      <c r="W696" s="438"/>
      <c r="X696" s="438"/>
      <c r="Y696" s="438"/>
      <c r="Z696" s="438"/>
      <c r="AA696" s="438"/>
      <c r="AB696" s="438"/>
      <c r="AC696" s="438"/>
    </row>
    <row r="697" spans="8:29" x14ac:dyDescent="0.2">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row>
    <row r="698" spans="8:29" x14ac:dyDescent="0.2">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row>
    <row r="699" spans="8:29" x14ac:dyDescent="0.2">
      <c r="H699" s="438"/>
      <c r="I699" s="438"/>
      <c r="J699" s="438"/>
      <c r="K699" s="438"/>
      <c r="L699" s="438"/>
      <c r="M699" s="438"/>
      <c r="N699" s="438"/>
      <c r="O699" s="438"/>
      <c r="P699" s="438"/>
      <c r="Q699" s="438"/>
      <c r="R699" s="438"/>
      <c r="S699" s="438"/>
      <c r="T699" s="438"/>
      <c r="U699" s="438"/>
      <c r="V699" s="438"/>
      <c r="W699" s="438"/>
      <c r="X699" s="438"/>
      <c r="Y699" s="438"/>
      <c r="Z699" s="438"/>
      <c r="AA699" s="438"/>
      <c r="AB699" s="438"/>
      <c r="AC699" s="438"/>
    </row>
    <row r="700" spans="8:29" x14ac:dyDescent="0.2">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row>
    <row r="701" spans="8:29" x14ac:dyDescent="0.2">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8"/>
    </row>
    <row r="702" spans="8:29" x14ac:dyDescent="0.2">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row>
    <row r="703" spans="8:29" x14ac:dyDescent="0.2">
      <c r="H703" s="438"/>
      <c r="I703" s="438"/>
      <c r="J703" s="438"/>
      <c r="K703" s="438"/>
      <c r="L703" s="438"/>
      <c r="M703" s="438"/>
      <c r="N703" s="438"/>
      <c r="O703" s="438"/>
      <c r="P703" s="438"/>
      <c r="Q703" s="438"/>
      <c r="R703" s="438"/>
      <c r="S703" s="438"/>
      <c r="T703" s="438"/>
      <c r="U703" s="438"/>
      <c r="V703" s="438"/>
      <c r="W703" s="438"/>
      <c r="X703" s="438"/>
      <c r="Y703" s="438"/>
      <c r="Z703" s="438"/>
      <c r="AA703" s="438"/>
      <c r="AB703" s="438"/>
      <c r="AC703" s="438"/>
    </row>
    <row r="704" spans="8:29" x14ac:dyDescent="0.2">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row>
    <row r="705" spans="8:29" x14ac:dyDescent="0.2">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row>
    <row r="706" spans="8:29" x14ac:dyDescent="0.2">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row>
    <row r="707" spans="8:29" x14ac:dyDescent="0.2">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row>
    <row r="708" spans="8:29" x14ac:dyDescent="0.2">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row>
    <row r="709" spans="8:29" x14ac:dyDescent="0.2">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row>
    <row r="710" spans="8:29" x14ac:dyDescent="0.2">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row>
    <row r="711" spans="8:29" x14ac:dyDescent="0.2">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438"/>
    </row>
    <row r="712" spans="8:29" x14ac:dyDescent="0.2">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438"/>
    </row>
    <row r="713" spans="8:29" x14ac:dyDescent="0.2">
      <c r="H713" s="438"/>
      <c r="I713" s="438"/>
      <c r="J713" s="438"/>
      <c r="K713" s="438"/>
      <c r="L713" s="438"/>
      <c r="M713" s="438"/>
      <c r="N713" s="438"/>
      <c r="O713" s="438"/>
      <c r="P713" s="438"/>
      <c r="Q713" s="438"/>
      <c r="R713" s="438"/>
      <c r="S713" s="438"/>
      <c r="T713" s="438"/>
      <c r="U713" s="438"/>
      <c r="V713" s="438"/>
      <c r="W713" s="438"/>
      <c r="X713" s="438"/>
      <c r="Y713" s="438"/>
      <c r="Z713" s="438"/>
      <c r="AA713" s="438"/>
      <c r="AB713" s="438"/>
      <c r="AC713" s="438"/>
    </row>
    <row r="714" spans="8:29" x14ac:dyDescent="0.2">
      <c r="H714" s="438"/>
      <c r="I714" s="438"/>
      <c r="J714" s="438"/>
      <c r="K714" s="438"/>
      <c r="L714" s="438"/>
      <c r="M714" s="438"/>
      <c r="N714" s="438"/>
      <c r="O714" s="438"/>
      <c r="P714" s="438"/>
      <c r="Q714" s="438"/>
      <c r="R714" s="438"/>
      <c r="S714" s="438"/>
      <c r="T714" s="438"/>
      <c r="U714" s="438"/>
      <c r="V714" s="438"/>
      <c r="W714" s="438"/>
      <c r="X714" s="438"/>
      <c r="Y714" s="438"/>
      <c r="Z714" s="438"/>
      <c r="AA714" s="438"/>
      <c r="AB714" s="438"/>
      <c r="AC714" s="438"/>
    </row>
    <row r="715" spans="8:29" x14ac:dyDescent="0.2">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row>
    <row r="716" spans="8:29" x14ac:dyDescent="0.2">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row>
    <row r="717" spans="8:29" x14ac:dyDescent="0.2">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row>
    <row r="718" spans="8:29" x14ac:dyDescent="0.2">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row>
    <row r="719" spans="8:29" x14ac:dyDescent="0.2">
      <c r="H719" s="438"/>
      <c r="I719" s="438"/>
      <c r="J719" s="438"/>
      <c r="K719" s="438"/>
      <c r="L719" s="438"/>
      <c r="M719" s="438"/>
      <c r="N719" s="438"/>
      <c r="O719" s="438"/>
      <c r="P719" s="438"/>
      <c r="Q719" s="438"/>
      <c r="R719" s="438"/>
      <c r="S719" s="438"/>
      <c r="T719" s="438"/>
      <c r="U719" s="438"/>
      <c r="V719" s="438"/>
      <c r="W719" s="438"/>
      <c r="X719" s="438"/>
      <c r="Y719" s="438"/>
      <c r="Z719" s="438"/>
      <c r="AA719" s="438"/>
      <c r="AB719" s="438"/>
      <c r="AC719" s="438"/>
    </row>
    <row r="720" spans="8:29" x14ac:dyDescent="0.2">
      <c r="H720" s="438"/>
      <c r="I720" s="438"/>
      <c r="J720" s="438"/>
      <c r="K720" s="438"/>
      <c r="L720" s="438"/>
      <c r="M720" s="438"/>
      <c r="N720" s="438"/>
      <c r="O720" s="438"/>
      <c r="P720" s="438"/>
      <c r="Q720" s="438"/>
      <c r="R720" s="438"/>
      <c r="S720" s="438"/>
      <c r="T720" s="438"/>
      <c r="U720" s="438"/>
      <c r="V720" s="438"/>
      <c r="W720" s="438"/>
      <c r="X720" s="438"/>
      <c r="Y720" s="438"/>
      <c r="Z720" s="438"/>
      <c r="AA720" s="438"/>
      <c r="AB720" s="438"/>
      <c r="AC720" s="438"/>
    </row>
    <row r="721" spans="8:29" x14ac:dyDescent="0.2">
      <c r="H721" s="438"/>
      <c r="I721" s="438"/>
      <c r="J721" s="438"/>
      <c r="K721" s="438"/>
      <c r="L721" s="438"/>
      <c r="M721" s="438"/>
      <c r="N721" s="438"/>
      <c r="O721" s="438"/>
      <c r="P721" s="438"/>
      <c r="Q721" s="438"/>
      <c r="R721" s="438"/>
      <c r="S721" s="438"/>
      <c r="T721" s="438"/>
      <c r="U721" s="438"/>
      <c r="V721" s="438"/>
      <c r="W721" s="438"/>
      <c r="X721" s="438"/>
      <c r="Y721" s="438"/>
      <c r="Z721" s="438"/>
      <c r="AA721" s="438"/>
      <c r="AB721" s="438"/>
      <c r="AC721" s="438"/>
    </row>
    <row r="722" spans="8:29" x14ac:dyDescent="0.2">
      <c r="H722" s="438"/>
      <c r="I722" s="438"/>
      <c r="J722" s="438"/>
      <c r="K722" s="438"/>
      <c r="L722" s="438"/>
      <c r="M722" s="438"/>
      <c r="N722" s="438"/>
      <c r="O722" s="438"/>
      <c r="P722" s="438"/>
      <c r="Q722" s="438"/>
      <c r="R722" s="438"/>
      <c r="S722" s="438"/>
      <c r="T722" s="438"/>
      <c r="U722" s="438"/>
      <c r="V722" s="438"/>
      <c r="W722" s="438"/>
      <c r="X722" s="438"/>
      <c r="Y722" s="438"/>
      <c r="Z722" s="438"/>
      <c r="AA722" s="438"/>
      <c r="AB722" s="438"/>
      <c r="AC722" s="438"/>
    </row>
    <row r="723" spans="8:29" x14ac:dyDescent="0.2">
      <c r="H723" s="438"/>
      <c r="I723" s="438"/>
      <c r="J723" s="438"/>
      <c r="K723" s="438"/>
      <c r="L723" s="438"/>
      <c r="M723" s="438"/>
      <c r="N723" s="438"/>
      <c r="O723" s="438"/>
      <c r="P723" s="438"/>
      <c r="Q723" s="438"/>
      <c r="R723" s="438"/>
      <c r="S723" s="438"/>
      <c r="T723" s="438"/>
      <c r="U723" s="438"/>
      <c r="V723" s="438"/>
      <c r="W723" s="438"/>
      <c r="X723" s="438"/>
      <c r="Y723" s="438"/>
      <c r="Z723" s="438"/>
      <c r="AA723" s="438"/>
      <c r="AB723" s="438"/>
      <c r="AC723" s="438"/>
    </row>
    <row r="724" spans="8:29" x14ac:dyDescent="0.2">
      <c r="H724" s="438"/>
      <c r="I724" s="438"/>
      <c r="J724" s="438"/>
      <c r="K724" s="438"/>
      <c r="L724" s="438"/>
      <c r="M724" s="438"/>
      <c r="N724" s="438"/>
      <c r="O724" s="438"/>
      <c r="P724" s="438"/>
      <c r="Q724" s="438"/>
      <c r="R724" s="438"/>
      <c r="S724" s="438"/>
      <c r="T724" s="438"/>
      <c r="U724" s="438"/>
      <c r="V724" s="438"/>
      <c r="W724" s="438"/>
      <c r="X724" s="438"/>
      <c r="Y724" s="438"/>
      <c r="Z724" s="438"/>
      <c r="AA724" s="438"/>
      <c r="AB724" s="438"/>
      <c r="AC724" s="438"/>
    </row>
    <row r="725" spans="8:29" x14ac:dyDescent="0.2">
      <c r="H725" s="438"/>
      <c r="I725" s="438"/>
      <c r="J725" s="438"/>
      <c r="K725" s="438"/>
      <c r="L725" s="438"/>
      <c r="M725" s="438"/>
      <c r="N725" s="438"/>
      <c r="O725" s="438"/>
      <c r="P725" s="438"/>
      <c r="Q725" s="438"/>
      <c r="R725" s="438"/>
      <c r="S725" s="438"/>
      <c r="T725" s="438"/>
      <c r="U725" s="438"/>
      <c r="V725" s="438"/>
      <c r="W725" s="438"/>
      <c r="X725" s="438"/>
      <c r="Y725" s="438"/>
      <c r="Z725" s="438"/>
      <c r="AA725" s="438"/>
      <c r="AB725" s="438"/>
      <c r="AC725" s="438"/>
    </row>
    <row r="726" spans="8:29" x14ac:dyDescent="0.2">
      <c r="H726" s="438"/>
      <c r="I726" s="438"/>
      <c r="J726" s="438"/>
      <c r="K726" s="438"/>
      <c r="L726" s="438"/>
      <c r="M726" s="438"/>
      <c r="N726" s="438"/>
      <c r="O726" s="438"/>
      <c r="P726" s="438"/>
      <c r="Q726" s="438"/>
      <c r="R726" s="438"/>
      <c r="S726" s="438"/>
      <c r="T726" s="438"/>
      <c r="U726" s="438"/>
      <c r="V726" s="438"/>
      <c r="W726" s="438"/>
      <c r="X726" s="438"/>
      <c r="Y726" s="438"/>
      <c r="Z726" s="438"/>
      <c r="AA726" s="438"/>
      <c r="AB726" s="438"/>
      <c r="AC726" s="438"/>
    </row>
    <row r="727" spans="8:29" x14ac:dyDescent="0.2">
      <c r="H727" s="438"/>
      <c r="I727" s="438"/>
      <c r="J727" s="438"/>
      <c r="K727" s="438"/>
      <c r="L727" s="438"/>
      <c r="M727" s="438"/>
      <c r="N727" s="438"/>
      <c r="O727" s="438"/>
      <c r="P727" s="438"/>
      <c r="Q727" s="438"/>
      <c r="R727" s="438"/>
      <c r="S727" s="438"/>
      <c r="T727" s="438"/>
      <c r="U727" s="438"/>
      <c r="V727" s="438"/>
      <c r="W727" s="438"/>
      <c r="X727" s="438"/>
      <c r="Y727" s="438"/>
      <c r="Z727" s="438"/>
      <c r="AA727" s="438"/>
      <c r="AB727" s="438"/>
      <c r="AC727" s="438"/>
    </row>
    <row r="728" spans="8:29" x14ac:dyDescent="0.2">
      <c r="H728" s="438"/>
      <c r="I728" s="438"/>
      <c r="J728" s="438"/>
      <c r="K728" s="438"/>
      <c r="L728" s="438"/>
      <c r="M728" s="438"/>
      <c r="N728" s="438"/>
      <c r="O728" s="438"/>
      <c r="P728" s="438"/>
      <c r="Q728" s="438"/>
      <c r="R728" s="438"/>
      <c r="S728" s="438"/>
      <c r="T728" s="438"/>
      <c r="U728" s="438"/>
      <c r="V728" s="438"/>
      <c r="W728" s="438"/>
      <c r="X728" s="438"/>
      <c r="Y728" s="438"/>
      <c r="Z728" s="438"/>
      <c r="AA728" s="438"/>
      <c r="AB728" s="438"/>
      <c r="AC728" s="438"/>
    </row>
    <row r="729" spans="8:29" x14ac:dyDescent="0.2">
      <c r="H729" s="438"/>
      <c r="I729" s="438"/>
      <c r="J729" s="438"/>
      <c r="K729" s="438"/>
      <c r="L729" s="438"/>
      <c r="M729" s="438"/>
      <c r="N729" s="438"/>
      <c r="O729" s="438"/>
      <c r="P729" s="438"/>
      <c r="Q729" s="438"/>
      <c r="R729" s="438"/>
      <c r="S729" s="438"/>
      <c r="T729" s="438"/>
      <c r="U729" s="438"/>
      <c r="V729" s="438"/>
      <c r="W729" s="438"/>
      <c r="X729" s="438"/>
      <c r="Y729" s="438"/>
      <c r="Z729" s="438"/>
      <c r="AA729" s="438"/>
      <c r="AB729" s="438"/>
      <c r="AC729" s="438"/>
    </row>
    <row r="730" spans="8:29" x14ac:dyDescent="0.2">
      <c r="H730" s="438"/>
      <c r="I730" s="438"/>
      <c r="J730" s="438"/>
      <c r="K730" s="438"/>
      <c r="L730" s="438"/>
      <c r="M730" s="438"/>
      <c r="N730" s="438"/>
      <c r="O730" s="438"/>
      <c r="P730" s="438"/>
      <c r="Q730" s="438"/>
      <c r="R730" s="438"/>
      <c r="S730" s="438"/>
      <c r="T730" s="438"/>
      <c r="U730" s="438"/>
      <c r="V730" s="438"/>
      <c r="W730" s="438"/>
      <c r="X730" s="438"/>
      <c r="Y730" s="438"/>
      <c r="Z730" s="438"/>
      <c r="AA730" s="438"/>
      <c r="AB730" s="438"/>
      <c r="AC730" s="438"/>
    </row>
    <row r="731" spans="8:29" x14ac:dyDescent="0.2">
      <c r="H731" s="438"/>
      <c r="I731" s="438"/>
      <c r="J731" s="438"/>
      <c r="K731" s="438"/>
      <c r="L731" s="438"/>
      <c r="M731" s="438"/>
      <c r="N731" s="438"/>
      <c r="O731" s="438"/>
      <c r="P731" s="438"/>
      <c r="Q731" s="438"/>
      <c r="R731" s="438"/>
      <c r="S731" s="438"/>
      <c r="T731" s="438"/>
      <c r="U731" s="438"/>
      <c r="V731" s="438"/>
      <c r="W731" s="438"/>
      <c r="X731" s="438"/>
      <c r="Y731" s="438"/>
      <c r="Z731" s="438"/>
      <c r="AA731" s="438"/>
      <c r="AB731" s="438"/>
      <c r="AC731" s="438"/>
    </row>
    <row r="732" spans="8:29" x14ac:dyDescent="0.2">
      <c r="H732" s="438"/>
      <c r="I732" s="438"/>
      <c r="J732" s="438"/>
      <c r="K732" s="438"/>
      <c r="L732" s="438"/>
      <c r="M732" s="438"/>
      <c r="N732" s="438"/>
      <c r="O732" s="438"/>
      <c r="P732" s="438"/>
      <c r="Q732" s="438"/>
      <c r="R732" s="438"/>
      <c r="S732" s="438"/>
      <c r="T732" s="438"/>
      <c r="U732" s="438"/>
      <c r="V732" s="438"/>
      <c r="W732" s="438"/>
      <c r="X732" s="438"/>
      <c r="Y732" s="438"/>
      <c r="Z732" s="438"/>
      <c r="AA732" s="438"/>
      <c r="AB732" s="438"/>
      <c r="AC732" s="438"/>
    </row>
    <row r="733" spans="8:29" x14ac:dyDescent="0.2">
      <c r="H733" s="438"/>
      <c r="I733" s="438"/>
      <c r="J733" s="438"/>
      <c r="K733" s="438"/>
      <c r="L733" s="438"/>
      <c r="M733" s="438"/>
      <c r="N733" s="438"/>
      <c r="O733" s="438"/>
      <c r="P733" s="438"/>
      <c r="Q733" s="438"/>
      <c r="R733" s="438"/>
      <c r="S733" s="438"/>
      <c r="T733" s="438"/>
      <c r="U733" s="438"/>
      <c r="V733" s="438"/>
      <c r="W733" s="438"/>
      <c r="X733" s="438"/>
      <c r="Y733" s="438"/>
      <c r="Z733" s="438"/>
      <c r="AA733" s="438"/>
      <c r="AB733" s="438"/>
      <c r="AC733" s="438"/>
    </row>
    <row r="734" spans="8:29" x14ac:dyDescent="0.2">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row>
    <row r="735" spans="8:29" x14ac:dyDescent="0.2">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row>
    <row r="736" spans="8:29" x14ac:dyDescent="0.2">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row>
    <row r="737" spans="8:29" x14ac:dyDescent="0.2">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row>
    <row r="738" spans="8:29" x14ac:dyDescent="0.2">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row>
    <row r="739" spans="8:29" x14ac:dyDescent="0.2">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row>
    <row r="740" spans="8:29" x14ac:dyDescent="0.2">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row>
    <row r="741" spans="8:29" x14ac:dyDescent="0.2">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row>
    <row r="742" spans="8:29" x14ac:dyDescent="0.2">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row>
    <row r="743" spans="8:29" x14ac:dyDescent="0.2">
      <c r="H743" s="438"/>
      <c r="I743" s="438"/>
      <c r="J743" s="438"/>
      <c r="K743" s="438"/>
      <c r="L743" s="438"/>
      <c r="M743" s="438"/>
      <c r="N743" s="438"/>
      <c r="O743" s="438"/>
      <c r="P743" s="438"/>
      <c r="Q743" s="438"/>
      <c r="R743" s="438"/>
      <c r="S743" s="438"/>
      <c r="T743" s="438"/>
      <c r="U743" s="438"/>
      <c r="V743" s="438"/>
      <c r="W743" s="438"/>
      <c r="X743" s="438"/>
      <c r="Y743" s="438"/>
      <c r="Z743" s="438"/>
      <c r="AA743" s="438"/>
      <c r="AB743" s="438"/>
      <c r="AC743" s="438"/>
    </row>
    <row r="744" spans="8:29" x14ac:dyDescent="0.2">
      <c r="H744" s="438"/>
      <c r="I744" s="438"/>
      <c r="J744" s="438"/>
      <c r="K744" s="438"/>
      <c r="L744" s="438"/>
      <c r="M744" s="438"/>
      <c r="N744" s="438"/>
      <c r="O744" s="438"/>
      <c r="P744" s="438"/>
      <c r="Q744" s="438"/>
      <c r="R744" s="438"/>
      <c r="S744" s="438"/>
      <c r="T744" s="438"/>
      <c r="U744" s="438"/>
      <c r="V744" s="438"/>
      <c r="W744" s="438"/>
      <c r="X744" s="438"/>
      <c r="Y744" s="438"/>
      <c r="Z744" s="438"/>
      <c r="AA744" s="438"/>
      <c r="AB744" s="438"/>
      <c r="AC744" s="438"/>
    </row>
    <row r="745" spans="8:29" x14ac:dyDescent="0.2">
      <c r="H745" s="438"/>
      <c r="I745" s="438"/>
      <c r="J745" s="438"/>
      <c r="K745" s="438"/>
      <c r="L745" s="438"/>
      <c r="M745" s="438"/>
      <c r="N745" s="438"/>
      <c r="O745" s="438"/>
      <c r="P745" s="438"/>
      <c r="Q745" s="438"/>
      <c r="R745" s="438"/>
      <c r="S745" s="438"/>
      <c r="T745" s="438"/>
      <c r="U745" s="438"/>
      <c r="V745" s="438"/>
      <c r="W745" s="438"/>
      <c r="X745" s="438"/>
      <c r="Y745" s="438"/>
      <c r="Z745" s="438"/>
      <c r="AA745" s="438"/>
      <c r="AB745" s="438"/>
      <c r="AC745" s="438"/>
    </row>
    <row r="746" spans="8:29" x14ac:dyDescent="0.2">
      <c r="H746" s="438"/>
      <c r="I746" s="438"/>
      <c r="J746" s="438"/>
      <c r="K746" s="438"/>
      <c r="L746" s="438"/>
      <c r="M746" s="438"/>
      <c r="N746" s="438"/>
      <c r="O746" s="438"/>
      <c r="P746" s="438"/>
      <c r="Q746" s="438"/>
      <c r="R746" s="438"/>
      <c r="S746" s="438"/>
      <c r="T746" s="438"/>
      <c r="U746" s="438"/>
      <c r="V746" s="438"/>
      <c r="W746" s="438"/>
      <c r="X746" s="438"/>
      <c r="Y746" s="438"/>
      <c r="Z746" s="438"/>
      <c r="AA746" s="438"/>
      <c r="AB746" s="438"/>
      <c r="AC746" s="438"/>
    </row>
    <row r="747" spans="8:29" x14ac:dyDescent="0.2">
      <c r="H747" s="438"/>
      <c r="I747" s="438"/>
      <c r="J747" s="438"/>
      <c r="K747" s="438"/>
      <c r="L747" s="438"/>
      <c r="M747" s="438"/>
      <c r="N747" s="438"/>
      <c r="O747" s="438"/>
      <c r="P747" s="438"/>
      <c r="Q747" s="438"/>
      <c r="R747" s="438"/>
      <c r="S747" s="438"/>
      <c r="T747" s="438"/>
      <c r="U747" s="438"/>
      <c r="V747" s="438"/>
      <c r="W747" s="438"/>
      <c r="X747" s="438"/>
      <c r="Y747" s="438"/>
      <c r="Z747" s="438"/>
      <c r="AA747" s="438"/>
      <c r="AB747" s="438"/>
      <c r="AC747" s="438"/>
    </row>
    <row r="748" spans="8:29" x14ac:dyDescent="0.2">
      <c r="H748" s="438"/>
      <c r="I748" s="438"/>
      <c r="J748" s="438"/>
      <c r="K748" s="438"/>
      <c r="L748" s="438"/>
      <c r="M748" s="438"/>
      <c r="N748" s="438"/>
      <c r="O748" s="438"/>
      <c r="P748" s="438"/>
      <c r="Q748" s="438"/>
      <c r="R748" s="438"/>
      <c r="S748" s="438"/>
      <c r="T748" s="438"/>
      <c r="U748" s="438"/>
      <c r="V748" s="438"/>
      <c r="W748" s="438"/>
      <c r="X748" s="438"/>
      <c r="Y748" s="438"/>
      <c r="Z748" s="438"/>
      <c r="AA748" s="438"/>
      <c r="AB748" s="438"/>
      <c r="AC748" s="438"/>
    </row>
    <row r="749" spans="8:29" x14ac:dyDescent="0.2">
      <c r="H749" s="438"/>
      <c r="I749" s="438"/>
      <c r="J749" s="438"/>
      <c r="K749" s="438"/>
      <c r="L749" s="438"/>
      <c r="M749" s="438"/>
      <c r="N749" s="438"/>
      <c r="O749" s="438"/>
      <c r="P749" s="438"/>
      <c r="Q749" s="438"/>
      <c r="R749" s="438"/>
      <c r="S749" s="438"/>
      <c r="T749" s="438"/>
      <c r="U749" s="438"/>
      <c r="V749" s="438"/>
      <c r="W749" s="438"/>
      <c r="X749" s="438"/>
      <c r="Y749" s="438"/>
      <c r="Z749" s="438"/>
      <c r="AA749" s="438"/>
      <c r="AB749" s="438"/>
      <c r="AC749" s="438"/>
    </row>
    <row r="750" spans="8:29" x14ac:dyDescent="0.2">
      <c r="H750" s="438"/>
      <c r="I750" s="438"/>
      <c r="J750" s="438"/>
      <c r="K750" s="438"/>
      <c r="L750" s="438"/>
      <c r="M750" s="438"/>
      <c r="N750" s="438"/>
      <c r="O750" s="438"/>
      <c r="P750" s="438"/>
      <c r="Q750" s="438"/>
      <c r="R750" s="438"/>
      <c r="S750" s="438"/>
      <c r="T750" s="438"/>
      <c r="U750" s="438"/>
      <c r="V750" s="438"/>
      <c r="W750" s="438"/>
      <c r="X750" s="438"/>
      <c r="Y750" s="438"/>
      <c r="Z750" s="438"/>
      <c r="AA750" s="438"/>
      <c r="AB750" s="438"/>
      <c r="AC750" s="438"/>
    </row>
    <row r="751" spans="8:29" x14ac:dyDescent="0.2">
      <c r="H751" s="438"/>
      <c r="I751" s="438"/>
      <c r="J751" s="438"/>
      <c r="K751" s="438"/>
      <c r="L751" s="438"/>
      <c r="M751" s="438"/>
      <c r="N751" s="438"/>
      <c r="O751" s="438"/>
      <c r="P751" s="438"/>
      <c r="Q751" s="438"/>
      <c r="R751" s="438"/>
      <c r="S751" s="438"/>
      <c r="T751" s="438"/>
      <c r="U751" s="438"/>
      <c r="V751" s="438"/>
      <c r="W751" s="438"/>
      <c r="X751" s="438"/>
      <c r="Y751" s="438"/>
      <c r="Z751" s="438"/>
      <c r="AA751" s="438"/>
      <c r="AB751" s="438"/>
      <c r="AC751" s="438"/>
    </row>
    <row r="752" spans="8:29" x14ac:dyDescent="0.2">
      <c r="H752" s="438"/>
      <c r="I752" s="438"/>
      <c r="J752" s="438"/>
      <c r="K752" s="438"/>
      <c r="L752" s="438"/>
      <c r="M752" s="438"/>
      <c r="N752" s="438"/>
      <c r="O752" s="438"/>
      <c r="P752" s="438"/>
      <c r="Q752" s="438"/>
      <c r="R752" s="438"/>
      <c r="S752" s="438"/>
      <c r="T752" s="438"/>
      <c r="U752" s="438"/>
      <c r="V752" s="438"/>
      <c r="W752" s="438"/>
      <c r="X752" s="438"/>
      <c r="Y752" s="438"/>
      <c r="Z752" s="438"/>
      <c r="AA752" s="438"/>
      <c r="AB752" s="438"/>
      <c r="AC752" s="438"/>
    </row>
    <row r="753" spans="8:29" x14ac:dyDescent="0.2">
      <c r="H753" s="438"/>
      <c r="I753" s="438"/>
      <c r="J753" s="438"/>
      <c r="K753" s="438"/>
      <c r="L753" s="438"/>
      <c r="M753" s="438"/>
      <c r="N753" s="438"/>
      <c r="O753" s="438"/>
      <c r="P753" s="438"/>
      <c r="Q753" s="438"/>
      <c r="R753" s="438"/>
      <c r="S753" s="438"/>
      <c r="T753" s="438"/>
      <c r="U753" s="438"/>
      <c r="V753" s="438"/>
      <c r="W753" s="438"/>
      <c r="X753" s="438"/>
      <c r="Y753" s="438"/>
      <c r="Z753" s="438"/>
      <c r="AA753" s="438"/>
      <c r="AB753" s="438"/>
      <c r="AC753" s="438"/>
    </row>
    <row r="754" spans="8:29" x14ac:dyDescent="0.2">
      <c r="H754" s="438"/>
      <c r="I754" s="438"/>
      <c r="J754" s="438"/>
      <c r="K754" s="438"/>
      <c r="L754" s="438"/>
      <c r="M754" s="438"/>
      <c r="N754" s="438"/>
      <c r="O754" s="438"/>
      <c r="P754" s="438"/>
      <c r="Q754" s="438"/>
      <c r="R754" s="438"/>
      <c r="S754" s="438"/>
      <c r="T754" s="438"/>
      <c r="U754" s="438"/>
      <c r="V754" s="438"/>
      <c r="W754" s="438"/>
      <c r="X754" s="438"/>
      <c r="Y754" s="438"/>
      <c r="Z754" s="438"/>
      <c r="AA754" s="438"/>
      <c r="AB754" s="438"/>
      <c r="AC754" s="438"/>
    </row>
    <row r="755" spans="8:29" x14ac:dyDescent="0.2">
      <c r="H755" s="438"/>
      <c r="I755" s="438"/>
      <c r="J755" s="438"/>
      <c r="K755" s="438"/>
      <c r="L755" s="438"/>
      <c r="M755" s="438"/>
      <c r="N755" s="438"/>
      <c r="O755" s="438"/>
      <c r="P755" s="438"/>
      <c r="Q755" s="438"/>
      <c r="R755" s="438"/>
      <c r="S755" s="438"/>
      <c r="T755" s="438"/>
      <c r="U755" s="438"/>
      <c r="V755" s="438"/>
      <c r="W755" s="438"/>
      <c r="X755" s="438"/>
      <c r="Y755" s="438"/>
      <c r="Z755" s="438"/>
      <c r="AA755" s="438"/>
      <c r="AB755" s="438"/>
      <c r="AC755" s="438"/>
    </row>
    <row r="756" spans="8:29" x14ac:dyDescent="0.2">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row>
    <row r="757" spans="8:29" x14ac:dyDescent="0.2">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row>
    <row r="758" spans="8:29" x14ac:dyDescent="0.2">
      <c r="H758" s="438"/>
      <c r="I758" s="438"/>
      <c r="J758" s="438"/>
      <c r="K758" s="438"/>
      <c r="L758" s="438"/>
      <c r="M758" s="438"/>
      <c r="N758" s="438"/>
      <c r="O758" s="438"/>
      <c r="P758" s="438"/>
      <c r="Q758" s="438"/>
      <c r="R758" s="438"/>
      <c r="S758" s="438"/>
      <c r="T758" s="438"/>
      <c r="U758" s="438"/>
      <c r="V758" s="438"/>
      <c r="W758" s="438"/>
      <c r="X758" s="438"/>
      <c r="Y758" s="438"/>
      <c r="Z758" s="438"/>
      <c r="AA758" s="438"/>
      <c r="AB758" s="438"/>
      <c r="AC758" s="438"/>
    </row>
    <row r="759" spans="8:29" x14ac:dyDescent="0.2">
      <c r="H759" s="438"/>
      <c r="I759" s="438"/>
      <c r="J759" s="438"/>
      <c r="K759" s="438"/>
      <c r="L759" s="438"/>
      <c r="M759" s="438"/>
      <c r="N759" s="438"/>
      <c r="O759" s="438"/>
      <c r="P759" s="438"/>
      <c r="Q759" s="438"/>
      <c r="R759" s="438"/>
      <c r="S759" s="438"/>
      <c r="T759" s="438"/>
      <c r="U759" s="438"/>
      <c r="V759" s="438"/>
      <c r="W759" s="438"/>
      <c r="X759" s="438"/>
      <c r="Y759" s="438"/>
      <c r="Z759" s="438"/>
      <c r="AA759" s="438"/>
      <c r="AB759" s="438"/>
      <c r="AC759" s="438"/>
    </row>
    <row r="760" spans="8:29" x14ac:dyDescent="0.2">
      <c r="H760" s="438"/>
      <c r="I760" s="438"/>
      <c r="J760" s="438"/>
      <c r="K760" s="438"/>
      <c r="L760" s="438"/>
      <c r="M760" s="438"/>
      <c r="N760" s="438"/>
      <c r="O760" s="438"/>
      <c r="P760" s="438"/>
      <c r="Q760" s="438"/>
      <c r="R760" s="438"/>
      <c r="S760" s="438"/>
      <c r="T760" s="438"/>
      <c r="U760" s="438"/>
      <c r="V760" s="438"/>
      <c r="W760" s="438"/>
      <c r="X760" s="438"/>
      <c r="Y760" s="438"/>
      <c r="Z760" s="438"/>
      <c r="AA760" s="438"/>
      <c r="AB760" s="438"/>
      <c r="AC760" s="438"/>
    </row>
    <row r="761" spans="8:29" x14ac:dyDescent="0.2">
      <c r="H761" s="438"/>
      <c r="I761" s="438"/>
      <c r="J761" s="438"/>
      <c r="K761" s="438"/>
      <c r="L761" s="438"/>
      <c r="M761" s="438"/>
      <c r="N761" s="438"/>
      <c r="O761" s="438"/>
      <c r="P761" s="438"/>
      <c r="Q761" s="438"/>
      <c r="R761" s="438"/>
      <c r="S761" s="438"/>
      <c r="T761" s="438"/>
      <c r="U761" s="438"/>
      <c r="V761" s="438"/>
      <c r="W761" s="438"/>
      <c r="X761" s="438"/>
      <c r="Y761" s="438"/>
      <c r="Z761" s="438"/>
      <c r="AA761" s="438"/>
      <c r="AB761" s="438"/>
      <c r="AC761" s="438"/>
    </row>
    <row r="762" spans="8:29" x14ac:dyDescent="0.2">
      <c r="H762" s="438"/>
      <c r="I762" s="438"/>
      <c r="J762" s="438"/>
      <c r="K762" s="438"/>
      <c r="L762" s="438"/>
      <c r="M762" s="438"/>
      <c r="N762" s="438"/>
      <c r="O762" s="438"/>
      <c r="P762" s="438"/>
      <c r="Q762" s="438"/>
      <c r="R762" s="438"/>
      <c r="S762" s="438"/>
      <c r="T762" s="438"/>
      <c r="U762" s="438"/>
      <c r="V762" s="438"/>
      <c r="W762" s="438"/>
      <c r="X762" s="438"/>
      <c r="Y762" s="438"/>
      <c r="Z762" s="438"/>
      <c r="AA762" s="438"/>
      <c r="AB762" s="438"/>
      <c r="AC762" s="438"/>
    </row>
    <row r="763" spans="8:29" x14ac:dyDescent="0.2">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row>
    <row r="764" spans="8:29" x14ac:dyDescent="0.2">
      <c r="H764" s="438"/>
      <c r="I764" s="438"/>
      <c r="J764" s="438"/>
      <c r="K764" s="438"/>
      <c r="L764" s="438"/>
      <c r="M764" s="438"/>
      <c r="N764" s="438"/>
      <c r="O764" s="438"/>
      <c r="P764" s="438"/>
      <c r="Q764" s="438"/>
      <c r="R764" s="438"/>
      <c r="S764" s="438"/>
      <c r="T764" s="438"/>
      <c r="U764" s="438"/>
      <c r="V764" s="438"/>
      <c r="W764" s="438"/>
      <c r="X764" s="438"/>
      <c r="Y764" s="438"/>
      <c r="Z764" s="438"/>
      <c r="AA764" s="438"/>
      <c r="AB764" s="438"/>
      <c r="AC764" s="438"/>
    </row>
    <row r="765" spans="8:29" x14ac:dyDescent="0.2">
      <c r="H765" s="438"/>
      <c r="I765" s="438"/>
      <c r="J765" s="438"/>
      <c r="K765" s="438"/>
      <c r="L765" s="438"/>
      <c r="M765" s="438"/>
      <c r="N765" s="438"/>
      <c r="O765" s="438"/>
      <c r="P765" s="438"/>
      <c r="Q765" s="438"/>
      <c r="R765" s="438"/>
      <c r="S765" s="438"/>
      <c r="T765" s="438"/>
      <c r="U765" s="438"/>
      <c r="V765" s="438"/>
      <c r="W765" s="438"/>
      <c r="X765" s="438"/>
      <c r="Y765" s="438"/>
      <c r="Z765" s="438"/>
      <c r="AA765" s="438"/>
      <c r="AB765" s="438"/>
      <c r="AC765" s="438"/>
    </row>
    <row r="766" spans="8:29" x14ac:dyDescent="0.2">
      <c r="H766" s="438"/>
      <c r="I766" s="438"/>
      <c r="J766" s="438"/>
      <c r="K766" s="438"/>
      <c r="L766" s="438"/>
      <c r="M766" s="438"/>
      <c r="N766" s="438"/>
      <c r="O766" s="438"/>
      <c r="P766" s="438"/>
      <c r="Q766" s="438"/>
      <c r="R766" s="438"/>
      <c r="S766" s="438"/>
      <c r="T766" s="438"/>
      <c r="U766" s="438"/>
      <c r="V766" s="438"/>
      <c r="W766" s="438"/>
      <c r="X766" s="438"/>
      <c r="Y766" s="438"/>
      <c r="Z766" s="438"/>
      <c r="AA766" s="438"/>
      <c r="AB766" s="438"/>
      <c r="AC766" s="438"/>
    </row>
    <row r="767" spans="8:29" x14ac:dyDescent="0.2">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row>
    <row r="768" spans="8:29" x14ac:dyDescent="0.2">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row>
    <row r="769" spans="8:29" x14ac:dyDescent="0.2">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row>
    <row r="770" spans="8:29" x14ac:dyDescent="0.2">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row>
    <row r="771" spans="8:29" x14ac:dyDescent="0.2">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row>
    <row r="772" spans="8:29" x14ac:dyDescent="0.2">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row>
    <row r="773" spans="8:29" x14ac:dyDescent="0.2">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row>
    <row r="774" spans="8:29" x14ac:dyDescent="0.2">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row>
    <row r="775" spans="8:29" x14ac:dyDescent="0.2">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row>
    <row r="776" spans="8:29" x14ac:dyDescent="0.2">
      <c r="H776" s="438"/>
      <c r="I776" s="438"/>
      <c r="J776" s="438"/>
      <c r="K776" s="438"/>
      <c r="L776" s="438"/>
      <c r="M776" s="438"/>
      <c r="N776" s="438"/>
      <c r="O776" s="438"/>
      <c r="P776" s="438"/>
      <c r="Q776" s="438"/>
      <c r="R776" s="438"/>
      <c r="S776" s="438"/>
      <c r="T776" s="438"/>
      <c r="U776" s="438"/>
      <c r="V776" s="438"/>
      <c r="W776" s="438"/>
      <c r="X776" s="438"/>
      <c r="Y776" s="438"/>
      <c r="Z776" s="438"/>
      <c r="AA776" s="438"/>
      <c r="AB776" s="438"/>
      <c r="AC776" s="438"/>
    </row>
    <row r="777" spans="8:29" x14ac:dyDescent="0.2">
      <c r="H777" s="438"/>
      <c r="I777" s="438"/>
      <c r="J777" s="438"/>
      <c r="K777" s="438"/>
      <c r="L777" s="438"/>
      <c r="M777" s="438"/>
      <c r="N777" s="438"/>
      <c r="O777" s="438"/>
      <c r="P777" s="438"/>
      <c r="Q777" s="438"/>
      <c r="R777" s="438"/>
      <c r="S777" s="438"/>
      <c r="T777" s="438"/>
      <c r="U777" s="438"/>
      <c r="V777" s="438"/>
      <c r="W777" s="438"/>
      <c r="X777" s="438"/>
      <c r="Y777" s="438"/>
      <c r="Z777" s="438"/>
      <c r="AA777" s="438"/>
      <c r="AB777" s="438"/>
      <c r="AC777" s="438"/>
    </row>
    <row r="778" spans="8:29" x14ac:dyDescent="0.2">
      <c r="H778" s="438"/>
      <c r="I778" s="438"/>
      <c r="J778" s="438"/>
      <c r="K778" s="438"/>
      <c r="L778" s="438"/>
      <c r="M778" s="438"/>
      <c r="N778" s="438"/>
      <c r="O778" s="438"/>
      <c r="P778" s="438"/>
      <c r="Q778" s="438"/>
      <c r="R778" s="438"/>
      <c r="S778" s="438"/>
      <c r="T778" s="438"/>
      <c r="U778" s="438"/>
      <c r="V778" s="438"/>
      <c r="W778" s="438"/>
      <c r="X778" s="438"/>
      <c r="Y778" s="438"/>
      <c r="Z778" s="438"/>
      <c r="AA778" s="438"/>
      <c r="AB778" s="438"/>
      <c r="AC778" s="438"/>
    </row>
    <row r="779" spans="8:29" x14ac:dyDescent="0.2">
      <c r="H779" s="438"/>
      <c r="I779" s="438"/>
      <c r="J779" s="438"/>
      <c r="K779" s="438"/>
      <c r="L779" s="438"/>
      <c r="M779" s="438"/>
      <c r="N779" s="438"/>
      <c r="O779" s="438"/>
      <c r="P779" s="438"/>
      <c r="Q779" s="438"/>
      <c r="R779" s="438"/>
      <c r="S779" s="438"/>
      <c r="T779" s="438"/>
      <c r="U779" s="438"/>
      <c r="V779" s="438"/>
      <c r="W779" s="438"/>
      <c r="X779" s="438"/>
      <c r="Y779" s="438"/>
      <c r="Z779" s="438"/>
      <c r="AA779" s="438"/>
      <c r="AB779" s="438"/>
      <c r="AC779" s="438"/>
    </row>
    <row r="780" spans="8:29" x14ac:dyDescent="0.2">
      <c r="H780" s="438"/>
      <c r="I780" s="438"/>
      <c r="J780" s="438"/>
      <c r="K780" s="438"/>
      <c r="L780" s="438"/>
      <c r="M780" s="438"/>
      <c r="N780" s="438"/>
      <c r="O780" s="438"/>
      <c r="P780" s="438"/>
      <c r="Q780" s="438"/>
      <c r="R780" s="438"/>
      <c r="S780" s="438"/>
      <c r="T780" s="438"/>
      <c r="U780" s="438"/>
      <c r="V780" s="438"/>
      <c r="W780" s="438"/>
      <c r="X780" s="438"/>
      <c r="Y780" s="438"/>
      <c r="Z780" s="438"/>
      <c r="AA780" s="438"/>
      <c r="AB780" s="438"/>
      <c r="AC780" s="438"/>
    </row>
    <row r="781" spans="8:29" x14ac:dyDescent="0.2">
      <c r="H781" s="438"/>
      <c r="I781" s="438"/>
      <c r="J781" s="438"/>
      <c r="K781" s="438"/>
      <c r="L781" s="438"/>
      <c r="M781" s="438"/>
      <c r="N781" s="438"/>
      <c r="O781" s="438"/>
      <c r="P781" s="438"/>
      <c r="Q781" s="438"/>
      <c r="R781" s="438"/>
      <c r="S781" s="438"/>
      <c r="T781" s="438"/>
      <c r="U781" s="438"/>
      <c r="V781" s="438"/>
      <c r="W781" s="438"/>
      <c r="X781" s="438"/>
      <c r="Y781" s="438"/>
      <c r="Z781" s="438"/>
      <c r="AA781" s="438"/>
      <c r="AB781" s="438"/>
      <c r="AC781" s="438"/>
    </row>
    <row r="782" spans="8:29" x14ac:dyDescent="0.2">
      <c r="H782" s="438"/>
      <c r="I782" s="438"/>
      <c r="J782" s="438"/>
      <c r="K782" s="438"/>
      <c r="L782" s="438"/>
      <c r="M782" s="438"/>
      <c r="N782" s="438"/>
      <c r="O782" s="438"/>
      <c r="P782" s="438"/>
      <c r="Q782" s="438"/>
      <c r="R782" s="438"/>
      <c r="S782" s="438"/>
      <c r="T782" s="438"/>
      <c r="U782" s="438"/>
      <c r="V782" s="438"/>
      <c r="W782" s="438"/>
      <c r="X782" s="438"/>
      <c r="Y782" s="438"/>
      <c r="Z782" s="438"/>
      <c r="AA782" s="438"/>
      <c r="AB782" s="438"/>
      <c r="AC782" s="438"/>
    </row>
    <row r="783" spans="8:29" x14ac:dyDescent="0.2">
      <c r="H783" s="438"/>
      <c r="I783" s="438"/>
      <c r="J783" s="438"/>
      <c r="K783" s="438"/>
      <c r="L783" s="438"/>
      <c r="M783" s="438"/>
      <c r="N783" s="438"/>
      <c r="O783" s="438"/>
      <c r="P783" s="438"/>
      <c r="Q783" s="438"/>
      <c r="R783" s="438"/>
      <c r="S783" s="438"/>
      <c r="T783" s="438"/>
      <c r="U783" s="438"/>
      <c r="V783" s="438"/>
      <c r="W783" s="438"/>
      <c r="X783" s="438"/>
      <c r="Y783" s="438"/>
      <c r="Z783" s="438"/>
      <c r="AA783" s="438"/>
      <c r="AB783" s="438"/>
      <c r="AC783" s="438"/>
    </row>
    <row r="784" spans="8:29" x14ac:dyDescent="0.2">
      <c r="H784" s="438"/>
      <c r="I784" s="438"/>
      <c r="J784" s="438"/>
      <c r="K784" s="438"/>
      <c r="L784" s="438"/>
      <c r="M784" s="438"/>
      <c r="N784" s="438"/>
      <c r="O784" s="438"/>
      <c r="P784" s="438"/>
      <c r="Q784" s="438"/>
      <c r="R784" s="438"/>
      <c r="S784" s="438"/>
      <c r="T784" s="438"/>
      <c r="U784" s="438"/>
      <c r="V784" s="438"/>
      <c r="W784" s="438"/>
      <c r="X784" s="438"/>
      <c r="Y784" s="438"/>
      <c r="Z784" s="438"/>
      <c r="AA784" s="438"/>
      <c r="AB784" s="438"/>
      <c r="AC784" s="438"/>
    </row>
    <row r="785" spans="8:29" x14ac:dyDescent="0.2">
      <c r="H785" s="438"/>
      <c r="I785" s="438"/>
      <c r="J785" s="438"/>
      <c r="K785" s="438"/>
      <c r="L785" s="438"/>
      <c r="M785" s="438"/>
      <c r="N785" s="438"/>
      <c r="O785" s="438"/>
      <c r="P785" s="438"/>
      <c r="Q785" s="438"/>
      <c r="R785" s="438"/>
      <c r="S785" s="438"/>
      <c r="T785" s="438"/>
      <c r="U785" s="438"/>
      <c r="V785" s="438"/>
      <c r="W785" s="438"/>
      <c r="X785" s="438"/>
      <c r="Y785" s="438"/>
      <c r="Z785" s="438"/>
      <c r="AA785" s="438"/>
      <c r="AB785" s="438"/>
      <c r="AC785" s="438"/>
    </row>
    <row r="786" spans="8:29" x14ac:dyDescent="0.2">
      <c r="H786" s="438"/>
      <c r="I786" s="438"/>
      <c r="J786" s="438"/>
      <c r="K786" s="438"/>
      <c r="L786" s="438"/>
      <c r="M786" s="438"/>
      <c r="N786" s="438"/>
      <c r="O786" s="438"/>
      <c r="P786" s="438"/>
      <c r="Q786" s="438"/>
      <c r="R786" s="438"/>
      <c r="S786" s="438"/>
      <c r="T786" s="438"/>
      <c r="U786" s="438"/>
      <c r="V786" s="438"/>
      <c r="W786" s="438"/>
      <c r="X786" s="438"/>
      <c r="Y786" s="438"/>
      <c r="Z786" s="438"/>
      <c r="AA786" s="438"/>
      <c r="AB786" s="438"/>
      <c r="AC786" s="438"/>
    </row>
    <row r="787" spans="8:29" x14ac:dyDescent="0.2">
      <c r="H787" s="438"/>
      <c r="I787" s="438"/>
      <c r="J787" s="438"/>
      <c r="K787" s="438"/>
      <c r="L787" s="438"/>
      <c r="M787" s="438"/>
      <c r="N787" s="438"/>
      <c r="O787" s="438"/>
      <c r="P787" s="438"/>
      <c r="Q787" s="438"/>
      <c r="R787" s="438"/>
      <c r="S787" s="438"/>
      <c r="T787" s="438"/>
      <c r="U787" s="438"/>
      <c r="V787" s="438"/>
      <c r="W787" s="438"/>
      <c r="X787" s="438"/>
      <c r="Y787" s="438"/>
      <c r="Z787" s="438"/>
      <c r="AA787" s="438"/>
      <c r="AB787" s="438"/>
      <c r="AC787" s="438"/>
    </row>
    <row r="788" spans="8:29" x14ac:dyDescent="0.2">
      <c r="H788" s="438"/>
      <c r="I788" s="438"/>
      <c r="J788" s="438"/>
      <c r="K788" s="438"/>
      <c r="L788" s="438"/>
      <c r="M788" s="438"/>
      <c r="N788" s="438"/>
      <c r="O788" s="438"/>
      <c r="P788" s="438"/>
      <c r="Q788" s="438"/>
      <c r="R788" s="438"/>
      <c r="S788" s="438"/>
      <c r="T788" s="438"/>
      <c r="U788" s="438"/>
      <c r="V788" s="438"/>
      <c r="W788" s="438"/>
      <c r="X788" s="438"/>
      <c r="Y788" s="438"/>
      <c r="Z788" s="438"/>
      <c r="AA788" s="438"/>
      <c r="AB788" s="438"/>
      <c r="AC788" s="438"/>
    </row>
    <row r="789" spans="8:29" x14ac:dyDescent="0.2">
      <c r="H789" s="438"/>
      <c r="I789" s="438"/>
      <c r="J789" s="438"/>
      <c r="K789" s="438"/>
      <c r="L789" s="438"/>
      <c r="M789" s="438"/>
      <c r="N789" s="438"/>
      <c r="O789" s="438"/>
      <c r="P789" s="438"/>
      <c r="Q789" s="438"/>
      <c r="R789" s="438"/>
      <c r="S789" s="438"/>
      <c r="T789" s="438"/>
      <c r="U789" s="438"/>
      <c r="V789" s="438"/>
      <c r="W789" s="438"/>
      <c r="X789" s="438"/>
      <c r="Y789" s="438"/>
      <c r="Z789" s="438"/>
      <c r="AA789" s="438"/>
      <c r="AB789" s="438"/>
      <c r="AC789" s="438"/>
    </row>
    <row r="790" spans="8:29" x14ac:dyDescent="0.2">
      <c r="H790" s="438"/>
      <c r="I790" s="438"/>
      <c r="J790" s="438"/>
      <c r="K790" s="438"/>
      <c r="L790" s="438"/>
      <c r="M790" s="438"/>
      <c r="N790" s="438"/>
      <c r="O790" s="438"/>
      <c r="P790" s="438"/>
      <c r="Q790" s="438"/>
      <c r="R790" s="438"/>
      <c r="S790" s="438"/>
      <c r="T790" s="438"/>
      <c r="U790" s="438"/>
      <c r="V790" s="438"/>
      <c r="W790" s="438"/>
      <c r="X790" s="438"/>
      <c r="Y790" s="438"/>
      <c r="Z790" s="438"/>
      <c r="AA790" s="438"/>
      <c r="AB790" s="438"/>
      <c r="AC790" s="438"/>
    </row>
    <row r="791" spans="8:29" x14ac:dyDescent="0.2">
      <c r="H791" s="438"/>
      <c r="I791" s="438"/>
      <c r="J791" s="438"/>
      <c r="K791" s="438"/>
      <c r="L791" s="438"/>
      <c r="M791" s="438"/>
      <c r="N791" s="438"/>
      <c r="O791" s="438"/>
      <c r="P791" s="438"/>
      <c r="Q791" s="438"/>
      <c r="R791" s="438"/>
      <c r="S791" s="438"/>
      <c r="T791" s="438"/>
      <c r="U791" s="438"/>
      <c r="V791" s="438"/>
      <c r="W791" s="438"/>
      <c r="X791" s="438"/>
      <c r="Y791" s="438"/>
      <c r="Z791" s="438"/>
      <c r="AA791" s="438"/>
      <c r="AB791" s="438"/>
      <c r="AC791" s="438"/>
    </row>
    <row r="792" spans="8:29" x14ac:dyDescent="0.2">
      <c r="H792" s="438"/>
      <c r="I792" s="438"/>
      <c r="J792" s="438"/>
      <c r="K792" s="438"/>
      <c r="L792" s="438"/>
      <c r="M792" s="438"/>
      <c r="N792" s="438"/>
      <c r="O792" s="438"/>
      <c r="P792" s="438"/>
      <c r="Q792" s="438"/>
      <c r="R792" s="438"/>
      <c r="S792" s="438"/>
      <c r="T792" s="438"/>
      <c r="U792" s="438"/>
      <c r="V792" s="438"/>
      <c r="W792" s="438"/>
      <c r="X792" s="438"/>
      <c r="Y792" s="438"/>
      <c r="Z792" s="438"/>
      <c r="AA792" s="438"/>
      <c r="AB792" s="438"/>
      <c r="AC792" s="438"/>
    </row>
    <row r="793" spans="8:29" x14ac:dyDescent="0.2">
      <c r="H793" s="438"/>
      <c r="I793" s="438"/>
      <c r="J793" s="438"/>
      <c r="K793" s="438"/>
      <c r="L793" s="438"/>
      <c r="M793" s="438"/>
      <c r="N793" s="438"/>
      <c r="O793" s="438"/>
      <c r="P793" s="438"/>
      <c r="Q793" s="438"/>
      <c r="R793" s="438"/>
      <c r="S793" s="438"/>
      <c r="T793" s="438"/>
      <c r="U793" s="438"/>
      <c r="V793" s="438"/>
      <c r="W793" s="438"/>
      <c r="X793" s="438"/>
      <c r="Y793" s="438"/>
      <c r="Z793" s="438"/>
      <c r="AA793" s="438"/>
      <c r="AB793" s="438"/>
      <c r="AC793" s="438"/>
    </row>
    <row r="794" spans="8:29" x14ac:dyDescent="0.2">
      <c r="H794" s="438"/>
      <c r="I794" s="438"/>
      <c r="J794" s="438"/>
      <c r="K794" s="438"/>
      <c r="L794" s="438"/>
      <c r="M794" s="438"/>
      <c r="N794" s="438"/>
      <c r="O794" s="438"/>
      <c r="P794" s="438"/>
      <c r="Q794" s="438"/>
      <c r="R794" s="438"/>
      <c r="S794" s="438"/>
      <c r="T794" s="438"/>
      <c r="U794" s="438"/>
      <c r="V794" s="438"/>
      <c r="W794" s="438"/>
      <c r="X794" s="438"/>
      <c r="Y794" s="438"/>
      <c r="Z794" s="438"/>
      <c r="AA794" s="438"/>
      <c r="AB794" s="438"/>
      <c r="AC794" s="438"/>
    </row>
    <row r="795" spans="8:29" x14ac:dyDescent="0.2">
      <c r="H795" s="438"/>
      <c r="I795" s="438"/>
      <c r="J795" s="438"/>
      <c r="K795" s="438"/>
      <c r="L795" s="438"/>
      <c r="M795" s="438"/>
      <c r="N795" s="438"/>
      <c r="O795" s="438"/>
      <c r="P795" s="438"/>
      <c r="Q795" s="438"/>
      <c r="R795" s="438"/>
      <c r="S795" s="438"/>
      <c r="T795" s="438"/>
      <c r="U795" s="438"/>
      <c r="V795" s="438"/>
      <c r="W795" s="438"/>
      <c r="X795" s="438"/>
      <c r="Y795" s="438"/>
      <c r="Z795" s="438"/>
      <c r="AA795" s="438"/>
      <c r="AB795" s="438"/>
      <c r="AC795" s="438"/>
    </row>
    <row r="796" spans="8:29" x14ac:dyDescent="0.2">
      <c r="H796" s="438"/>
      <c r="I796" s="438"/>
      <c r="J796" s="438"/>
      <c r="K796" s="438"/>
      <c r="L796" s="438"/>
      <c r="M796" s="438"/>
      <c r="N796" s="438"/>
      <c r="O796" s="438"/>
      <c r="P796" s="438"/>
      <c r="Q796" s="438"/>
      <c r="R796" s="438"/>
      <c r="S796" s="438"/>
      <c r="T796" s="438"/>
      <c r="U796" s="438"/>
      <c r="V796" s="438"/>
      <c r="W796" s="438"/>
      <c r="X796" s="438"/>
      <c r="Y796" s="438"/>
      <c r="Z796" s="438"/>
      <c r="AA796" s="438"/>
      <c r="AB796" s="438"/>
      <c r="AC796" s="438"/>
    </row>
    <row r="797" spans="8:29" x14ac:dyDescent="0.2">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row>
    <row r="798" spans="8:29" x14ac:dyDescent="0.2">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row>
    <row r="799" spans="8:29" x14ac:dyDescent="0.2">
      <c r="H799" s="438"/>
      <c r="I799" s="438"/>
      <c r="J799" s="438"/>
      <c r="K799" s="438"/>
      <c r="L799" s="438"/>
      <c r="M799" s="438"/>
      <c r="N799" s="438"/>
      <c r="O799" s="438"/>
      <c r="P799" s="438"/>
      <c r="Q799" s="438"/>
      <c r="R799" s="438"/>
      <c r="S799" s="438"/>
      <c r="T799" s="438"/>
      <c r="U799" s="438"/>
      <c r="V799" s="438"/>
      <c r="W799" s="438"/>
      <c r="X799" s="438"/>
      <c r="Y799" s="438"/>
      <c r="Z799" s="438"/>
      <c r="AA799" s="438"/>
      <c r="AB799" s="438"/>
      <c r="AC799" s="438"/>
    </row>
    <row r="800" spans="8:29" x14ac:dyDescent="0.2">
      <c r="H800" s="438"/>
      <c r="I800" s="438"/>
      <c r="J800" s="438"/>
      <c r="K800" s="438"/>
      <c r="L800" s="438"/>
      <c r="M800" s="438"/>
      <c r="N800" s="438"/>
      <c r="O800" s="438"/>
      <c r="P800" s="438"/>
      <c r="Q800" s="438"/>
      <c r="R800" s="438"/>
      <c r="S800" s="438"/>
      <c r="T800" s="438"/>
      <c r="U800" s="438"/>
      <c r="V800" s="438"/>
      <c r="W800" s="438"/>
      <c r="X800" s="438"/>
      <c r="Y800" s="438"/>
      <c r="Z800" s="438"/>
      <c r="AA800" s="438"/>
      <c r="AB800" s="438"/>
      <c r="AC800" s="438"/>
    </row>
    <row r="801" spans="8:29" x14ac:dyDescent="0.2">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row>
    <row r="802" spans="8:29" x14ac:dyDescent="0.2">
      <c r="H802" s="438"/>
      <c r="I802" s="438"/>
      <c r="J802" s="438"/>
      <c r="K802" s="438"/>
      <c r="L802" s="438"/>
      <c r="M802" s="438"/>
      <c r="N802" s="438"/>
      <c r="O802" s="438"/>
      <c r="P802" s="438"/>
      <c r="Q802" s="438"/>
      <c r="R802" s="438"/>
      <c r="S802" s="438"/>
      <c r="T802" s="438"/>
      <c r="U802" s="438"/>
      <c r="V802" s="438"/>
      <c r="W802" s="438"/>
      <c r="X802" s="438"/>
      <c r="Y802" s="438"/>
      <c r="Z802" s="438"/>
      <c r="AA802" s="438"/>
      <c r="AB802" s="438"/>
      <c r="AC802" s="438"/>
    </row>
    <row r="803" spans="8:29" x14ac:dyDescent="0.2">
      <c r="H803" s="438"/>
      <c r="I803" s="438"/>
      <c r="J803" s="438"/>
      <c r="K803" s="438"/>
      <c r="L803" s="438"/>
      <c r="M803" s="438"/>
      <c r="N803" s="438"/>
      <c r="O803" s="438"/>
      <c r="P803" s="438"/>
      <c r="Q803" s="438"/>
      <c r="R803" s="438"/>
      <c r="S803" s="438"/>
      <c r="T803" s="438"/>
      <c r="U803" s="438"/>
      <c r="V803" s="438"/>
      <c r="W803" s="438"/>
      <c r="X803" s="438"/>
      <c r="Y803" s="438"/>
      <c r="Z803" s="438"/>
      <c r="AA803" s="438"/>
      <c r="AB803" s="438"/>
      <c r="AC803" s="438"/>
    </row>
    <row r="804" spans="8:29" x14ac:dyDescent="0.2">
      <c r="H804" s="438"/>
      <c r="I804" s="438"/>
      <c r="J804" s="438"/>
      <c r="K804" s="438"/>
      <c r="L804" s="438"/>
      <c r="M804" s="438"/>
      <c r="N804" s="438"/>
      <c r="O804" s="438"/>
      <c r="P804" s="438"/>
      <c r="Q804" s="438"/>
      <c r="R804" s="438"/>
      <c r="S804" s="438"/>
      <c r="T804" s="438"/>
      <c r="U804" s="438"/>
      <c r="V804" s="438"/>
      <c r="W804" s="438"/>
      <c r="X804" s="438"/>
      <c r="Y804" s="438"/>
      <c r="Z804" s="438"/>
      <c r="AA804" s="438"/>
      <c r="AB804" s="438"/>
      <c r="AC804" s="438"/>
    </row>
    <row r="805" spans="8:29" x14ac:dyDescent="0.2">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row>
    <row r="806" spans="8:29" x14ac:dyDescent="0.2">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row>
    <row r="807" spans="8:29" x14ac:dyDescent="0.2">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row>
    <row r="808" spans="8:29" x14ac:dyDescent="0.2">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row>
    <row r="809" spans="8:29" x14ac:dyDescent="0.2">
      <c r="H809" s="438"/>
      <c r="I809" s="438"/>
      <c r="J809" s="438"/>
      <c r="K809" s="438"/>
      <c r="L809" s="438"/>
      <c r="M809" s="438"/>
      <c r="N809" s="438"/>
      <c r="O809" s="438"/>
      <c r="P809" s="438"/>
      <c r="Q809" s="438"/>
      <c r="R809" s="438"/>
      <c r="S809" s="438"/>
      <c r="T809" s="438"/>
      <c r="U809" s="438"/>
      <c r="V809" s="438"/>
      <c r="W809" s="438"/>
      <c r="X809" s="438"/>
      <c r="Y809" s="438"/>
      <c r="Z809" s="438"/>
      <c r="AA809" s="438"/>
      <c r="AB809" s="438"/>
      <c r="AC809" s="438"/>
    </row>
    <row r="810" spans="8:29" x14ac:dyDescent="0.2">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row>
    <row r="811" spans="8:29" x14ac:dyDescent="0.2">
      <c r="H811" s="438"/>
      <c r="I811" s="438"/>
      <c r="J811" s="438"/>
      <c r="K811" s="438"/>
      <c r="L811" s="438"/>
      <c r="M811" s="438"/>
      <c r="N811" s="438"/>
      <c r="O811" s="438"/>
      <c r="P811" s="438"/>
      <c r="Q811" s="438"/>
      <c r="R811" s="438"/>
      <c r="S811" s="438"/>
      <c r="T811" s="438"/>
      <c r="U811" s="438"/>
      <c r="V811" s="438"/>
      <c r="W811" s="438"/>
      <c r="X811" s="438"/>
      <c r="Y811" s="438"/>
      <c r="Z811" s="438"/>
      <c r="AA811" s="438"/>
      <c r="AB811" s="438"/>
      <c r="AC811" s="438"/>
    </row>
    <row r="812" spans="8:29" x14ac:dyDescent="0.2">
      <c r="H812" s="438"/>
      <c r="I812" s="438"/>
      <c r="J812" s="438"/>
      <c r="K812" s="438"/>
      <c r="L812" s="438"/>
      <c r="M812" s="438"/>
      <c r="N812" s="438"/>
      <c r="O812" s="438"/>
      <c r="P812" s="438"/>
      <c r="Q812" s="438"/>
      <c r="R812" s="438"/>
      <c r="S812" s="438"/>
      <c r="T812" s="438"/>
      <c r="U812" s="438"/>
      <c r="V812" s="438"/>
      <c r="W812" s="438"/>
      <c r="X812" s="438"/>
      <c r="Y812" s="438"/>
      <c r="Z812" s="438"/>
      <c r="AA812" s="438"/>
      <c r="AB812" s="438"/>
      <c r="AC812" s="438"/>
    </row>
    <row r="813" spans="8:29" x14ac:dyDescent="0.2">
      <c r="H813" s="438"/>
      <c r="I813" s="438"/>
      <c r="J813" s="438"/>
      <c r="K813" s="438"/>
      <c r="L813" s="438"/>
      <c r="M813" s="438"/>
      <c r="N813" s="438"/>
      <c r="O813" s="438"/>
      <c r="P813" s="438"/>
      <c r="Q813" s="438"/>
      <c r="R813" s="438"/>
      <c r="S813" s="438"/>
      <c r="T813" s="438"/>
      <c r="U813" s="438"/>
      <c r="V813" s="438"/>
      <c r="W813" s="438"/>
      <c r="X813" s="438"/>
      <c r="Y813" s="438"/>
      <c r="Z813" s="438"/>
      <c r="AA813" s="438"/>
      <c r="AB813" s="438"/>
      <c r="AC813" s="438"/>
    </row>
    <row r="814" spans="8:29" x14ac:dyDescent="0.2">
      <c r="H814" s="438"/>
      <c r="I814" s="438"/>
      <c r="J814" s="438"/>
      <c r="K814" s="438"/>
      <c r="L814" s="438"/>
      <c r="M814" s="438"/>
      <c r="N814" s="438"/>
      <c r="O814" s="438"/>
      <c r="P814" s="438"/>
      <c r="Q814" s="438"/>
      <c r="R814" s="438"/>
      <c r="S814" s="438"/>
      <c r="T814" s="438"/>
      <c r="U814" s="438"/>
      <c r="V814" s="438"/>
      <c r="W814" s="438"/>
      <c r="X814" s="438"/>
      <c r="Y814" s="438"/>
      <c r="Z814" s="438"/>
      <c r="AA814" s="438"/>
      <c r="AB814" s="438"/>
      <c r="AC814" s="438"/>
    </row>
    <row r="815" spans="8:29" x14ac:dyDescent="0.2">
      <c r="H815" s="438"/>
      <c r="I815" s="438"/>
      <c r="J815" s="438"/>
      <c r="K815" s="438"/>
      <c r="L815" s="438"/>
      <c r="M815" s="438"/>
      <c r="N815" s="438"/>
      <c r="O815" s="438"/>
      <c r="P815" s="438"/>
      <c r="Q815" s="438"/>
      <c r="R815" s="438"/>
      <c r="S815" s="438"/>
      <c r="T815" s="438"/>
      <c r="U815" s="438"/>
      <c r="V815" s="438"/>
      <c r="W815" s="438"/>
      <c r="X815" s="438"/>
      <c r="Y815" s="438"/>
      <c r="Z815" s="438"/>
      <c r="AA815" s="438"/>
      <c r="AB815" s="438"/>
      <c r="AC815" s="438"/>
    </row>
    <row r="816" spans="8:29" x14ac:dyDescent="0.2">
      <c r="H816" s="438"/>
      <c r="I816" s="438"/>
      <c r="J816" s="438"/>
      <c r="K816" s="438"/>
      <c r="L816" s="438"/>
      <c r="M816" s="438"/>
      <c r="N816" s="438"/>
      <c r="O816" s="438"/>
      <c r="P816" s="438"/>
      <c r="Q816" s="438"/>
      <c r="R816" s="438"/>
      <c r="S816" s="438"/>
      <c r="T816" s="438"/>
      <c r="U816" s="438"/>
      <c r="V816" s="438"/>
      <c r="W816" s="438"/>
      <c r="X816" s="438"/>
      <c r="Y816" s="438"/>
      <c r="Z816" s="438"/>
      <c r="AA816" s="438"/>
      <c r="AB816" s="438"/>
      <c r="AC816" s="438"/>
    </row>
    <row r="817" spans="8:29" x14ac:dyDescent="0.2">
      <c r="H817" s="438"/>
      <c r="I817" s="438"/>
      <c r="J817" s="438"/>
      <c r="K817" s="438"/>
      <c r="L817" s="438"/>
      <c r="M817" s="438"/>
      <c r="N817" s="438"/>
      <c r="O817" s="438"/>
      <c r="P817" s="438"/>
      <c r="Q817" s="438"/>
      <c r="R817" s="438"/>
      <c r="S817" s="438"/>
      <c r="T817" s="438"/>
      <c r="U817" s="438"/>
      <c r="V817" s="438"/>
      <c r="W817" s="438"/>
      <c r="X817" s="438"/>
      <c r="Y817" s="438"/>
      <c r="Z817" s="438"/>
      <c r="AA817" s="438"/>
      <c r="AB817" s="438"/>
      <c r="AC817" s="438"/>
    </row>
    <row r="818" spans="8:29" x14ac:dyDescent="0.2">
      <c r="H818" s="438"/>
      <c r="I818" s="438"/>
      <c r="J818" s="438"/>
      <c r="K818" s="438"/>
      <c r="L818" s="438"/>
      <c r="M818" s="438"/>
      <c r="N818" s="438"/>
      <c r="O818" s="438"/>
      <c r="P818" s="438"/>
      <c r="Q818" s="438"/>
      <c r="R818" s="438"/>
      <c r="S818" s="438"/>
      <c r="T818" s="438"/>
      <c r="U818" s="438"/>
      <c r="V818" s="438"/>
      <c r="W818" s="438"/>
      <c r="X818" s="438"/>
      <c r="Y818" s="438"/>
      <c r="Z818" s="438"/>
      <c r="AA818" s="438"/>
      <c r="AB818" s="438"/>
      <c r="AC818" s="438"/>
    </row>
    <row r="819" spans="8:29" x14ac:dyDescent="0.2">
      <c r="H819" s="438"/>
      <c r="I819" s="438"/>
      <c r="J819" s="438"/>
      <c r="K819" s="438"/>
      <c r="L819" s="438"/>
      <c r="M819" s="438"/>
      <c r="N819" s="438"/>
      <c r="O819" s="438"/>
      <c r="P819" s="438"/>
      <c r="Q819" s="438"/>
      <c r="R819" s="438"/>
      <c r="S819" s="438"/>
      <c r="T819" s="438"/>
      <c r="U819" s="438"/>
      <c r="V819" s="438"/>
      <c r="W819" s="438"/>
      <c r="X819" s="438"/>
      <c r="Y819" s="438"/>
      <c r="Z819" s="438"/>
      <c r="AA819" s="438"/>
      <c r="AB819" s="438"/>
      <c r="AC819" s="438"/>
    </row>
    <row r="820" spans="8:29" x14ac:dyDescent="0.2">
      <c r="H820" s="438"/>
      <c r="I820" s="438"/>
      <c r="J820" s="438"/>
      <c r="K820" s="438"/>
      <c r="L820" s="438"/>
      <c r="M820" s="438"/>
      <c r="N820" s="438"/>
      <c r="O820" s="438"/>
      <c r="P820" s="438"/>
      <c r="Q820" s="438"/>
      <c r="R820" s="438"/>
      <c r="S820" s="438"/>
      <c r="T820" s="438"/>
      <c r="U820" s="438"/>
      <c r="V820" s="438"/>
      <c r="W820" s="438"/>
      <c r="X820" s="438"/>
      <c r="Y820" s="438"/>
      <c r="Z820" s="438"/>
      <c r="AA820" s="438"/>
      <c r="AB820" s="438"/>
      <c r="AC820" s="438"/>
    </row>
    <row r="821" spans="8:29" x14ac:dyDescent="0.2">
      <c r="H821" s="438"/>
      <c r="I821" s="438"/>
      <c r="J821" s="438"/>
      <c r="K821" s="438"/>
      <c r="L821" s="438"/>
      <c r="M821" s="438"/>
      <c r="N821" s="438"/>
      <c r="O821" s="438"/>
      <c r="P821" s="438"/>
      <c r="Q821" s="438"/>
      <c r="R821" s="438"/>
      <c r="S821" s="438"/>
      <c r="T821" s="438"/>
      <c r="U821" s="438"/>
      <c r="V821" s="438"/>
      <c r="W821" s="438"/>
      <c r="X821" s="438"/>
      <c r="Y821" s="438"/>
      <c r="Z821" s="438"/>
      <c r="AA821" s="438"/>
      <c r="AB821" s="438"/>
      <c r="AC821" s="438"/>
    </row>
    <row r="822" spans="8:29" x14ac:dyDescent="0.2">
      <c r="H822" s="438"/>
      <c r="I822" s="438"/>
      <c r="J822" s="438"/>
      <c r="K822" s="438"/>
      <c r="L822" s="438"/>
      <c r="M822" s="438"/>
      <c r="N822" s="438"/>
      <c r="O822" s="438"/>
      <c r="P822" s="438"/>
      <c r="Q822" s="438"/>
      <c r="R822" s="438"/>
      <c r="S822" s="438"/>
      <c r="T822" s="438"/>
      <c r="U822" s="438"/>
      <c r="V822" s="438"/>
      <c r="W822" s="438"/>
      <c r="X822" s="438"/>
      <c r="Y822" s="438"/>
      <c r="Z822" s="438"/>
      <c r="AA822" s="438"/>
      <c r="AB822" s="438"/>
      <c r="AC822" s="438"/>
    </row>
    <row r="823" spans="8:29" x14ac:dyDescent="0.2">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row>
    <row r="824" spans="8:29" x14ac:dyDescent="0.2">
      <c r="H824" s="438"/>
      <c r="I824" s="438"/>
      <c r="J824" s="438"/>
      <c r="K824" s="438"/>
      <c r="L824" s="438"/>
      <c r="M824" s="438"/>
      <c r="N824" s="438"/>
      <c r="O824" s="438"/>
      <c r="P824" s="438"/>
      <c r="Q824" s="438"/>
      <c r="R824" s="438"/>
      <c r="S824" s="438"/>
      <c r="T824" s="438"/>
      <c r="U824" s="438"/>
      <c r="V824" s="438"/>
      <c r="W824" s="438"/>
      <c r="X824" s="438"/>
      <c r="Y824" s="438"/>
      <c r="Z824" s="438"/>
      <c r="AA824" s="438"/>
      <c r="AB824" s="438"/>
      <c r="AC824" s="438"/>
    </row>
    <row r="825" spans="8:29" x14ac:dyDescent="0.2">
      <c r="H825" s="438"/>
      <c r="I825" s="438"/>
      <c r="J825" s="438"/>
      <c r="K825" s="438"/>
      <c r="L825" s="438"/>
      <c r="M825" s="438"/>
      <c r="N825" s="438"/>
      <c r="O825" s="438"/>
      <c r="P825" s="438"/>
      <c r="Q825" s="438"/>
      <c r="R825" s="438"/>
      <c r="S825" s="438"/>
      <c r="T825" s="438"/>
      <c r="U825" s="438"/>
      <c r="V825" s="438"/>
      <c r="W825" s="438"/>
      <c r="X825" s="438"/>
      <c r="Y825" s="438"/>
      <c r="Z825" s="438"/>
      <c r="AA825" s="438"/>
      <c r="AB825" s="438"/>
      <c r="AC825" s="438"/>
    </row>
    <row r="826" spans="8:29" x14ac:dyDescent="0.2">
      <c r="H826" s="438"/>
      <c r="I826" s="438"/>
      <c r="J826" s="438"/>
      <c r="K826" s="438"/>
      <c r="L826" s="438"/>
      <c r="M826" s="438"/>
      <c r="N826" s="438"/>
      <c r="O826" s="438"/>
      <c r="P826" s="438"/>
      <c r="Q826" s="438"/>
      <c r="R826" s="438"/>
      <c r="S826" s="438"/>
      <c r="T826" s="438"/>
      <c r="U826" s="438"/>
      <c r="V826" s="438"/>
      <c r="W826" s="438"/>
      <c r="X826" s="438"/>
      <c r="Y826" s="438"/>
      <c r="Z826" s="438"/>
      <c r="AA826" s="438"/>
      <c r="AB826" s="438"/>
      <c r="AC826" s="438"/>
    </row>
    <row r="827" spans="8:29" x14ac:dyDescent="0.2">
      <c r="H827" s="438"/>
      <c r="I827" s="438"/>
      <c r="J827" s="438"/>
      <c r="K827" s="438"/>
      <c r="L827" s="438"/>
      <c r="M827" s="438"/>
      <c r="N827" s="438"/>
      <c r="O827" s="438"/>
      <c r="P827" s="438"/>
      <c r="Q827" s="438"/>
      <c r="R827" s="438"/>
      <c r="S827" s="438"/>
      <c r="T827" s="438"/>
      <c r="U827" s="438"/>
      <c r="V827" s="438"/>
      <c r="W827" s="438"/>
      <c r="X827" s="438"/>
      <c r="Y827" s="438"/>
      <c r="Z827" s="438"/>
      <c r="AA827" s="438"/>
      <c r="AB827" s="438"/>
      <c r="AC827" s="438"/>
    </row>
    <row r="828" spans="8:29" x14ac:dyDescent="0.2">
      <c r="H828" s="438"/>
      <c r="I828" s="438"/>
      <c r="J828" s="438"/>
      <c r="K828" s="438"/>
      <c r="L828" s="438"/>
      <c r="M828" s="438"/>
      <c r="N828" s="438"/>
      <c r="O828" s="438"/>
      <c r="P828" s="438"/>
      <c r="Q828" s="438"/>
      <c r="R828" s="438"/>
      <c r="S828" s="438"/>
      <c r="T828" s="438"/>
      <c r="U828" s="438"/>
      <c r="V828" s="438"/>
      <c r="W828" s="438"/>
      <c r="X828" s="438"/>
      <c r="Y828" s="438"/>
      <c r="Z828" s="438"/>
      <c r="AA828" s="438"/>
      <c r="AB828" s="438"/>
      <c r="AC828" s="438"/>
    </row>
    <row r="829" spans="8:29" x14ac:dyDescent="0.2">
      <c r="H829" s="438"/>
      <c r="I829" s="438"/>
      <c r="J829" s="438"/>
      <c r="K829" s="438"/>
      <c r="L829" s="438"/>
      <c r="M829" s="438"/>
      <c r="N829" s="438"/>
      <c r="O829" s="438"/>
      <c r="P829" s="438"/>
      <c r="Q829" s="438"/>
      <c r="R829" s="438"/>
      <c r="S829" s="438"/>
      <c r="T829" s="438"/>
      <c r="U829" s="438"/>
      <c r="V829" s="438"/>
      <c r="W829" s="438"/>
      <c r="X829" s="438"/>
      <c r="Y829" s="438"/>
      <c r="Z829" s="438"/>
      <c r="AA829" s="438"/>
      <c r="AB829" s="438"/>
      <c r="AC829" s="438"/>
    </row>
    <row r="830" spans="8:29" x14ac:dyDescent="0.2">
      <c r="H830" s="438"/>
      <c r="I830" s="438"/>
      <c r="J830" s="438"/>
      <c r="K830" s="438"/>
      <c r="L830" s="438"/>
      <c r="M830" s="438"/>
      <c r="N830" s="438"/>
      <c r="O830" s="438"/>
      <c r="P830" s="438"/>
      <c r="Q830" s="438"/>
      <c r="R830" s="438"/>
      <c r="S830" s="438"/>
      <c r="T830" s="438"/>
      <c r="U830" s="438"/>
      <c r="V830" s="438"/>
      <c r="W830" s="438"/>
      <c r="X830" s="438"/>
      <c r="Y830" s="438"/>
      <c r="Z830" s="438"/>
      <c r="AA830" s="438"/>
      <c r="AB830" s="438"/>
      <c r="AC830" s="438"/>
    </row>
    <row r="831" spans="8:29" x14ac:dyDescent="0.2">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row>
    <row r="832" spans="8:29" x14ac:dyDescent="0.2">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row>
    <row r="833" spans="8:29" x14ac:dyDescent="0.2">
      <c r="H833" s="438"/>
      <c r="I833" s="438"/>
      <c r="J833" s="438"/>
      <c r="K833" s="438"/>
      <c r="L833" s="438"/>
      <c r="M833" s="438"/>
      <c r="N833" s="438"/>
      <c r="O833" s="438"/>
      <c r="P833" s="438"/>
      <c r="Q833" s="438"/>
      <c r="R833" s="438"/>
      <c r="S833" s="438"/>
      <c r="T833" s="438"/>
      <c r="U833" s="438"/>
      <c r="V833" s="438"/>
      <c r="W833" s="438"/>
      <c r="X833" s="438"/>
      <c r="Y833" s="438"/>
      <c r="Z833" s="438"/>
      <c r="AA833" s="438"/>
      <c r="AB833" s="438"/>
      <c r="AC833" s="438"/>
    </row>
    <row r="834" spans="8:29" x14ac:dyDescent="0.2">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row>
    <row r="835" spans="8:29" x14ac:dyDescent="0.2">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row>
    <row r="836" spans="8:29" x14ac:dyDescent="0.2">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row>
    <row r="837" spans="8:29" x14ac:dyDescent="0.2">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row>
    <row r="838" spans="8:29" x14ac:dyDescent="0.2">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row>
    <row r="839" spans="8:29" x14ac:dyDescent="0.2">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row>
    <row r="840" spans="8:29" x14ac:dyDescent="0.2">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row>
    <row r="841" spans="8:29" x14ac:dyDescent="0.2">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row>
    <row r="842" spans="8:29" x14ac:dyDescent="0.2">
      <c r="H842" s="438"/>
      <c r="I842" s="438"/>
      <c r="J842" s="438"/>
      <c r="K842" s="438"/>
      <c r="L842" s="438"/>
      <c r="M842" s="438"/>
      <c r="N842" s="438"/>
      <c r="O842" s="438"/>
      <c r="P842" s="438"/>
      <c r="Q842" s="438"/>
      <c r="R842" s="438"/>
      <c r="S842" s="438"/>
      <c r="T842" s="438"/>
      <c r="U842" s="438"/>
      <c r="V842" s="438"/>
      <c r="W842" s="438"/>
      <c r="X842" s="438"/>
      <c r="Y842" s="438"/>
      <c r="Z842" s="438"/>
      <c r="AA842" s="438"/>
      <c r="AB842" s="438"/>
      <c r="AC842" s="438"/>
    </row>
    <row r="843" spans="8:29" x14ac:dyDescent="0.2">
      <c r="H843" s="438"/>
      <c r="I843" s="438"/>
      <c r="J843" s="438"/>
      <c r="K843" s="438"/>
      <c r="L843" s="438"/>
      <c r="M843" s="438"/>
      <c r="N843" s="438"/>
      <c r="O843" s="438"/>
      <c r="P843" s="438"/>
      <c r="Q843" s="438"/>
      <c r="R843" s="438"/>
      <c r="S843" s="438"/>
      <c r="T843" s="438"/>
      <c r="U843" s="438"/>
      <c r="V843" s="438"/>
      <c r="W843" s="438"/>
      <c r="X843" s="438"/>
      <c r="Y843" s="438"/>
      <c r="Z843" s="438"/>
      <c r="AA843" s="438"/>
      <c r="AB843" s="438"/>
      <c r="AC843" s="438"/>
    </row>
    <row r="844" spans="8:29" x14ac:dyDescent="0.2">
      <c r="H844" s="438"/>
      <c r="I844" s="438"/>
      <c r="J844" s="438"/>
      <c r="K844" s="438"/>
      <c r="L844" s="438"/>
      <c r="M844" s="438"/>
      <c r="N844" s="438"/>
      <c r="O844" s="438"/>
      <c r="P844" s="438"/>
      <c r="Q844" s="438"/>
      <c r="R844" s="438"/>
      <c r="S844" s="438"/>
      <c r="T844" s="438"/>
      <c r="U844" s="438"/>
      <c r="V844" s="438"/>
      <c r="W844" s="438"/>
      <c r="X844" s="438"/>
      <c r="Y844" s="438"/>
      <c r="Z844" s="438"/>
      <c r="AA844" s="438"/>
      <c r="AB844" s="438"/>
      <c r="AC844" s="438"/>
    </row>
    <row r="845" spans="8:29" x14ac:dyDescent="0.2">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row>
    <row r="846" spans="8:29" x14ac:dyDescent="0.2">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row>
    <row r="847" spans="8:29" x14ac:dyDescent="0.2">
      <c r="H847" s="438"/>
      <c r="I847" s="438"/>
      <c r="J847" s="438"/>
      <c r="K847" s="438"/>
      <c r="L847" s="438"/>
      <c r="M847" s="438"/>
      <c r="N847" s="438"/>
      <c r="O847" s="438"/>
      <c r="P847" s="438"/>
      <c r="Q847" s="438"/>
      <c r="R847" s="438"/>
      <c r="S847" s="438"/>
      <c r="T847" s="438"/>
      <c r="U847" s="438"/>
      <c r="V847" s="438"/>
      <c r="W847" s="438"/>
      <c r="X847" s="438"/>
      <c r="Y847" s="438"/>
      <c r="Z847" s="438"/>
      <c r="AA847" s="438"/>
      <c r="AB847" s="438"/>
      <c r="AC847" s="438"/>
    </row>
    <row r="848" spans="8:29" x14ac:dyDescent="0.2">
      <c r="H848" s="438"/>
      <c r="I848" s="438"/>
      <c r="J848" s="438"/>
      <c r="K848" s="438"/>
      <c r="L848" s="438"/>
      <c r="M848" s="438"/>
      <c r="N848" s="438"/>
      <c r="O848" s="438"/>
      <c r="P848" s="438"/>
      <c r="Q848" s="438"/>
      <c r="R848" s="438"/>
      <c r="S848" s="438"/>
      <c r="T848" s="438"/>
      <c r="U848" s="438"/>
      <c r="V848" s="438"/>
      <c r="W848" s="438"/>
      <c r="X848" s="438"/>
      <c r="Y848" s="438"/>
      <c r="Z848" s="438"/>
      <c r="AA848" s="438"/>
      <c r="AB848" s="438"/>
      <c r="AC848" s="438"/>
    </row>
    <row r="849" spans="8:29" x14ac:dyDescent="0.2">
      <c r="H849" s="438"/>
      <c r="I849" s="438"/>
      <c r="J849" s="438"/>
      <c r="K849" s="438"/>
      <c r="L849" s="438"/>
      <c r="M849" s="438"/>
      <c r="N849" s="438"/>
      <c r="O849" s="438"/>
      <c r="P849" s="438"/>
      <c r="Q849" s="438"/>
      <c r="R849" s="438"/>
      <c r="S849" s="438"/>
      <c r="T849" s="438"/>
      <c r="U849" s="438"/>
      <c r="V849" s="438"/>
      <c r="W849" s="438"/>
      <c r="X849" s="438"/>
      <c r="Y849" s="438"/>
      <c r="Z849" s="438"/>
      <c r="AA849" s="438"/>
      <c r="AB849" s="438"/>
      <c r="AC849" s="438"/>
    </row>
    <row r="850" spans="8:29" x14ac:dyDescent="0.2">
      <c r="H850" s="438"/>
      <c r="I850" s="438"/>
      <c r="J850" s="438"/>
      <c r="K850" s="438"/>
      <c r="L850" s="438"/>
      <c r="M850" s="438"/>
      <c r="N850" s="438"/>
      <c r="O850" s="438"/>
      <c r="P850" s="438"/>
      <c r="Q850" s="438"/>
      <c r="R850" s="438"/>
      <c r="S850" s="438"/>
      <c r="T850" s="438"/>
      <c r="U850" s="438"/>
      <c r="V850" s="438"/>
      <c r="W850" s="438"/>
      <c r="X850" s="438"/>
      <c r="Y850" s="438"/>
      <c r="Z850" s="438"/>
      <c r="AA850" s="438"/>
      <c r="AB850" s="438"/>
      <c r="AC850" s="438"/>
    </row>
    <row r="851" spans="8:29" x14ac:dyDescent="0.2">
      <c r="H851" s="438"/>
      <c r="I851" s="438"/>
      <c r="J851" s="438"/>
      <c r="K851" s="438"/>
      <c r="L851" s="438"/>
      <c r="M851" s="438"/>
      <c r="N851" s="438"/>
      <c r="O851" s="438"/>
      <c r="P851" s="438"/>
      <c r="Q851" s="438"/>
      <c r="R851" s="438"/>
      <c r="S851" s="438"/>
      <c r="T851" s="438"/>
      <c r="U851" s="438"/>
      <c r="V851" s="438"/>
      <c r="W851" s="438"/>
      <c r="X851" s="438"/>
      <c r="Y851" s="438"/>
      <c r="Z851" s="438"/>
      <c r="AA851" s="438"/>
      <c r="AB851" s="438"/>
      <c r="AC851" s="438"/>
    </row>
    <row r="852" spans="8:29" x14ac:dyDescent="0.2">
      <c r="H852" s="438"/>
      <c r="I852" s="438"/>
      <c r="J852" s="438"/>
      <c r="K852" s="438"/>
      <c r="L852" s="438"/>
      <c r="M852" s="438"/>
      <c r="N852" s="438"/>
      <c r="O852" s="438"/>
      <c r="P852" s="438"/>
      <c r="Q852" s="438"/>
      <c r="R852" s="438"/>
      <c r="S852" s="438"/>
      <c r="T852" s="438"/>
      <c r="U852" s="438"/>
      <c r="V852" s="438"/>
      <c r="W852" s="438"/>
      <c r="X852" s="438"/>
      <c r="Y852" s="438"/>
      <c r="Z852" s="438"/>
      <c r="AA852" s="438"/>
      <c r="AB852" s="438"/>
      <c r="AC852" s="438"/>
    </row>
    <row r="853" spans="8:29" x14ac:dyDescent="0.2">
      <c r="H853" s="438"/>
      <c r="I853" s="438"/>
      <c r="J853" s="438"/>
      <c r="K853" s="438"/>
      <c r="L853" s="438"/>
      <c r="M853" s="438"/>
      <c r="N853" s="438"/>
      <c r="O853" s="438"/>
      <c r="P853" s="438"/>
      <c r="Q853" s="438"/>
      <c r="R853" s="438"/>
      <c r="S853" s="438"/>
      <c r="T853" s="438"/>
      <c r="U853" s="438"/>
      <c r="V853" s="438"/>
      <c r="W853" s="438"/>
      <c r="X853" s="438"/>
      <c r="Y853" s="438"/>
      <c r="Z853" s="438"/>
      <c r="AA853" s="438"/>
      <c r="AB853" s="438"/>
      <c r="AC853" s="438"/>
    </row>
    <row r="854" spans="8:29" x14ac:dyDescent="0.2">
      <c r="H854" s="438"/>
      <c r="I854" s="438"/>
      <c r="J854" s="438"/>
      <c r="K854" s="438"/>
      <c r="L854" s="438"/>
      <c r="M854" s="438"/>
      <c r="N854" s="438"/>
      <c r="O854" s="438"/>
      <c r="P854" s="438"/>
      <c r="Q854" s="438"/>
      <c r="R854" s="438"/>
      <c r="S854" s="438"/>
      <c r="T854" s="438"/>
      <c r="U854" s="438"/>
      <c r="V854" s="438"/>
      <c r="W854" s="438"/>
      <c r="X854" s="438"/>
      <c r="Y854" s="438"/>
      <c r="Z854" s="438"/>
      <c r="AA854" s="438"/>
      <c r="AB854" s="438"/>
      <c r="AC854" s="438"/>
    </row>
    <row r="855" spans="8:29" x14ac:dyDescent="0.2">
      <c r="H855" s="438"/>
      <c r="I855" s="438"/>
      <c r="J855" s="438"/>
      <c r="K855" s="438"/>
      <c r="L855" s="438"/>
      <c r="M855" s="438"/>
      <c r="N855" s="438"/>
      <c r="O855" s="438"/>
      <c r="P855" s="438"/>
      <c r="Q855" s="438"/>
      <c r="R855" s="438"/>
      <c r="S855" s="438"/>
      <c r="T855" s="438"/>
      <c r="U855" s="438"/>
      <c r="V855" s="438"/>
      <c r="W855" s="438"/>
      <c r="X855" s="438"/>
      <c r="Y855" s="438"/>
      <c r="Z855" s="438"/>
      <c r="AA855" s="438"/>
      <c r="AB855" s="438"/>
      <c r="AC855" s="438"/>
    </row>
    <row r="856" spans="8:29" x14ac:dyDescent="0.2">
      <c r="H856" s="438"/>
      <c r="I856" s="438"/>
      <c r="J856" s="438"/>
      <c r="K856" s="438"/>
      <c r="L856" s="438"/>
      <c r="M856" s="438"/>
      <c r="N856" s="438"/>
      <c r="O856" s="438"/>
      <c r="P856" s="438"/>
      <c r="Q856" s="438"/>
      <c r="R856" s="438"/>
      <c r="S856" s="438"/>
      <c r="T856" s="438"/>
      <c r="U856" s="438"/>
      <c r="V856" s="438"/>
      <c r="W856" s="438"/>
      <c r="X856" s="438"/>
      <c r="Y856" s="438"/>
      <c r="Z856" s="438"/>
      <c r="AA856" s="438"/>
      <c r="AB856" s="438"/>
      <c r="AC856" s="438"/>
    </row>
    <row r="857" spans="8:29" x14ac:dyDescent="0.2">
      <c r="H857" s="438"/>
      <c r="I857" s="438"/>
      <c r="J857" s="438"/>
      <c r="K857" s="438"/>
      <c r="L857" s="438"/>
      <c r="M857" s="438"/>
      <c r="N857" s="438"/>
      <c r="O857" s="438"/>
      <c r="P857" s="438"/>
      <c r="Q857" s="438"/>
      <c r="R857" s="438"/>
      <c r="S857" s="438"/>
      <c r="T857" s="438"/>
      <c r="U857" s="438"/>
      <c r="V857" s="438"/>
      <c r="W857" s="438"/>
      <c r="X857" s="438"/>
      <c r="Y857" s="438"/>
      <c r="Z857" s="438"/>
      <c r="AA857" s="438"/>
      <c r="AB857" s="438"/>
      <c r="AC857" s="438"/>
    </row>
    <row r="858" spans="8:29" x14ac:dyDescent="0.2">
      <c r="H858" s="438"/>
      <c r="I858" s="438"/>
      <c r="J858" s="438"/>
      <c r="K858" s="438"/>
      <c r="L858" s="438"/>
      <c r="M858" s="438"/>
      <c r="N858" s="438"/>
      <c r="O858" s="438"/>
      <c r="P858" s="438"/>
      <c r="Q858" s="438"/>
      <c r="R858" s="438"/>
      <c r="S858" s="438"/>
      <c r="T858" s="438"/>
      <c r="U858" s="438"/>
      <c r="V858" s="438"/>
      <c r="W858" s="438"/>
      <c r="X858" s="438"/>
      <c r="Y858" s="438"/>
      <c r="Z858" s="438"/>
      <c r="AA858" s="438"/>
      <c r="AB858" s="438"/>
      <c r="AC858" s="438"/>
    </row>
    <row r="859" spans="8:29" x14ac:dyDescent="0.2">
      <c r="H859" s="438"/>
      <c r="I859" s="438"/>
      <c r="J859" s="438"/>
      <c r="K859" s="438"/>
      <c r="L859" s="438"/>
      <c r="M859" s="438"/>
      <c r="N859" s="438"/>
      <c r="O859" s="438"/>
      <c r="P859" s="438"/>
      <c r="Q859" s="438"/>
      <c r="R859" s="438"/>
      <c r="S859" s="438"/>
      <c r="T859" s="438"/>
      <c r="U859" s="438"/>
      <c r="V859" s="438"/>
      <c r="W859" s="438"/>
      <c r="X859" s="438"/>
      <c r="Y859" s="438"/>
      <c r="Z859" s="438"/>
      <c r="AA859" s="438"/>
      <c r="AB859" s="438"/>
      <c r="AC859" s="438"/>
    </row>
    <row r="860" spans="8:29" x14ac:dyDescent="0.2">
      <c r="H860" s="438"/>
      <c r="I860" s="438"/>
      <c r="J860" s="438"/>
      <c r="K860" s="438"/>
      <c r="L860" s="438"/>
      <c r="M860" s="438"/>
      <c r="N860" s="438"/>
      <c r="O860" s="438"/>
      <c r="P860" s="438"/>
      <c r="Q860" s="438"/>
      <c r="R860" s="438"/>
      <c r="S860" s="438"/>
      <c r="T860" s="438"/>
      <c r="U860" s="438"/>
      <c r="V860" s="438"/>
      <c r="W860" s="438"/>
      <c r="X860" s="438"/>
      <c r="Y860" s="438"/>
      <c r="Z860" s="438"/>
      <c r="AA860" s="438"/>
      <c r="AB860" s="438"/>
      <c r="AC860" s="438"/>
    </row>
    <row r="861" spans="8:29" x14ac:dyDescent="0.2">
      <c r="H861" s="438"/>
      <c r="I861" s="438"/>
      <c r="J861" s="438"/>
      <c r="K861" s="438"/>
      <c r="L861" s="438"/>
      <c r="M861" s="438"/>
      <c r="N861" s="438"/>
      <c r="O861" s="438"/>
      <c r="P861" s="438"/>
      <c r="Q861" s="438"/>
      <c r="R861" s="438"/>
      <c r="S861" s="438"/>
      <c r="T861" s="438"/>
      <c r="U861" s="438"/>
      <c r="V861" s="438"/>
      <c r="W861" s="438"/>
      <c r="X861" s="438"/>
      <c r="Y861" s="438"/>
      <c r="Z861" s="438"/>
      <c r="AA861" s="438"/>
      <c r="AB861" s="438"/>
      <c r="AC861" s="438"/>
    </row>
    <row r="862" spans="8:29" x14ac:dyDescent="0.2">
      <c r="H862" s="438"/>
      <c r="I862" s="438"/>
      <c r="J862" s="438"/>
      <c r="K862" s="438"/>
      <c r="L862" s="438"/>
      <c r="M862" s="438"/>
      <c r="N862" s="438"/>
      <c r="O862" s="438"/>
      <c r="P862" s="438"/>
      <c r="Q862" s="438"/>
      <c r="R862" s="438"/>
      <c r="S862" s="438"/>
      <c r="T862" s="438"/>
      <c r="U862" s="438"/>
      <c r="V862" s="438"/>
      <c r="W862" s="438"/>
      <c r="X862" s="438"/>
      <c r="Y862" s="438"/>
      <c r="Z862" s="438"/>
      <c r="AA862" s="438"/>
      <c r="AB862" s="438"/>
      <c r="AC862" s="438"/>
    </row>
    <row r="863" spans="8:29" x14ac:dyDescent="0.2">
      <c r="H863" s="438"/>
      <c r="I863" s="438"/>
      <c r="J863" s="438"/>
      <c r="K863" s="438"/>
      <c r="L863" s="438"/>
      <c r="M863" s="438"/>
      <c r="N863" s="438"/>
      <c r="O863" s="438"/>
      <c r="P863" s="438"/>
      <c r="Q863" s="438"/>
      <c r="R863" s="438"/>
      <c r="S863" s="438"/>
      <c r="T863" s="438"/>
      <c r="U863" s="438"/>
      <c r="V863" s="438"/>
      <c r="W863" s="438"/>
      <c r="X863" s="438"/>
      <c r="Y863" s="438"/>
      <c r="Z863" s="438"/>
      <c r="AA863" s="438"/>
      <c r="AB863" s="438"/>
      <c r="AC863" s="438"/>
    </row>
    <row r="864" spans="8:29" x14ac:dyDescent="0.2">
      <c r="H864" s="438"/>
      <c r="I864" s="438"/>
      <c r="J864" s="438"/>
      <c r="K864" s="438"/>
      <c r="L864" s="438"/>
      <c r="M864" s="438"/>
      <c r="N864" s="438"/>
      <c r="O864" s="438"/>
      <c r="P864" s="438"/>
      <c r="Q864" s="438"/>
      <c r="R864" s="438"/>
      <c r="S864" s="438"/>
      <c r="T864" s="438"/>
      <c r="U864" s="438"/>
      <c r="V864" s="438"/>
      <c r="W864" s="438"/>
      <c r="X864" s="438"/>
      <c r="Y864" s="438"/>
      <c r="Z864" s="438"/>
      <c r="AA864" s="438"/>
      <c r="AB864" s="438"/>
      <c r="AC864" s="438"/>
    </row>
    <row r="865" spans="8:29" x14ac:dyDescent="0.2">
      <c r="H865" s="438"/>
      <c r="I865" s="438"/>
      <c r="J865" s="438"/>
      <c r="K865" s="438"/>
      <c r="L865" s="438"/>
      <c r="M865" s="438"/>
      <c r="N865" s="438"/>
      <c r="O865" s="438"/>
      <c r="P865" s="438"/>
      <c r="Q865" s="438"/>
      <c r="R865" s="438"/>
      <c r="S865" s="438"/>
      <c r="T865" s="438"/>
      <c r="U865" s="438"/>
      <c r="V865" s="438"/>
      <c r="W865" s="438"/>
      <c r="X865" s="438"/>
      <c r="Y865" s="438"/>
      <c r="Z865" s="438"/>
      <c r="AA865" s="438"/>
      <c r="AB865" s="438"/>
      <c r="AC865" s="438"/>
    </row>
    <row r="866" spans="8:29" x14ac:dyDescent="0.2">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row>
    <row r="867" spans="8:29" x14ac:dyDescent="0.2">
      <c r="H867" s="438"/>
      <c r="I867" s="438"/>
      <c r="J867" s="438"/>
      <c r="K867" s="438"/>
      <c r="L867" s="438"/>
      <c r="M867" s="438"/>
      <c r="N867" s="438"/>
      <c r="O867" s="438"/>
      <c r="P867" s="438"/>
      <c r="Q867" s="438"/>
      <c r="R867" s="438"/>
      <c r="S867" s="438"/>
      <c r="T867" s="438"/>
      <c r="U867" s="438"/>
      <c r="V867" s="438"/>
      <c r="W867" s="438"/>
      <c r="X867" s="438"/>
      <c r="Y867" s="438"/>
      <c r="Z867" s="438"/>
      <c r="AA867" s="438"/>
      <c r="AB867" s="438"/>
      <c r="AC867" s="438"/>
    </row>
    <row r="868" spans="8:29" x14ac:dyDescent="0.2">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row>
    <row r="869" spans="8:29" x14ac:dyDescent="0.2">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row>
    <row r="870" spans="8:29" x14ac:dyDescent="0.2">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row>
    <row r="871" spans="8:29" x14ac:dyDescent="0.2">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row>
    <row r="872" spans="8:29" x14ac:dyDescent="0.2">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row>
    <row r="873" spans="8:29" x14ac:dyDescent="0.2">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row>
    <row r="874" spans="8:29" x14ac:dyDescent="0.2">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row>
    <row r="875" spans="8:29" x14ac:dyDescent="0.2">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row>
    <row r="876" spans="8:29" x14ac:dyDescent="0.2">
      <c r="H876" s="438"/>
      <c r="I876" s="438"/>
      <c r="J876" s="438"/>
      <c r="K876" s="438"/>
      <c r="L876" s="438"/>
      <c r="M876" s="438"/>
      <c r="N876" s="438"/>
      <c r="O876" s="438"/>
      <c r="P876" s="438"/>
      <c r="Q876" s="438"/>
      <c r="R876" s="438"/>
      <c r="S876" s="438"/>
      <c r="T876" s="438"/>
      <c r="U876" s="438"/>
      <c r="V876" s="438"/>
      <c r="W876" s="438"/>
      <c r="X876" s="438"/>
      <c r="Y876" s="438"/>
      <c r="Z876" s="438"/>
      <c r="AA876" s="438"/>
      <c r="AB876" s="438"/>
      <c r="AC876" s="438"/>
    </row>
    <row r="877" spans="8:29" x14ac:dyDescent="0.2">
      <c r="H877" s="438"/>
      <c r="I877" s="438"/>
      <c r="J877" s="438"/>
      <c r="K877" s="438"/>
      <c r="L877" s="438"/>
      <c r="M877" s="438"/>
      <c r="N877" s="438"/>
      <c r="O877" s="438"/>
      <c r="P877" s="438"/>
      <c r="Q877" s="438"/>
      <c r="R877" s="438"/>
      <c r="S877" s="438"/>
      <c r="T877" s="438"/>
      <c r="U877" s="438"/>
      <c r="V877" s="438"/>
      <c r="W877" s="438"/>
      <c r="X877" s="438"/>
      <c r="Y877" s="438"/>
      <c r="Z877" s="438"/>
      <c r="AA877" s="438"/>
      <c r="AB877" s="438"/>
      <c r="AC877" s="438"/>
    </row>
    <row r="878" spans="8:29" x14ac:dyDescent="0.2">
      <c r="H878" s="438"/>
      <c r="I878" s="438"/>
      <c r="J878" s="438"/>
      <c r="K878" s="438"/>
      <c r="L878" s="438"/>
      <c r="M878" s="438"/>
      <c r="N878" s="438"/>
      <c r="O878" s="438"/>
      <c r="P878" s="438"/>
      <c r="Q878" s="438"/>
      <c r="R878" s="438"/>
      <c r="S878" s="438"/>
      <c r="T878" s="438"/>
      <c r="U878" s="438"/>
      <c r="V878" s="438"/>
      <c r="W878" s="438"/>
      <c r="X878" s="438"/>
      <c r="Y878" s="438"/>
      <c r="Z878" s="438"/>
      <c r="AA878" s="438"/>
      <c r="AB878" s="438"/>
      <c r="AC878" s="438"/>
    </row>
    <row r="879" spans="8:29" x14ac:dyDescent="0.2">
      <c r="H879" s="438"/>
      <c r="I879" s="438"/>
      <c r="J879" s="438"/>
      <c r="K879" s="438"/>
      <c r="L879" s="438"/>
      <c r="M879" s="438"/>
      <c r="N879" s="438"/>
      <c r="O879" s="438"/>
      <c r="P879" s="438"/>
      <c r="Q879" s="438"/>
      <c r="R879" s="438"/>
      <c r="S879" s="438"/>
      <c r="T879" s="438"/>
      <c r="U879" s="438"/>
      <c r="V879" s="438"/>
      <c r="W879" s="438"/>
      <c r="X879" s="438"/>
      <c r="Y879" s="438"/>
      <c r="Z879" s="438"/>
      <c r="AA879" s="438"/>
      <c r="AB879" s="438"/>
      <c r="AC879" s="438"/>
    </row>
    <row r="880" spans="8:29" x14ac:dyDescent="0.2">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row>
    <row r="881" spans="8:29" x14ac:dyDescent="0.2">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row>
    <row r="882" spans="8:29" x14ac:dyDescent="0.2">
      <c r="H882" s="438"/>
      <c r="I882" s="438"/>
      <c r="J882" s="438"/>
      <c r="K882" s="438"/>
      <c r="L882" s="438"/>
      <c r="M882" s="438"/>
      <c r="N882" s="438"/>
      <c r="O882" s="438"/>
      <c r="P882" s="438"/>
      <c r="Q882" s="438"/>
      <c r="R882" s="438"/>
      <c r="S882" s="438"/>
      <c r="T882" s="438"/>
      <c r="U882" s="438"/>
      <c r="V882" s="438"/>
      <c r="W882" s="438"/>
      <c r="X882" s="438"/>
      <c r="Y882" s="438"/>
      <c r="Z882" s="438"/>
      <c r="AA882" s="438"/>
      <c r="AB882" s="438"/>
      <c r="AC882" s="438"/>
    </row>
    <row r="883" spans="8:29" x14ac:dyDescent="0.2">
      <c r="H883" s="438"/>
      <c r="I883" s="438"/>
      <c r="J883" s="438"/>
      <c r="K883" s="438"/>
      <c r="L883" s="438"/>
      <c r="M883" s="438"/>
      <c r="N883" s="438"/>
      <c r="O883" s="438"/>
      <c r="P883" s="438"/>
      <c r="Q883" s="438"/>
      <c r="R883" s="438"/>
      <c r="S883" s="438"/>
      <c r="T883" s="438"/>
      <c r="U883" s="438"/>
      <c r="V883" s="438"/>
      <c r="W883" s="438"/>
      <c r="X883" s="438"/>
      <c r="Y883" s="438"/>
      <c r="Z883" s="438"/>
      <c r="AA883" s="438"/>
      <c r="AB883" s="438"/>
      <c r="AC883" s="438"/>
    </row>
    <row r="884" spans="8:29" x14ac:dyDescent="0.2">
      <c r="H884" s="438"/>
      <c r="I884" s="438"/>
      <c r="J884" s="438"/>
      <c r="K884" s="438"/>
      <c r="L884" s="438"/>
      <c r="M884" s="438"/>
      <c r="N884" s="438"/>
      <c r="O884" s="438"/>
      <c r="P884" s="438"/>
      <c r="Q884" s="438"/>
      <c r="R884" s="438"/>
      <c r="S884" s="438"/>
      <c r="T884" s="438"/>
      <c r="U884" s="438"/>
      <c r="V884" s="438"/>
      <c r="W884" s="438"/>
      <c r="X884" s="438"/>
      <c r="Y884" s="438"/>
      <c r="Z884" s="438"/>
      <c r="AA884" s="438"/>
      <c r="AB884" s="438"/>
      <c r="AC884" s="438"/>
    </row>
    <row r="885" spans="8:29" x14ac:dyDescent="0.2">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row>
    <row r="886" spans="8:29" x14ac:dyDescent="0.2">
      <c r="H886" s="438"/>
      <c r="I886" s="438"/>
      <c r="J886" s="438"/>
      <c r="K886" s="438"/>
      <c r="L886" s="438"/>
      <c r="M886" s="438"/>
      <c r="N886" s="438"/>
      <c r="O886" s="438"/>
      <c r="P886" s="438"/>
      <c r="Q886" s="438"/>
      <c r="R886" s="438"/>
      <c r="S886" s="438"/>
      <c r="T886" s="438"/>
      <c r="U886" s="438"/>
      <c r="V886" s="438"/>
      <c r="W886" s="438"/>
      <c r="X886" s="438"/>
      <c r="Y886" s="438"/>
      <c r="Z886" s="438"/>
      <c r="AA886" s="438"/>
      <c r="AB886" s="438"/>
      <c r="AC886" s="438"/>
    </row>
    <row r="887" spans="8:29" x14ac:dyDescent="0.2">
      <c r="H887" s="438"/>
      <c r="I887" s="438"/>
      <c r="J887" s="438"/>
      <c r="K887" s="438"/>
      <c r="L887" s="438"/>
      <c r="M887" s="438"/>
      <c r="N887" s="438"/>
      <c r="O887" s="438"/>
      <c r="P887" s="438"/>
      <c r="Q887" s="438"/>
      <c r="R887" s="438"/>
      <c r="S887" s="438"/>
      <c r="T887" s="438"/>
      <c r="U887" s="438"/>
      <c r="V887" s="438"/>
      <c r="W887" s="438"/>
      <c r="X887" s="438"/>
      <c r="Y887" s="438"/>
      <c r="Z887" s="438"/>
      <c r="AA887" s="438"/>
      <c r="AB887" s="438"/>
      <c r="AC887" s="438"/>
    </row>
    <row r="888" spans="8:29" x14ac:dyDescent="0.2">
      <c r="H888" s="438"/>
      <c r="I888" s="438"/>
      <c r="J888" s="438"/>
      <c r="K888" s="438"/>
      <c r="L888" s="438"/>
      <c r="M888" s="438"/>
      <c r="N888" s="438"/>
      <c r="O888" s="438"/>
      <c r="P888" s="438"/>
      <c r="Q888" s="438"/>
      <c r="R888" s="438"/>
      <c r="S888" s="438"/>
      <c r="T888" s="438"/>
      <c r="U888" s="438"/>
      <c r="V888" s="438"/>
      <c r="W888" s="438"/>
      <c r="X888" s="438"/>
      <c r="Y888" s="438"/>
      <c r="Z888" s="438"/>
      <c r="AA888" s="438"/>
      <c r="AB888" s="438"/>
      <c r="AC888" s="438"/>
    </row>
    <row r="889" spans="8:29" x14ac:dyDescent="0.2">
      <c r="H889" s="438"/>
      <c r="I889" s="438"/>
      <c r="J889" s="438"/>
      <c r="K889" s="438"/>
      <c r="L889" s="438"/>
      <c r="M889" s="438"/>
      <c r="N889" s="438"/>
      <c r="O889" s="438"/>
      <c r="P889" s="438"/>
      <c r="Q889" s="438"/>
      <c r="R889" s="438"/>
      <c r="S889" s="438"/>
      <c r="T889" s="438"/>
      <c r="U889" s="438"/>
      <c r="V889" s="438"/>
      <c r="W889" s="438"/>
      <c r="X889" s="438"/>
      <c r="Y889" s="438"/>
      <c r="Z889" s="438"/>
      <c r="AA889" s="438"/>
      <c r="AB889" s="438"/>
      <c r="AC889" s="438"/>
    </row>
    <row r="890" spans="8:29" x14ac:dyDescent="0.2">
      <c r="H890" s="438"/>
      <c r="I890" s="438"/>
      <c r="J890" s="438"/>
      <c r="K890" s="438"/>
      <c r="L890" s="438"/>
      <c r="M890" s="438"/>
      <c r="N890" s="438"/>
      <c r="O890" s="438"/>
      <c r="P890" s="438"/>
      <c r="Q890" s="438"/>
      <c r="R890" s="438"/>
      <c r="S890" s="438"/>
      <c r="T890" s="438"/>
      <c r="U890" s="438"/>
      <c r="V890" s="438"/>
      <c r="W890" s="438"/>
      <c r="X890" s="438"/>
      <c r="Y890" s="438"/>
      <c r="Z890" s="438"/>
      <c r="AA890" s="438"/>
      <c r="AB890" s="438"/>
      <c r="AC890" s="438"/>
    </row>
    <row r="891" spans="8:29" x14ac:dyDescent="0.2">
      <c r="H891" s="438"/>
      <c r="I891" s="438"/>
      <c r="J891" s="438"/>
      <c r="K891" s="438"/>
      <c r="L891" s="438"/>
      <c r="M891" s="438"/>
      <c r="N891" s="438"/>
      <c r="O891" s="438"/>
      <c r="P891" s="438"/>
      <c r="Q891" s="438"/>
      <c r="R891" s="438"/>
      <c r="S891" s="438"/>
      <c r="T891" s="438"/>
      <c r="U891" s="438"/>
      <c r="V891" s="438"/>
      <c r="W891" s="438"/>
      <c r="X891" s="438"/>
      <c r="Y891" s="438"/>
      <c r="Z891" s="438"/>
      <c r="AA891" s="438"/>
      <c r="AB891" s="438"/>
      <c r="AC891" s="438"/>
    </row>
    <row r="892" spans="8:29" x14ac:dyDescent="0.2">
      <c r="H892" s="438"/>
      <c r="I892" s="438"/>
      <c r="J892" s="438"/>
      <c r="K892" s="438"/>
      <c r="L892" s="438"/>
      <c r="M892" s="438"/>
      <c r="N892" s="438"/>
      <c r="O892" s="438"/>
      <c r="P892" s="438"/>
      <c r="Q892" s="438"/>
      <c r="R892" s="438"/>
      <c r="S892" s="438"/>
      <c r="T892" s="438"/>
      <c r="U892" s="438"/>
      <c r="V892" s="438"/>
      <c r="W892" s="438"/>
      <c r="X892" s="438"/>
      <c r="Y892" s="438"/>
      <c r="Z892" s="438"/>
      <c r="AA892" s="438"/>
      <c r="AB892" s="438"/>
      <c r="AC892" s="438"/>
    </row>
    <row r="893" spans="8:29" x14ac:dyDescent="0.2">
      <c r="H893" s="438"/>
      <c r="I893" s="438"/>
      <c r="J893" s="438"/>
      <c r="K893" s="438"/>
      <c r="L893" s="438"/>
      <c r="M893" s="438"/>
      <c r="N893" s="438"/>
      <c r="O893" s="438"/>
      <c r="P893" s="438"/>
      <c r="Q893" s="438"/>
      <c r="R893" s="438"/>
      <c r="S893" s="438"/>
      <c r="T893" s="438"/>
      <c r="U893" s="438"/>
      <c r="V893" s="438"/>
      <c r="W893" s="438"/>
      <c r="X893" s="438"/>
      <c r="Y893" s="438"/>
      <c r="Z893" s="438"/>
      <c r="AA893" s="438"/>
      <c r="AB893" s="438"/>
      <c r="AC893" s="438"/>
    </row>
    <row r="894" spans="8:29" x14ac:dyDescent="0.2">
      <c r="H894" s="438"/>
      <c r="I894" s="438"/>
      <c r="J894" s="438"/>
      <c r="K894" s="438"/>
      <c r="L894" s="438"/>
      <c r="M894" s="438"/>
      <c r="N894" s="438"/>
      <c r="O894" s="438"/>
      <c r="P894" s="438"/>
      <c r="Q894" s="438"/>
      <c r="R894" s="438"/>
      <c r="S894" s="438"/>
      <c r="T894" s="438"/>
      <c r="U894" s="438"/>
      <c r="V894" s="438"/>
      <c r="W894" s="438"/>
      <c r="X894" s="438"/>
      <c r="Y894" s="438"/>
      <c r="Z894" s="438"/>
      <c r="AA894" s="438"/>
      <c r="AB894" s="438"/>
      <c r="AC894" s="438"/>
    </row>
    <row r="895" spans="8:29" x14ac:dyDescent="0.2">
      <c r="H895" s="438"/>
      <c r="I895" s="438"/>
      <c r="J895" s="438"/>
      <c r="K895" s="438"/>
      <c r="L895" s="438"/>
      <c r="M895" s="438"/>
      <c r="N895" s="438"/>
      <c r="O895" s="438"/>
      <c r="P895" s="438"/>
      <c r="Q895" s="438"/>
      <c r="R895" s="438"/>
      <c r="S895" s="438"/>
      <c r="T895" s="438"/>
      <c r="U895" s="438"/>
      <c r="V895" s="438"/>
      <c r="W895" s="438"/>
      <c r="X895" s="438"/>
      <c r="Y895" s="438"/>
      <c r="Z895" s="438"/>
      <c r="AA895" s="438"/>
      <c r="AB895" s="438"/>
      <c r="AC895" s="438"/>
    </row>
    <row r="896" spans="8:29" x14ac:dyDescent="0.2">
      <c r="H896" s="438"/>
      <c r="I896" s="438"/>
      <c r="J896" s="438"/>
      <c r="K896" s="438"/>
      <c r="L896" s="438"/>
      <c r="M896" s="438"/>
      <c r="N896" s="438"/>
      <c r="O896" s="438"/>
      <c r="P896" s="438"/>
      <c r="Q896" s="438"/>
      <c r="R896" s="438"/>
      <c r="S896" s="438"/>
      <c r="T896" s="438"/>
      <c r="U896" s="438"/>
      <c r="V896" s="438"/>
      <c r="W896" s="438"/>
      <c r="X896" s="438"/>
      <c r="Y896" s="438"/>
      <c r="Z896" s="438"/>
      <c r="AA896" s="438"/>
      <c r="AB896" s="438"/>
      <c r="AC896" s="438"/>
    </row>
    <row r="897" spans="8:29" x14ac:dyDescent="0.2">
      <c r="H897" s="438"/>
      <c r="I897" s="438"/>
      <c r="J897" s="438"/>
      <c r="K897" s="438"/>
      <c r="L897" s="438"/>
      <c r="M897" s="438"/>
      <c r="N897" s="438"/>
      <c r="O897" s="438"/>
      <c r="P897" s="438"/>
      <c r="Q897" s="438"/>
      <c r="R897" s="438"/>
      <c r="S897" s="438"/>
      <c r="T897" s="438"/>
      <c r="U897" s="438"/>
      <c r="V897" s="438"/>
      <c r="W897" s="438"/>
      <c r="X897" s="438"/>
      <c r="Y897" s="438"/>
      <c r="Z897" s="438"/>
      <c r="AA897" s="438"/>
      <c r="AB897" s="438"/>
      <c r="AC897" s="438"/>
    </row>
    <row r="898" spans="8:29" x14ac:dyDescent="0.2">
      <c r="H898" s="438"/>
      <c r="I898" s="438"/>
      <c r="J898" s="438"/>
      <c r="K898" s="438"/>
      <c r="L898" s="438"/>
      <c r="M898" s="438"/>
      <c r="N898" s="438"/>
      <c r="O898" s="438"/>
      <c r="P898" s="438"/>
      <c r="Q898" s="438"/>
      <c r="R898" s="438"/>
      <c r="S898" s="438"/>
      <c r="T898" s="438"/>
      <c r="U898" s="438"/>
      <c r="V898" s="438"/>
      <c r="W898" s="438"/>
      <c r="X898" s="438"/>
      <c r="Y898" s="438"/>
      <c r="Z898" s="438"/>
      <c r="AA898" s="438"/>
      <c r="AB898" s="438"/>
      <c r="AC898" s="438"/>
    </row>
    <row r="899" spans="8:29" x14ac:dyDescent="0.2">
      <c r="H899" s="438"/>
      <c r="I899" s="438"/>
      <c r="J899" s="438"/>
      <c r="K899" s="438"/>
      <c r="L899" s="438"/>
      <c r="M899" s="438"/>
      <c r="N899" s="438"/>
      <c r="O899" s="438"/>
      <c r="P899" s="438"/>
      <c r="Q899" s="438"/>
      <c r="R899" s="438"/>
      <c r="S899" s="438"/>
      <c r="T899" s="438"/>
      <c r="U899" s="438"/>
      <c r="V899" s="438"/>
      <c r="W899" s="438"/>
      <c r="X899" s="438"/>
      <c r="Y899" s="438"/>
      <c r="Z899" s="438"/>
      <c r="AA899" s="438"/>
      <c r="AB899" s="438"/>
      <c r="AC899" s="438"/>
    </row>
    <row r="900" spans="8:29" x14ac:dyDescent="0.2">
      <c r="H900" s="438"/>
      <c r="I900" s="438"/>
      <c r="J900" s="438"/>
      <c r="K900" s="438"/>
      <c r="L900" s="438"/>
      <c r="M900" s="438"/>
      <c r="N900" s="438"/>
      <c r="O900" s="438"/>
      <c r="P900" s="438"/>
      <c r="Q900" s="438"/>
      <c r="R900" s="438"/>
      <c r="S900" s="438"/>
      <c r="T900" s="438"/>
      <c r="U900" s="438"/>
      <c r="V900" s="438"/>
      <c r="W900" s="438"/>
      <c r="X900" s="438"/>
      <c r="Y900" s="438"/>
      <c r="Z900" s="438"/>
      <c r="AA900" s="438"/>
      <c r="AB900" s="438"/>
      <c r="AC900" s="438"/>
    </row>
    <row r="901" spans="8:29" x14ac:dyDescent="0.2">
      <c r="H901" s="438"/>
      <c r="I901" s="438"/>
      <c r="J901" s="438"/>
      <c r="K901" s="438"/>
      <c r="L901" s="438"/>
      <c r="M901" s="438"/>
      <c r="N901" s="438"/>
      <c r="O901" s="438"/>
      <c r="P901" s="438"/>
      <c r="Q901" s="438"/>
      <c r="R901" s="438"/>
      <c r="S901" s="438"/>
      <c r="T901" s="438"/>
      <c r="U901" s="438"/>
      <c r="V901" s="438"/>
      <c r="W901" s="438"/>
      <c r="X901" s="438"/>
      <c r="Y901" s="438"/>
      <c r="Z901" s="438"/>
      <c r="AA901" s="438"/>
      <c r="AB901" s="438"/>
      <c r="AC901" s="438"/>
    </row>
    <row r="902" spans="8:29" x14ac:dyDescent="0.2">
      <c r="H902" s="438"/>
      <c r="I902" s="438"/>
      <c r="J902" s="438"/>
      <c r="K902" s="438"/>
      <c r="L902" s="438"/>
      <c r="M902" s="438"/>
      <c r="N902" s="438"/>
      <c r="O902" s="438"/>
      <c r="P902" s="438"/>
      <c r="Q902" s="438"/>
      <c r="R902" s="438"/>
      <c r="S902" s="438"/>
      <c r="T902" s="438"/>
      <c r="U902" s="438"/>
      <c r="V902" s="438"/>
      <c r="W902" s="438"/>
      <c r="X902" s="438"/>
      <c r="Y902" s="438"/>
      <c r="Z902" s="438"/>
      <c r="AA902" s="438"/>
      <c r="AB902" s="438"/>
      <c r="AC902" s="438"/>
    </row>
    <row r="903" spans="8:29" x14ac:dyDescent="0.2">
      <c r="H903" s="438"/>
      <c r="I903" s="438"/>
      <c r="J903" s="438"/>
      <c r="K903" s="438"/>
      <c r="L903" s="438"/>
      <c r="M903" s="438"/>
      <c r="N903" s="438"/>
      <c r="O903" s="438"/>
      <c r="P903" s="438"/>
      <c r="Q903" s="438"/>
      <c r="R903" s="438"/>
      <c r="S903" s="438"/>
      <c r="T903" s="438"/>
      <c r="U903" s="438"/>
      <c r="V903" s="438"/>
      <c r="W903" s="438"/>
      <c r="X903" s="438"/>
      <c r="Y903" s="438"/>
      <c r="Z903" s="438"/>
      <c r="AA903" s="438"/>
      <c r="AB903" s="438"/>
      <c r="AC903" s="438"/>
    </row>
    <row r="904" spans="8:29" x14ac:dyDescent="0.2">
      <c r="H904" s="438"/>
      <c r="I904" s="438"/>
      <c r="J904" s="438"/>
      <c r="K904" s="438"/>
      <c r="L904" s="438"/>
      <c r="M904" s="438"/>
      <c r="N904" s="438"/>
      <c r="O904" s="438"/>
      <c r="P904" s="438"/>
      <c r="Q904" s="438"/>
      <c r="R904" s="438"/>
      <c r="S904" s="438"/>
      <c r="T904" s="438"/>
      <c r="U904" s="438"/>
      <c r="V904" s="438"/>
      <c r="W904" s="438"/>
      <c r="X904" s="438"/>
      <c r="Y904" s="438"/>
      <c r="Z904" s="438"/>
      <c r="AA904" s="438"/>
      <c r="AB904" s="438"/>
      <c r="AC904" s="438"/>
    </row>
    <row r="905" spans="8:29" x14ac:dyDescent="0.2">
      <c r="H905" s="438"/>
      <c r="I905" s="438"/>
      <c r="J905" s="438"/>
      <c r="K905" s="438"/>
      <c r="L905" s="438"/>
      <c r="M905" s="438"/>
      <c r="N905" s="438"/>
      <c r="O905" s="438"/>
      <c r="P905" s="438"/>
      <c r="Q905" s="438"/>
      <c r="R905" s="438"/>
      <c r="S905" s="438"/>
      <c r="T905" s="438"/>
      <c r="U905" s="438"/>
      <c r="V905" s="438"/>
      <c r="W905" s="438"/>
      <c r="X905" s="438"/>
      <c r="Y905" s="438"/>
      <c r="Z905" s="438"/>
      <c r="AA905" s="438"/>
      <c r="AB905" s="438"/>
      <c r="AC905" s="438"/>
    </row>
    <row r="906" spans="8:29" x14ac:dyDescent="0.2">
      <c r="H906" s="438"/>
      <c r="I906" s="438"/>
      <c r="J906" s="438"/>
      <c r="K906" s="438"/>
      <c r="L906" s="438"/>
      <c r="M906" s="438"/>
      <c r="N906" s="438"/>
      <c r="O906" s="438"/>
      <c r="P906" s="438"/>
      <c r="Q906" s="438"/>
      <c r="R906" s="438"/>
      <c r="S906" s="438"/>
      <c r="T906" s="438"/>
      <c r="U906" s="438"/>
      <c r="V906" s="438"/>
      <c r="W906" s="438"/>
      <c r="X906" s="438"/>
      <c r="Y906" s="438"/>
      <c r="Z906" s="438"/>
      <c r="AA906" s="438"/>
      <c r="AB906" s="438"/>
      <c r="AC906" s="438"/>
    </row>
    <row r="907" spans="8:29" x14ac:dyDescent="0.2">
      <c r="H907" s="438"/>
      <c r="I907" s="438"/>
      <c r="J907" s="438"/>
      <c r="K907" s="438"/>
      <c r="L907" s="438"/>
      <c r="M907" s="438"/>
      <c r="N907" s="438"/>
      <c r="O907" s="438"/>
      <c r="P907" s="438"/>
      <c r="Q907" s="438"/>
      <c r="R907" s="438"/>
      <c r="S907" s="438"/>
      <c r="T907" s="438"/>
      <c r="U907" s="438"/>
      <c r="V907" s="438"/>
      <c r="W907" s="438"/>
      <c r="X907" s="438"/>
      <c r="Y907" s="438"/>
      <c r="Z907" s="438"/>
      <c r="AA907" s="438"/>
      <c r="AB907" s="438"/>
      <c r="AC907" s="438"/>
    </row>
    <row r="908" spans="8:29" x14ac:dyDescent="0.2">
      <c r="H908" s="438"/>
      <c r="I908" s="438"/>
      <c r="J908" s="438"/>
      <c r="K908" s="438"/>
      <c r="L908" s="438"/>
      <c r="M908" s="438"/>
      <c r="N908" s="438"/>
      <c r="O908" s="438"/>
      <c r="P908" s="438"/>
      <c r="Q908" s="438"/>
      <c r="R908" s="438"/>
      <c r="S908" s="438"/>
      <c r="T908" s="438"/>
      <c r="U908" s="438"/>
      <c r="V908" s="438"/>
      <c r="W908" s="438"/>
      <c r="X908" s="438"/>
      <c r="Y908" s="438"/>
      <c r="Z908" s="438"/>
      <c r="AA908" s="438"/>
      <c r="AB908" s="438"/>
      <c r="AC908" s="438"/>
    </row>
    <row r="909" spans="8:29" x14ac:dyDescent="0.2">
      <c r="H909" s="438"/>
      <c r="I909" s="438"/>
      <c r="J909" s="438"/>
      <c r="K909" s="438"/>
      <c r="L909" s="438"/>
      <c r="M909" s="438"/>
      <c r="N909" s="438"/>
      <c r="O909" s="438"/>
      <c r="P909" s="438"/>
      <c r="Q909" s="438"/>
      <c r="R909" s="438"/>
      <c r="S909" s="438"/>
      <c r="T909" s="438"/>
      <c r="U909" s="438"/>
      <c r="V909" s="438"/>
      <c r="W909" s="438"/>
      <c r="X909" s="438"/>
      <c r="Y909" s="438"/>
      <c r="Z909" s="438"/>
      <c r="AA909" s="438"/>
      <c r="AB909" s="438"/>
      <c r="AC909" s="438"/>
    </row>
    <row r="910" spans="8:29" x14ac:dyDescent="0.2">
      <c r="H910" s="438"/>
      <c r="I910" s="438"/>
      <c r="J910" s="438"/>
      <c r="K910" s="438"/>
      <c r="L910" s="438"/>
      <c r="M910" s="438"/>
      <c r="N910" s="438"/>
      <c r="O910" s="438"/>
      <c r="P910" s="438"/>
      <c r="Q910" s="438"/>
      <c r="R910" s="438"/>
      <c r="S910" s="438"/>
      <c r="T910" s="438"/>
      <c r="U910" s="438"/>
      <c r="V910" s="438"/>
      <c r="W910" s="438"/>
      <c r="X910" s="438"/>
      <c r="Y910" s="438"/>
      <c r="Z910" s="438"/>
      <c r="AA910" s="438"/>
      <c r="AB910" s="438"/>
      <c r="AC910" s="438"/>
    </row>
    <row r="911" spans="8:29" x14ac:dyDescent="0.2">
      <c r="H911" s="438"/>
      <c r="I911" s="438"/>
      <c r="J911" s="438"/>
      <c r="K911" s="438"/>
      <c r="L911" s="438"/>
      <c r="M911" s="438"/>
      <c r="N911" s="438"/>
      <c r="O911" s="438"/>
      <c r="P911" s="438"/>
      <c r="Q911" s="438"/>
      <c r="R911" s="438"/>
      <c r="S911" s="438"/>
      <c r="T911" s="438"/>
      <c r="U911" s="438"/>
      <c r="V911" s="438"/>
      <c r="W911" s="438"/>
      <c r="X911" s="438"/>
      <c r="Y911" s="438"/>
      <c r="Z911" s="438"/>
      <c r="AA911" s="438"/>
      <c r="AB911" s="438"/>
      <c r="AC911" s="438"/>
    </row>
    <row r="912" spans="8:29" x14ac:dyDescent="0.2">
      <c r="H912" s="438"/>
      <c r="I912" s="438"/>
      <c r="J912" s="438"/>
      <c r="K912" s="438"/>
      <c r="L912" s="438"/>
      <c r="M912" s="438"/>
      <c r="N912" s="438"/>
      <c r="O912" s="438"/>
      <c r="P912" s="438"/>
      <c r="Q912" s="438"/>
      <c r="R912" s="438"/>
      <c r="S912" s="438"/>
      <c r="T912" s="438"/>
      <c r="U912" s="438"/>
      <c r="V912" s="438"/>
      <c r="W912" s="438"/>
      <c r="X912" s="438"/>
      <c r="Y912" s="438"/>
      <c r="Z912" s="438"/>
      <c r="AA912" s="438"/>
      <c r="AB912" s="438"/>
      <c r="AC912" s="438"/>
    </row>
    <row r="913" spans="8:29" x14ac:dyDescent="0.2">
      <c r="H913" s="438"/>
      <c r="I913" s="438"/>
      <c r="J913" s="438"/>
      <c r="K913" s="438"/>
      <c r="L913" s="438"/>
      <c r="M913" s="438"/>
      <c r="N913" s="438"/>
      <c r="O913" s="438"/>
      <c r="P913" s="438"/>
      <c r="Q913" s="438"/>
      <c r="R913" s="438"/>
      <c r="S913" s="438"/>
      <c r="T913" s="438"/>
      <c r="U913" s="438"/>
      <c r="V913" s="438"/>
      <c r="W913" s="438"/>
      <c r="X913" s="438"/>
      <c r="Y913" s="438"/>
      <c r="Z913" s="438"/>
      <c r="AA913" s="438"/>
      <c r="AB913" s="438"/>
      <c r="AC913" s="438"/>
    </row>
    <row r="914" spans="8:29" x14ac:dyDescent="0.2">
      <c r="H914" s="438"/>
      <c r="I914" s="438"/>
      <c r="J914" s="438"/>
      <c r="K914" s="438"/>
      <c r="L914" s="438"/>
      <c r="M914" s="438"/>
      <c r="N914" s="438"/>
      <c r="O914" s="438"/>
      <c r="P914" s="438"/>
      <c r="Q914" s="438"/>
      <c r="R914" s="438"/>
      <c r="S914" s="438"/>
      <c r="T914" s="438"/>
      <c r="U914" s="438"/>
      <c r="V914" s="438"/>
      <c r="W914" s="438"/>
      <c r="X914" s="438"/>
      <c r="Y914" s="438"/>
      <c r="Z914" s="438"/>
      <c r="AA914" s="438"/>
      <c r="AB914" s="438"/>
      <c r="AC914" s="438"/>
    </row>
    <row r="915" spans="8:29" x14ac:dyDescent="0.2">
      <c r="H915" s="438"/>
      <c r="I915" s="438"/>
      <c r="J915" s="438"/>
      <c r="K915" s="438"/>
      <c r="L915" s="438"/>
      <c r="M915" s="438"/>
      <c r="N915" s="438"/>
      <c r="O915" s="438"/>
      <c r="P915" s="438"/>
      <c r="Q915" s="438"/>
      <c r="R915" s="438"/>
      <c r="S915" s="438"/>
      <c r="T915" s="438"/>
      <c r="U915" s="438"/>
      <c r="V915" s="438"/>
      <c r="W915" s="438"/>
      <c r="X915" s="438"/>
      <c r="Y915" s="438"/>
      <c r="Z915" s="438"/>
      <c r="AA915" s="438"/>
      <c r="AB915" s="438"/>
      <c r="AC915" s="438"/>
    </row>
    <row r="916" spans="8:29" x14ac:dyDescent="0.2">
      <c r="H916" s="438"/>
      <c r="I916" s="438"/>
      <c r="J916" s="438"/>
      <c r="K916" s="438"/>
      <c r="L916" s="438"/>
      <c r="M916" s="438"/>
      <c r="N916" s="438"/>
      <c r="O916" s="438"/>
      <c r="P916" s="438"/>
      <c r="Q916" s="438"/>
      <c r="R916" s="438"/>
      <c r="S916" s="438"/>
      <c r="T916" s="438"/>
      <c r="U916" s="438"/>
      <c r="V916" s="438"/>
      <c r="W916" s="438"/>
      <c r="X916" s="438"/>
      <c r="Y916" s="438"/>
      <c r="Z916" s="438"/>
      <c r="AA916" s="438"/>
      <c r="AB916" s="438"/>
      <c r="AC916" s="438"/>
    </row>
    <row r="917" spans="8:29" x14ac:dyDescent="0.2">
      <c r="H917" s="438"/>
      <c r="I917" s="438"/>
      <c r="J917" s="438"/>
      <c r="K917" s="438"/>
      <c r="L917" s="438"/>
      <c r="M917" s="438"/>
      <c r="N917" s="438"/>
      <c r="O917" s="438"/>
      <c r="P917" s="438"/>
      <c r="Q917" s="438"/>
      <c r="R917" s="438"/>
      <c r="S917" s="438"/>
      <c r="T917" s="438"/>
      <c r="U917" s="438"/>
      <c r="V917" s="438"/>
      <c r="W917" s="438"/>
      <c r="X917" s="438"/>
      <c r="Y917" s="438"/>
      <c r="Z917" s="438"/>
      <c r="AA917" s="438"/>
      <c r="AB917" s="438"/>
      <c r="AC917" s="438"/>
    </row>
    <row r="918" spans="8:29" x14ac:dyDescent="0.2">
      <c r="H918" s="438"/>
      <c r="I918" s="438"/>
      <c r="J918" s="438"/>
      <c r="K918" s="438"/>
      <c r="L918" s="438"/>
      <c r="M918" s="438"/>
      <c r="N918" s="438"/>
      <c r="O918" s="438"/>
      <c r="P918" s="438"/>
      <c r="Q918" s="438"/>
      <c r="R918" s="438"/>
      <c r="S918" s="438"/>
      <c r="T918" s="438"/>
      <c r="U918" s="438"/>
      <c r="V918" s="438"/>
      <c r="W918" s="438"/>
      <c r="X918" s="438"/>
      <c r="Y918" s="438"/>
      <c r="Z918" s="438"/>
      <c r="AA918" s="438"/>
      <c r="AB918" s="438"/>
      <c r="AC918" s="438"/>
    </row>
    <row r="919" spans="8:29" x14ac:dyDescent="0.2">
      <c r="H919" s="438"/>
      <c r="I919" s="438"/>
      <c r="J919" s="438"/>
      <c r="K919" s="438"/>
      <c r="L919" s="438"/>
      <c r="M919" s="438"/>
      <c r="N919" s="438"/>
      <c r="O919" s="438"/>
      <c r="P919" s="438"/>
      <c r="Q919" s="438"/>
      <c r="R919" s="438"/>
      <c r="S919" s="438"/>
      <c r="T919" s="438"/>
      <c r="U919" s="438"/>
      <c r="V919" s="438"/>
      <c r="W919" s="438"/>
      <c r="X919" s="438"/>
      <c r="Y919" s="438"/>
      <c r="Z919" s="438"/>
      <c r="AA919" s="438"/>
      <c r="AB919" s="438"/>
      <c r="AC919" s="438"/>
    </row>
    <row r="920" spans="8:29" x14ac:dyDescent="0.2">
      <c r="H920" s="438"/>
      <c r="I920" s="438"/>
      <c r="J920" s="438"/>
      <c r="K920" s="438"/>
      <c r="L920" s="438"/>
      <c r="M920" s="438"/>
      <c r="N920" s="438"/>
      <c r="O920" s="438"/>
      <c r="P920" s="438"/>
      <c r="Q920" s="438"/>
      <c r="R920" s="438"/>
      <c r="S920" s="438"/>
      <c r="T920" s="438"/>
      <c r="U920" s="438"/>
      <c r="V920" s="438"/>
      <c r="W920" s="438"/>
      <c r="X920" s="438"/>
      <c r="Y920" s="438"/>
      <c r="Z920" s="438"/>
      <c r="AA920" s="438"/>
      <c r="AB920" s="438"/>
      <c r="AC920" s="438"/>
    </row>
    <row r="921" spans="8:29" x14ac:dyDescent="0.2">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row>
    <row r="922" spans="8:29" x14ac:dyDescent="0.2">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row>
    <row r="923" spans="8:29" x14ac:dyDescent="0.2">
      <c r="H923" s="438"/>
      <c r="I923" s="438"/>
      <c r="J923" s="438"/>
      <c r="K923" s="438"/>
      <c r="L923" s="438"/>
      <c r="M923" s="438"/>
      <c r="N923" s="438"/>
      <c r="O923" s="438"/>
      <c r="P923" s="438"/>
      <c r="Q923" s="438"/>
      <c r="R923" s="438"/>
      <c r="S923" s="438"/>
      <c r="T923" s="438"/>
      <c r="U923" s="438"/>
      <c r="V923" s="438"/>
      <c r="W923" s="438"/>
      <c r="X923" s="438"/>
      <c r="Y923" s="438"/>
      <c r="Z923" s="438"/>
      <c r="AA923" s="438"/>
      <c r="AB923" s="438"/>
      <c r="AC923" s="438"/>
    </row>
    <row r="924" spans="8:29" x14ac:dyDescent="0.2">
      <c r="H924" s="438"/>
      <c r="I924" s="438"/>
      <c r="J924" s="438"/>
      <c r="K924" s="438"/>
      <c r="L924" s="438"/>
      <c r="M924" s="438"/>
      <c r="N924" s="438"/>
      <c r="O924" s="438"/>
      <c r="P924" s="438"/>
      <c r="Q924" s="438"/>
      <c r="R924" s="438"/>
      <c r="S924" s="438"/>
      <c r="T924" s="438"/>
      <c r="U924" s="438"/>
      <c r="V924" s="438"/>
      <c r="W924" s="438"/>
      <c r="X924" s="438"/>
      <c r="Y924" s="438"/>
      <c r="Z924" s="438"/>
      <c r="AA924" s="438"/>
      <c r="AB924" s="438"/>
      <c r="AC924" s="438"/>
    </row>
    <row r="925" spans="8:29" x14ac:dyDescent="0.2">
      <c r="H925" s="438"/>
      <c r="I925" s="438"/>
      <c r="J925" s="438"/>
      <c r="K925" s="438"/>
      <c r="L925" s="438"/>
      <c r="M925" s="438"/>
      <c r="N925" s="438"/>
      <c r="O925" s="438"/>
      <c r="P925" s="438"/>
      <c r="Q925" s="438"/>
      <c r="R925" s="438"/>
      <c r="S925" s="438"/>
      <c r="T925" s="438"/>
      <c r="U925" s="438"/>
      <c r="V925" s="438"/>
      <c r="W925" s="438"/>
      <c r="X925" s="438"/>
      <c r="Y925" s="438"/>
      <c r="Z925" s="438"/>
      <c r="AA925" s="438"/>
      <c r="AB925" s="438"/>
      <c r="AC925" s="438"/>
    </row>
    <row r="926" spans="8:29" x14ac:dyDescent="0.2">
      <c r="H926" s="438"/>
      <c r="I926" s="438"/>
      <c r="J926" s="438"/>
      <c r="K926" s="438"/>
      <c r="L926" s="438"/>
      <c r="M926" s="438"/>
      <c r="N926" s="438"/>
      <c r="O926" s="438"/>
      <c r="P926" s="438"/>
      <c r="Q926" s="438"/>
      <c r="R926" s="438"/>
      <c r="S926" s="438"/>
      <c r="T926" s="438"/>
      <c r="U926" s="438"/>
      <c r="V926" s="438"/>
      <c r="W926" s="438"/>
      <c r="X926" s="438"/>
      <c r="Y926" s="438"/>
      <c r="Z926" s="438"/>
      <c r="AA926" s="438"/>
      <c r="AB926" s="438"/>
      <c r="AC926" s="438"/>
    </row>
    <row r="927" spans="8:29" x14ac:dyDescent="0.2">
      <c r="H927" s="438"/>
      <c r="I927" s="438"/>
      <c r="J927" s="438"/>
      <c r="K927" s="438"/>
      <c r="L927" s="438"/>
      <c r="M927" s="438"/>
      <c r="N927" s="438"/>
      <c r="O927" s="438"/>
      <c r="P927" s="438"/>
      <c r="Q927" s="438"/>
      <c r="R927" s="438"/>
      <c r="S927" s="438"/>
      <c r="T927" s="438"/>
      <c r="U927" s="438"/>
      <c r="V927" s="438"/>
      <c r="W927" s="438"/>
      <c r="X927" s="438"/>
      <c r="Y927" s="438"/>
      <c r="Z927" s="438"/>
      <c r="AA927" s="438"/>
      <c r="AB927" s="438"/>
      <c r="AC927" s="438"/>
    </row>
    <row r="928" spans="8:29" x14ac:dyDescent="0.2">
      <c r="H928" s="438"/>
      <c r="I928" s="438"/>
      <c r="J928" s="438"/>
      <c r="K928" s="438"/>
      <c r="L928" s="438"/>
      <c r="M928" s="438"/>
      <c r="N928" s="438"/>
      <c r="O928" s="438"/>
      <c r="P928" s="438"/>
      <c r="Q928" s="438"/>
      <c r="R928" s="438"/>
      <c r="S928" s="438"/>
      <c r="T928" s="438"/>
      <c r="U928" s="438"/>
      <c r="V928" s="438"/>
      <c r="W928" s="438"/>
      <c r="X928" s="438"/>
      <c r="Y928" s="438"/>
      <c r="Z928" s="438"/>
      <c r="AA928" s="438"/>
      <c r="AB928" s="438"/>
      <c r="AC928" s="438"/>
    </row>
    <row r="929" spans="8:29" x14ac:dyDescent="0.2">
      <c r="H929" s="438"/>
      <c r="I929" s="438"/>
      <c r="J929" s="438"/>
      <c r="K929" s="438"/>
      <c r="L929" s="438"/>
      <c r="M929" s="438"/>
      <c r="N929" s="438"/>
      <c r="O929" s="438"/>
      <c r="P929" s="438"/>
      <c r="Q929" s="438"/>
      <c r="R929" s="438"/>
      <c r="S929" s="438"/>
      <c r="T929" s="438"/>
      <c r="U929" s="438"/>
      <c r="V929" s="438"/>
      <c r="W929" s="438"/>
      <c r="X929" s="438"/>
      <c r="Y929" s="438"/>
      <c r="Z929" s="438"/>
      <c r="AA929" s="438"/>
      <c r="AB929" s="438"/>
      <c r="AC929" s="438"/>
    </row>
    <row r="930" spans="8:29" x14ac:dyDescent="0.2">
      <c r="H930" s="438"/>
      <c r="I930" s="438"/>
      <c r="J930" s="438"/>
      <c r="K930" s="438"/>
      <c r="L930" s="438"/>
      <c r="M930" s="438"/>
      <c r="N930" s="438"/>
      <c r="O930" s="438"/>
      <c r="P930" s="438"/>
      <c r="Q930" s="438"/>
      <c r="R930" s="438"/>
      <c r="S930" s="438"/>
      <c r="T930" s="438"/>
      <c r="U930" s="438"/>
      <c r="V930" s="438"/>
      <c r="W930" s="438"/>
      <c r="X930" s="438"/>
      <c r="Y930" s="438"/>
      <c r="Z930" s="438"/>
      <c r="AA930" s="438"/>
      <c r="AB930" s="438"/>
      <c r="AC930" s="438"/>
    </row>
    <row r="931" spans="8:29" x14ac:dyDescent="0.2">
      <c r="H931" s="438"/>
      <c r="I931" s="438"/>
      <c r="J931" s="438"/>
      <c r="K931" s="438"/>
      <c r="L931" s="438"/>
      <c r="M931" s="438"/>
      <c r="N931" s="438"/>
      <c r="O931" s="438"/>
      <c r="P931" s="438"/>
      <c r="Q931" s="438"/>
      <c r="R931" s="438"/>
      <c r="S931" s="438"/>
      <c r="T931" s="438"/>
      <c r="U931" s="438"/>
      <c r="V931" s="438"/>
      <c r="W931" s="438"/>
      <c r="X931" s="438"/>
      <c r="Y931" s="438"/>
      <c r="Z931" s="438"/>
      <c r="AA931" s="438"/>
      <c r="AB931" s="438"/>
      <c r="AC931" s="438"/>
    </row>
    <row r="932" spans="8:29" x14ac:dyDescent="0.2">
      <c r="H932" s="438"/>
      <c r="I932" s="438"/>
      <c r="J932" s="438"/>
      <c r="K932" s="438"/>
      <c r="L932" s="438"/>
      <c r="M932" s="438"/>
      <c r="N932" s="438"/>
      <c r="O932" s="438"/>
      <c r="P932" s="438"/>
      <c r="Q932" s="438"/>
      <c r="R932" s="438"/>
      <c r="S932" s="438"/>
      <c r="T932" s="438"/>
      <c r="U932" s="438"/>
      <c r="V932" s="438"/>
      <c r="W932" s="438"/>
      <c r="X932" s="438"/>
      <c r="Y932" s="438"/>
      <c r="Z932" s="438"/>
      <c r="AA932" s="438"/>
      <c r="AB932" s="438"/>
      <c r="AC932" s="438"/>
    </row>
    <row r="933" spans="8:29" x14ac:dyDescent="0.2">
      <c r="H933" s="438"/>
      <c r="I933" s="438"/>
      <c r="J933" s="438"/>
      <c r="K933" s="438"/>
      <c r="L933" s="438"/>
      <c r="M933" s="438"/>
      <c r="N933" s="438"/>
      <c r="O933" s="438"/>
      <c r="P933" s="438"/>
      <c r="Q933" s="438"/>
      <c r="R933" s="438"/>
      <c r="S933" s="438"/>
      <c r="T933" s="438"/>
      <c r="U933" s="438"/>
      <c r="V933" s="438"/>
      <c r="W933" s="438"/>
      <c r="X933" s="438"/>
      <c r="Y933" s="438"/>
      <c r="Z933" s="438"/>
      <c r="AA933" s="438"/>
      <c r="AB933" s="438"/>
      <c r="AC933" s="438"/>
    </row>
    <row r="934" spans="8:29" x14ac:dyDescent="0.2">
      <c r="H934" s="438"/>
      <c r="I934" s="438"/>
      <c r="J934" s="438"/>
      <c r="K934" s="438"/>
      <c r="L934" s="438"/>
      <c r="M934" s="438"/>
      <c r="N934" s="438"/>
      <c r="O934" s="438"/>
      <c r="P934" s="438"/>
      <c r="Q934" s="438"/>
      <c r="R934" s="438"/>
      <c r="S934" s="438"/>
      <c r="T934" s="438"/>
      <c r="U934" s="438"/>
      <c r="V934" s="438"/>
      <c r="W934" s="438"/>
      <c r="X934" s="438"/>
      <c r="Y934" s="438"/>
      <c r="Z934" s="438"/>
      <c r="AA934" s="438"/>
      <c r="AB934" s="438"/>
      <c r="AC934" s="438"/>
    </row>
    <row r="935" spans="8:29" x14ac:dyDescent="0.2">
      <c r="H935" s="438"/>
      <c r="I935" s="438"/>
      <c r="J935" s="438"/>
      <c r="K935" s="438"/>
      <c r="L935" s="438"/>
      <c r="M935" s="438"/>
      <c r="N935" s="438"/>
      <c r="O935" s="438"/>
      <c r="P935" s="438"/>
      <c r="Q935" s="438"/>
      <c r="R935" s="438"/>
      <c r="S935" s="438"/>
      <c r="T935" s="438"/>
      <c r="U935" s="438"/>
      <c r="V935" s="438"/>
      <c r="W935" s="438"/>
      <c r="X935" s="438"/>
      <c r="Y935" s="438"/>
      <c r="Z935" s="438"/>
      <c r="AA935" s="438"/>
      <c r="AB935" s="438"/>
      <c r="AC935" s="438"/>
    </row>
    <row r="936" spans="8:29" x14ac:dyDescent="0.2">
      <c r="H936" s="438"/>
      <c r="I936" s="438"/>
      <c r="J936" s="438"/>
      <c r="K936" s="438"/>
      <c r="L936" s="438"/>
      <c r="M936" s="438"/>
      <c r="N936" s="438"/>
      <c r="O936" s="438"/>
      <c r="P936" s="438"/>
      <c r="Q936" s="438"/>
      <c r="R936" s="438"/>
      <c r="S936" s="438"/>
      <c r="T936" s="438"/>
      <c r="U936" s="438"/>
      <c r="V936" s="438"/>
      <c r="W936" s="438"/>
      <c r="X936" s="438"/>
      <c r="Y936" s="438"/>
      <c r="Z936" s="438"/>
      <c r="AA936" s="438"/>
      <c r="AB936" s="438"/>
      <c r="AC936" s="438"/>
    </row>
    <row r="937" spans="8:29" x14ac:dyDescent="0.2">
      <c r="H937" s="438"/>
      <c r="I937" s="438"/>
      <c r="J937" s="438"/>
      <c r="K937" s="438"/>
      <c r="L937" s="438"/>
      <c r="M937" s="438"/>
      <c r="N937" s="438"/>
      <c r="O937" s="438"/>
      <c r="P937" s="438"/>
      <c r="Q937" s="438"/>
      <c r="R937" s="438"/>
      <c r="S937" s="438"/>
      <c r="T937" s="438"/>
      <c r="U937" s="438"/>
      <c r="V937" s="438"/>
      <c r="W937" s="438"/>
      <c r="X937" s="438"/>
      <c r="Y937" s="438"/>
      <c r="Z937" s="438"/>
      <c r="AA937" s="438"/>
      <c r="AB937" s="438"/>
      <c r="AC937" s="438"/>
    </row>
    <row r="938" spans="8:29" x14ac:dyDescent="0.2">
      <c r="H938" s="438"/>
      <c r="I938" s="438"/>
      <c r="J938" s="438"/>
      <c r="K938" s="438"/>
      <c r="L938" s="438"/>
      <c r="M938" s="438"/>
      <c r="N938" s="438"/>
      <c r="O938" s="438"/>
      <c r="P938" s="438"/>
      <c r="Q938" s="438"/>
      <c r="R938" s="438"/>
      <c r="S938" s="438"/>
      <c r="T938" s="438"/>
      <c r="U938" s="438"/>
      <c r="V938" s="438"/>
      <c r="W938" s="438"/>
      <c r="X938" s="438"/>
      <c r="Y938" s="438"/>
      <c r="Z938" s="438"/>
      <c r="AA938" s="438"/>
      <c r="AB938" s="438"/>
      <c r="AC938" s="438"/>
    </row>
    <row r="939" spans="8:29" x14ac:dyDescent="0.2">
      <c r="H939" s="438"/>
      <c r="I939" s="438"/>
      <c r="J939" s="438"/>
      <c r="K939" s="438"/>
      <c r="L939" s="438"/>
      <c r="M939" s="438"/>
      <c r="N939" s="438"/>
      <c r="O939" s="438"/>
      <c r="P939" s="438"/>
      <c r="Q939" s="438"/>
      <c r="R939" s="438"/>
      <c r="S939" s="438"/>
      <c r="T939" s="438"/>
      <c r="U939" s="438"/>
      <c r="V939" s="438"/>
      <c r="W939" s="438"/>
      <c r="X939" s="438"/>
      <c r="Y939" s="438"/>
      <c r="Z939" s="438"/>
      <c r="AA939" s="438"/>
      <c r="AB939" s="438"/>
      <c r="AC939" s="438"/>
    </row>
    <row r="940" spans="8:29" x14ac:dyDescent="0.2">
      <c r="H940" s="438"/>
      <c r="I940" s="438"/>
      <c r="J940" s="438"/>
      <c r="K940" s="438"/>
      <c r="L940" s="438"/>
      <c r="M940" s="438"/>
      <c r="N940" s="438"/>
      <c r="O940" s="438"/>
      <c r="P940" s="438"/>
      <c r="Q940" s="438"/>
      <c r="R940" s="438"/>
      <c r="S940" s="438"/>
      <c r="T940" s="438"/>
      <c r="U940" s="438"/>
      <c r="V940" s="438"/>
      <c r="W940" s="438"/>
      <c r="X940" s="438"/>
      <c r="Y940" s="438"/>
      <c r="Z940" s="438"/>
      <c r="AA940" s="438"/>
      <c r="AB940" s="438"/>
      <c r="AC940" s="438"/>
    </row>
    <row r="941" spans="8:29" x14ac:dyDescent="0.2">
      <c r="H941" s="438"/>
      <c r="I941" s="438"/>
      <c r="J941" s="438"/>
      <c r="K941" s="438"/>
      <c r="L941" s="438"/>
      <c r="M941" s="438"/>
      <c r="N941" s="438"/>
      <c r="O941" s="438"/>
      <c r="P941" s="438"/>
      <c r="Q941" s="438"/>
      <c r="R941" s="438"/>
      <c r="S941" s="438"/>
      <c r="T941" s="438"/>
      <c r="U941" s="438"/>
      <c r="V941" s="438"/>
      <c r="W941" s="438"/>
      <c r="X941" s="438"/>
      <c r="Y941" s="438"/>
      <c r="Z941" s="438"/>
      <c r="AA941" s="438"/>
      <c r="AB941" s="438"/>
      <c r="AC941" s="438"/>
    </row>
    <row r="942" spans="8:29" x14ac:dyDescent="0.2">
      <c r="H942" s="438"/>
      <c r="I942" s="438"/>
      <c r="J942" s="438"/>
      <c r="K942" s="438"/>
      <c r="L942" s="438"/>
      <c r="M942" s="438"/>
      <c r="N942" s="438"/>
      <c r="O942" s="438"/>
      <c r="P942" s="438"/>
      <c r="Q942" s="438"/>
      <c r="R942" s="438"/>
      <c r="S942" s="438"/>
      <c r="T942" s="438"/>
      <c r="U942" s="438"/>
      <c r="V942" s="438"/>
      <c r="W942" s="438"/>
      <c r="X942" s="438"/>
      <c r="Y942" s="438"/>
      <c r="Z942" s="438"/>
      <c r="AA942" s="438"/>
      <c r="AB942" s="438"/>
      <c r="AC942" s="438"/>
    </row>
    <row r="943" spans="8:29" x14ac:dyDescent="0.2">
      <c r="H943" s="438"/>
      <c r="I943" s="438"/>
      <c r="J943" s="438"/>
      <c r="K943" s="438"/>
      <c r="L943" s="438"/>
      <c r="M943" s="438"/>
      <c r="N943" s="438"/>
      <c r="O943" s="438"/>
      <c r="P943" s="438"/>
      <c r="Q943" s="438"/>
      <c r="R943" s="438"/>
      <c r="S943" s="438"/>
      <c r="T943" s="438"/>
      <c r="U943" s="438"/>
      <c r="V943" s="438"/>
      <c r="W943" s="438"/>
      <c r="X943" s="438"/>
      <c r="Y943" s="438"/>
      <c r="Z943" s="438"/>
      <c r="AA943" s="438"/>
      <c r="AB943" s="438"/>
      <c r="AC943" s="438"/>
    </row>
    <row r="944" spans="8:29" x14ac:dyDescent="0.2">
      <c r="H944" s="438"/>
      <c r="I944" s="438"/>
      <c r="J944" s="438"/>
      <c r="K944" s="438"/>
      <c r="L944" s="438"/>
      <c r="M944" s="438"/>
      <c r="N944" s="438"/>
      <c r="O944" s="438"/>
      <c r="P944" s="438"/>
      <c r="Q944" s="438"/>
      <c r="R944" s="438"/>
      <c r="S944" s="438"/>
      <c r="T944" s="438"/>
      <c r="U944" s="438"/>
      <c r="V944" s="438"/>
      <c r="W944" s="438"/>
      <c r="X944" s="438"/>
      <c r="Y944" s="438"/>
      <c r="Z944" s="438"/>
      <c r="AA944" s="438"/>
      <c r="AB944" s="438"/>
      <c r="AC944" s="438"/>
    </row>
    <row r="945" spans="8:29" x14ac:dyDescent="0.2">
      <c r="H945" s="438"/>
      <c r="I945" s="438"/>
      <c r="J945" s="438"/>
      <c r="K945" s="438"/>
      <c r="L945" s="438"/>
      <c r="M945" s="438"/>
      <c r="N945" s="438"/>
      <c r="O945" s="438"/>
      <c r="P945" s="438"/>
      <c r="Q945" s="438"/>
      <c r="R945" s="438"/>
      <c r="S945" s="438"/>
      <c r="T945" s="438"/>
      <c r="U945" s="438"/>
      <c r="V945" s="438"/>
      <c r="W945" s="438"/>
      <c r="X945" s="438"/>
      <c r="Y945" s="438"/>
      <c r="Z945" s="438"/>
      <c r="AA945" s="438"/>
      <c r="AB945" s="438"/>
      <c r="AC945" s="438"/>
    </row>
    <row r="946" spans="8:29" x14ac:dyDescent="0.2">
      <c r="H946" s="438"/>
      <c r="I946" s="438"/>
      <c r="J946" s="438"/>
      <c r="K946" s="438"/>
      <c r="L946" s="438"/>
      <c r="M946" s="438"/>
      <c r="N946" s="438"/>
      <c r="O946" s="438"/>
      <c r="P946" s="438"/>
      <c r="Q946" s="438"/>
      <c r="R946" s="438"/>
      <c r="S946" s="438"/>
      <c r="T946" s="438"/>
      <c r="U946" s="438"/>
      <c r="V946" s="438"/>
      <c r="W946" s="438"/>
      <c r="X946" s="438"/>
      <c r="Y946" s="438"/>
      <c r="Z946" s="438"/>
      <c r="AA946" s="438"/>
      <c r="AB946" s="438"/>
      <c r="AC946" s="438"/>
    </row>
    <row r="947" spans="8:29" x14ac:dyDescent="0.2">
      <c r="H947" s="438"/>
      <c r="I947" s="438"/>
      <c r="J947" s="438"/>
      <c r="K947" s="438"/>
      <c r="L947" s="438"/>
      <c r="M947" s="438"/>
      <c r="N947" s="438"/>
      <c r="O947" s="438"/>
      <c r="P947" s="438"/>
      <c r="Q947" s="438"/>
      <c r="R947" s="438"/>
      <c r="S947" s="438"/>
      <c r="T947" s="438"/>
      <c r="U947" s="438"/>
      <c r="V947" s="438"/>
      <c r="W947" s="438"/>
      <c r="X947" s="438"/>
      <c r="Y947" s="438"/>
      <c r="Z947" s="438"/>
      <c r="AA947" s="438"/>
      <c r="AB947" s="438"/>
      <c r="AC947" s="438"/>
    </row>
    <row r="948" spans="8:29" x14ac:dyDescent="0.2">
      <c r="H948" s="438"/>
      <c r="I948" s="438"/>
      <c r="J948" s="438"/>
      <c r="K948" s="438"/>
      <c r="L948" s="438"/>
      <c r="M948" s="438"/>
      <c r="N948" s="438"/>
      <c r="O948" s="438"/>
      <c r="P948" s="438"/>
      <c r="Q948" s="438"/>
      <c r="R948" s="438"/>
      <c r="S948" s="438"/>
      <c r="T948" s="438"/>
      <c r="U948" s="438"/>
      <c r="V948" s="438"/>
      <c r="W948" s="438"/>
      <c r="X948" s="438"/>
      <c r="Y948" s="438"/>
      <c r="Z948" s="438"/>
      <c r="AA948" s="438"/>
      <c r="AB948" s="438"/>
      <c r="AC948" s="438"/>
    </row>
    <row r="949" spans="8:29" x14ac:dyDescent="0.2">
      <c r="H949" s="438"/>
      <c r="I949" s="438"/>
      <c r="J949" s="438"/>
      <c r="K949" s="438"/>
      <c r="L949" s="438"/>
      <c r="M949" s="438"/>
      <c r="N949" s="438"/>
      <c r="O949" s="438"/>
      <c r="P949" s="438"/>
      <c r="Q949" s="438"/>
      <c r="R949" s="438"/>
      <c r="S949" s="438"/>
      <c r="T949" s="438"/>
      <c r="U949" s="438"/>
      <c r="V949" s="438"/>
      <c r="W949" s="438"/>
      <c r="X949" s="438"/>
      <c r="Y949" s="438"/>
      <c r="Z949" s="438"/>
      <c r="AA949" s="438"/>
      <c r="AB949" s="438"/>
      <c r="AC949" s="438"/>
    </row>
    <row r="950" spans="8:29" x14ac:dyDescent="0.2">
      <c r="H950" s="438"/>
      <c r="I950" s="438"/>
      <c r="J950" s="438"/>
      <c r="K950" s="438"/>
      <c r="L950" s="438"/>
      <c r="M950" s="438"/>
      <c r="N950" s="438"/>
      <c r="O950" s="438"/>
      <c r="P950" s="438"/>
      <c r="Q950" s="438"/>
      <c r="R950" s="438"/>
      <c r="S950" s="438"/>
      <c r="T950" s="438"/>
      <c r="U950" s="438"/>
      <c r="V950" s="438"/>
      <c r="W950" s="438"/>
      <c r="X950" s="438"/>
      <c r="Y950" s="438"/>
      <c r="Z950" s="438"/>
      <c r="AA950" s="438"/>
      <c r="AB950" s="438"/>
      <c r="AC950" s="438"/>
    </row>
    <row r="951" spans="8:29" x14ac:dyDescent="0.2">
      <c r="H951" s="438"/>
      <c r="I951" s="438"/>
      <c r="J951" s="438"/>
      <c r="K951" s="438"/>
      <c r="L951" s="438"/>
      <c r="M951" s="438"/>
      <c r="N951" s="438"/>
      <c r="O951" s="438"/>
      <c r="P951" s="438"/>
      <c r="Q951" s="438"/>
      <c r="R951" s="438"/>
      <c r="S951" s="438"/>
      <c r="T951" s="438"/>
      <c r="U951" s="438"/>
      <c r="V951" s="438"/>
      <c r="W951" s="438"/>
      <c r="X951" s="438"/>
      <c r="Y951" s="438"/>
      <c r="Z951" s="438"/>
      <c r="AA951" s="438"/>
      <c r="AB951" s="438"/>
      <c r="AC951" s="438"/>
    </row>
    <row r="952" spans="8:29" x14ac:dyDescent="0.2">
      <c r="H952" s="438"/>
      <c r="I952" s="438"/>
      <c r="J952" s="438"/>
      <c r="K952" s="438"/>
      <c r="L952" s="438"/>
      <c r="M952" s="438"/>
      <c r="N952" s="438"/>
      <c r="O952" s="438"/>
      <c r="P952" s="438"/>
      <c r="Q952" s="438"/>
      <c r="R952" s="438"/>
      <c r="S952" s="438"/>
      <c r="T952" s="438"/>
      <c r="U952" s="438"/>
      <c r="V952" s="438"/>
      <c r="W952" s="438"/>
      <c r="X952" s="438"/>
      <c r="Y952" s="438"/>
      <c r="Z952" s="438"/>
      <c r="AA952" s="438"/>
      <c r="AB952" s="438"/>
      <c r="AC952" s="438"/>
    </row>
    <row r="953" spans="8:29" x14ac:dyDescent="0.2">
      <c r="H953" s="438"/>
      <c r="I953" s="438"/>
      <c r="J953" s="438"/>
      <c r="K953" s="438"/>
      <c r="L953" s="438"/>
      <c r="M953" s="438"/>
      <c r="N953" s="438"/>
      <c r="O953" s="438"/>
      <c r="P953" s="438"/>
      <c r="Q953" s="438"/>
      <c r="R953" s="438"/>
      <c r="S953" s="438"/>
      <c r="T953" s="438"/>
      <c r="U953" s="438"/>
      <c r="V953" s="438"/>
      <c r="W953" s="438"/>
      <c r="X953" s="438"/>
      <c r="Y953" s="438"/>
      <c r="Z953" s="438"/>
      <c r="AA953" s="438"/>
      <c r="AB953" s="438"/>
      <c r="AC953" s="438"/>
    </row>
    <row r="954" spans="8:29" x14ac:dyDescent="0.2">
      <c r="H954" s="438"/>
      <c r="I954" s="438"/>
      <c r="J954" s="438"/>
      <c r="K954" s="438"/>
      <c r="L954" s="438"/>
      <c r="M954" s="438"/>
      <c r="N954" s="438"/>
      <c r="O954" s="438"/>
      <c r="P954" s="438"/>
      <c r="Q954" s="438"/>
      <c r="R954" s="438"/>
      <c r="S954" s="438"/>
      <c r="T954" s="438"/>
      <c r="U954" s="438"/>
      <c r="V954" s="438"/>
      <c r="W954" s="438"/>
      <c r="X954" s="438"/>
      <c r="Y954" s="438"/>
      <c r="Z954" s="438"/>
      <c r="AA954" s="438"/>
      <c r="AB954" s="438"/>
      <c r="AC954" s="438"/>
    </row>
    <row r="955" spans="8:29" x14ac:dyDescent="0.2">
      <c r="H955" s="438"/>
      <c r="I955" s="438"/>
      <c r="J955" s="438"/>
      <c r="K955" s="438"/>
      <c r="L955" s="438"/>
      <c r="M955" s="438"/>
      <c r="N955" s="438"/>
      <c r="O955" s="438"/>
      <c r="P955" s="438"/>
      <c r="Q955" s="438"/>
      <c r="R955" s="438"/>
      <c r="S955" s="438"/>
      <c r="T955" s="438"/>
      <c r="U955" s="438"/>
      <c r="V955" s="438"/>
      <c r="W955" s="438"/>
      <c r="X955" s="438"/>
      <c r="Y955" s="438"/>
      <c r="Z955" s="438"/>
      <c r="AA955" s="438"/>
      <c r="AB955" s="438"/>
      <c r="AC955" s="438"/>
    </row>
    <row r="956" spans="8:29" x14ac:dyDescent="0.2">
      <c r="H956" s="438"/>
      <c r="I956" s="438"/>
      <c r="J956" s="438"/>
      <c r="K956" s="438"/>
      <c r="L956" s="438"/>
      <c r="M956" s="438"/>
      <c r="N956" s="438"/>
      <c r="O956" s="438"/>
      <c r="P956" s="438"/>
      <c r="Q956" s="438"/>
      <c r="R956" s="438"/>
      <c r="S956" s="438"/>
      <c r="T956" s="438"/>
      <c r="U956" s="438"/>
      <c r="V956" s="438"/>
      <c r="W956" s="438"/>
      <c r="X956" s="438"/>
      <c r="Y956" s="438"/>
      <c r="Z956" s="438"/>
      <c r="AA956" s="438"/>
      <c r="AB956" s="438"/>
      <c r="AC956" s="438"/>
    </row>
    <row r="957" spans="8:29" x14ac:dyDescent="0.2">
      <c r="H957" s="438"/>
      <c r="I957" s="438"/>
      <c r="J957" s="438"/>
      <c r="K957" s="438"/>
      <c r="L957" s="438"/>
      <c r="M957" s="438"/>
      <c r="N957" s="438"/>
      <c r="O957" s="438"/>
      <c r="P957" s="438"/>
      <c r="Q957" s="438"/>
      <c r="R957" s="438"/>
      <c r="S957" s="438"/>
      <c r="T957" s="438"/>
      <c r="U957" s="438"/>
      <c r="V957" s="438"/>
      <c r="W957" s="438"/>
      <c r="X957" s="438"/>
      <c r="Y957" s="438"/>
      <c r="Z957" s="438"/>
      <c r="AA957" s="438"/>
      <c r="AB957" s="438"/>
      <c r="AC957" s="438"/>
    </row>
    <row r="958" spans="8:29" x14ac:dyDescent="0.2">
      <c r="H958" s="438"/>
      <c r="I958" s="438"/>
      <c r="J958" s="438"/>
      <c r="K958" s="438"/>
      <c r="L958" s="438"/>
      <c r="M958" s="438"/>
      <c r="N958" s="438"/>
      <c r="O958" s="438"/>
      <c r="P958" s="438"/>
      <c r="Q958" s="438"/>
      <c r="R958" s="438"/>
      <c r="S958" s="438"/>
      <c r="T958" s="438"/>
      <c r="U958" s="438"/>
      <c r="V958" s="438"/>
      <c r="W958" s="438"/>
      <c r="X958" s="438"/>
      <c r="Y958" s="438"/>
      <c r="Z958" s="438"/>
      <c r="AA958" s="438"/>
      <c r="AB958" s="438"/>
      <c r="AC958" s="438"/>
    </row>
    <row r="959" spans="8:29" x14ac:dyDescent="0.2">
      <c r="H959" s="438"/>
      <c r="I959" s="438"/>
      <c r="J959" s="438"/>
      <c r="K959" s="438"/>
      <c r="L959" s="438"/>
      <c r="M959" s="438"/>
      <c r="N959" s="438"/>
      <c r="O959" s="438"/>
      <c r="P959" s="438"/>
      <c r="Q959" s="438"/>
      <c r="R959" s="438"/>
      <c r="S959" s="438"/>
      <c r="T959" s="438"/>
      <c r="U959" s="438"/>
      <c r="V959" s="438"/>
      <c r="W959" s="438"/>
      <c r="X959" s="438"/>
      <c r="Y959" s="438"/>
      <c r="Z959" s="438"/>
      <c r="AA959" s="438"/>
      <c r="AB959" s="438"/>
      <c r="AC959" s="438"/>
    </row>
    <row r="960" spans="8:29" x14ac:dyDescent="0.2">
      <c r="H960" s="438"/>
      <c r="I960" s="438"/>
      <c r="J960" s="438"/>
      <c r="K960" s="438"/>
      <c r="L960" s="438"/>
      <c r="M960" s="438"/>
      <c r="N960" s="438"/>
      <c r="O960" s="438"/>
      <c r="P960" s="438"/>
      <c r="Q960" s="438"/>
      <c r="R960" s="438"/>
      <c r="S960" s="438"/>
      <c r="T960" s="438"/>
      <c r="U960" s="438"/>
      <c r="V960" s="438"/>
      <c r="W960" s="438"/>
      <c r="X960" s="438"/>
      <c r="Y960" s="438"/>
      <c r="Z960" s="438"/>
      <c r="AA960" s="438"/>
      <c r="AB960" s="438"/>
      <c r="AC960" s="438"/>
    </row>
    <row r="961" spans="8:29" x14ac:dyDescent="0.2">
      <c r="H961" s="438"/>
      <c r="I961" s="438"/>
      <c r="J961" s="438"/>
      <c r="K961" s="438"/>
      <c r="L961" s="438"/>
      <c r="M961" s="438"/>
      <c r="N961" s="438"/>
      <c r="O961" s="438"/>
      <c r="P961" s="438"/>
      <c r="Q961" s="438"/>
      <c r="R961" s="438"/>
      <c r="S961" s="438"/>
      <c r="T961" s="438"/>
      <c r="U961" s="438"/>
      <c r="V961" s="438"/>
      <c r="W961" s="438"/>
      <c r="X961" s="438"/>
      <c r="Y961" s="438"/>
      <c r="Z961" s="438"/>
      <c r="AA961" s="438"/>
      <c r="AB961" s="438"/>
      <c r="AC961" s="438"/>
    </row>
    <row r="962" spans="8:29" x14ac:dyDescent="0.2">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row>
    <row r="963" spans="8:29" x14ac:dyDescent="0.2">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row>
    <row r="964" spans="8:29" x14ac:dyDescent="0.2">
      <c r="H964" s="438"/>
      <c r="I964" s="438"/>
      <c r="J964" s="438"/>
      <c r="K964" s="438"/>
      <c r="L964" s="438"/>
      <c r="M964" s="438"/>
      <c r="N964" s="438"/>
      <c r="O964" s="438"/>
      <c r="P964" s="438"/>
      <c r="Q964" s="438"/>
      <c r="R964" s="438"/>
      <c r="S964" s="438"/>
      <c r="T964" s="438"/>
      <c r="U964" s="438"/>
      <c r="V964" s="438"/>
      <c r="W964" s="438"/>
      <c r="X964" s="438"/>
      <c r="Y964" s="438"/>
      <c r="Z964" s="438"/>
      <c r="AA964" s="438"/>
      <c r="AB964" s="438"/>
      <c r="AC964" s="438"/>
    </row>
    <row r="965" spans="8:29" x14ac:dyDescent="0.2">
      <c r="H965" s="438"/>
      <c r="I965" s="438"/>
      <c r="J965" s="438"/>
      <c r="K965" s="438"/>
      <c r="L965" s="438"/>
      <c r="M965" s="438"/>
      <c r="N965" s="438"/>
      <c r="O965" s="438"/>
      <c r="P965" s="438"/>
      <c r="Q965" s="438"/>
      <c r="R965" s="438"/>
      <c r="S965" s="438"/>
      <c r="T965" s="438"/>
      <c r="U965" s="438"/>
      <c r="V965" s="438"/>
      <c r="W965" s="438"/>
      <c r="X965" s="438"/>
      <c r="Y965" s="438"/>
      <c r="Z965" s="438"/>
      <c r="AA965" s="438"/>
      <c r="AB965" s="438"/>
      <c r="AC965" s="438"/>
    </row>
    <row r="966" spans="8:29" x14ac:dyDescent="0.2">
      <c r="H966" s="438"/>
      <c r="I966" s="438"/>
      <c r="J966" s="438"/>
      <c r="K966" s="438"/>
      <c r="L966" s="438"/>
      <c r="M966" s="438"/>
      <c r="N966" s="438"/>
      <c r="O966" s="438"/>
      <c r="P966" s="438"/>
      <c r="Q966" s="438"/>
      <c r="R966" s="438"/>
      <c r="S966" s="438"/>
      <c r="T966" s="438"/>
      <c r="U966" s="438"/>
      <c r="V966" s="438"/>
      <c r="W966" s="438"/>
      <c r="X966" s="438"/>
      <c r="Y966" s="438"/>
      <c r="Z966" s="438"/>
      <c r="AA966" s="438"/>
      <c r="AB966" s="438"/>
      <c r="AC966" s="438"/>
    </row>
    <row r="967" spans="8:29" x14ac:dyDescent="0.2">
      <c r="H967" s="438"/>
      <c r="I967" s="438"/>
      <c r="J967" s="438"/>
      <c r="K967" s="438"/>
      <c r="L967" s="438"/>
      <c r="M967" s="438"/>
      <c r="N967" s="438"/>
      <c r="O967" s="438"/>
      <c r="P967" s="438"/>
      <c r="Q967" s="438"/>
      <c r="R967" s="438"/>
      <c r="S967" s="438"/>
      <c r="T967" s="438"/>
      <c r="U967" s="438"/>
      <c r="V967" s="438"/>
      <c r="W967" s="438"/>
      <c r="X967" s="438"/>
      <c r="Y967" s="438"/>
      <c r="Z967" s="438"/>
      <c r="AA967" s="438"/>
      <c r="AB967" s="438"/>
      <c r="AC967" s="438"/>
    </row>
    <row r="968" spans="8:29" x14ac:dyDescent="0.2">
      <c r="H968" s="438"/>
      <c r="I968" s="438"/>
      <c r="J968" s="438"/>
      <c r="K968" s="438"/>
      <c r="L968" s="438"/>
      <c r="M968" s="438"/>
      <c r="N968" s="438"/>
      <c r="O968" s="438"/>
      <c r="P968" s="438"/>
      <c r="Q968" s="438"/>
      <c r="R968" s="438"/>
      <c r="S968" s="438"/>
      <c r="T968" s="438"/>
      <c r="U968" s="438"/>
      <c r="V968" s="438"/>
      <c r="W968" s="438"/>
      <c r="X968" s="438"/>
      <c r="Y968" s="438"/>
      <c r="Z968" s="438"/>
      <c r="AA968" s="438"/>
      <c r="AB968" s="438"/>
      <c r="AC968" s="438"/>
    </row>
    <row r="969" spans="8:29" x14ac:dyDescent="0.2">
      <c r="H969" s="438"/>
      <c r="I969" s="438"/>
      <c r="J969" s="438"/>
      <c r="K969" s="438"/>
      <c r="L969" s="438"/>
      <c r="M969" s="438"/>
      <c r="N969" s="438"/>
      <c r="O969" s="438"/>
      <c r="P969" s="438"/>
      <c r="Q969" s="438"/>
      <c r="R969" s="438"/>
      <c r="S969" s="438"/>
      <c r="T969" s="438"/>
      <c r="U969" s="438"/>
      <c r="V969" s="438"/>
      <c r="W969" s="438"/>
      <c r="X969" s="438"/>
      <c r="Y969" s="438"/>
      <c r="Z969" s="438"/>
      <c r="AA969" s="438"/>
      <c r="AB969" s="438"/>
      <c r="AC969" s="438"/>
    </row>
    <row r="970" spans="8:29" x14ac:dyDescent="0.2">
      <c r="H970" s="438"/>
      <c r="I970" s="438"/>
      <c r="J970" s="438"/>
      <c r="K970" s="438"/>
      <c r="L970" s="438"/>
      <c r="M970" s="438"/>
      <c r="N970" s="438"/>
      <c r="O970" s="438"/>
      <c r="P970" s="438"/>
      <c r="Q970" s="438"/>
      <c r="R970" s="438"/>
      <c r="S970" s="438"/>
      <c r="T970" s="438"/>
      <c r="U970" s="438"/>
      <c r="V970" s="438"/>
      <c r="W970" s="438"/>
      <c r="X970" s="438"/>
      <c r="Y970" s="438"/>
      <c r="Z970" s="438"/>
      <c r="AA970" s="438"/>
      <c r="AB970" s="438"/>
      <c r="AC970" s="438"/>
    </row>
    <row r="971" spans="8:29" x14ac:dyDescent="0.2">
      <c r="H971" s="438"/>
      <c r="I971" s="438"/>
      <c r="J971" s="438"/>
      <c r="K971" s="438"/>
      <c r="L971" s="438"/>
      <c r="M971" s="438"/>
      <c r="N971" s="438"/>
      <c r="O971" s="438"/>
      <c r="P971" s="438"/>
      <c r="Q971" s="438"/>
      <c r="R971" s="438"/>
      <c r="S971" s="438"/>
      <c r="T971" s="438"/>
      <c r="U971" s="438"/>
      <c r="V971" s="438"/>
      <c r="W971" s="438"/>
      <c r="X971" s="438"/>
      <c r="Y971" s="438"/>
      <c r="Z971" s="438"/>
      <c r="AA971" s="438"/>
      <c r="AB971" s="438"/>
      <c r="AC971" s="438"/>
    </row>
    <row r="972" spans="8:29" x14ac:dyDescent="0.2">
      <c r="H972" s="438"/>
      <c r="I972" s="438"/>
      <c r="J972" s="438"/>
      <c r="K972" s="438"/>
      <c r="L972" s="438"/>
      <c r="M972" s="438"/>
      <c r="N972" s="438"/>
      <c r="O972" s="438"/>
      <c r="P972" s="438"/>
      <c r="Q972" s="438"/>
      <c r="R972" s="438"/>
      <c r="S972" s="438"/>
      <c r="T972" s="438"/>
      <c r="U972" s="438"/>
      <c r="V972" s="438"/>
      <c r="W972" s="438"/>
      <c r="X972" s="438"/>
      <c r="Y972" s="438"/>
      <c r="Z972" s="438"/>
      <c r="AA972" s="438"/>
      <c r="AB972" s="438"/>
      <c r="AC972" s="438"/>
    </row>
    <row r="973" spans="8:29" x14ac:dyDescent="0.2">
      <c r="H973" s="438"/>
      <c r="I973" s="438"/>
      <c r="J973" s="438"/>
      <c r="K973" s="438"/>
      <c r="L973" s="438"/>
      <c r="M973" s="438"/>
      <c r="N973" s="438"/>
      <c r="O973" s="438"/>
      <c r="P973" s="438"/>
      <c r="Q973" s="438"/>
      <c r="R973" s="438"/>
      <c r="S973" s="438"/>
      <c r="T973" s="438"/>
      <c r="U973" s="438"/>
      <c r="V973" s="438"/>
      <c r="W973" s="438"/>
      <c r="X973" s="438"/>
      <c r="Y973" s="438"/>
      <c r="Z973" s="438"/>
      <c r="AA973" s="438"/>
      <c r="AB973" s="438"/>
      <c r="AC973" s="438"/>
    </row>
    <row r="974" spans="8:29" x14ac:dyDescent="0.2">
      <c r="H974" s="438"/>
      <c r="I974" s="438"/>
      <c r="J974" s="438"/>
      <c r="K974" s="438"/>
      <c r="L974" s="438"/>
      <c r="M974" s="438"/>
      <c r="N974" s="438"/>
      <c r="O974" s="438"/>
      <c r="P974" s="438"/>
      <c r="Q974" s="438"/>
      <c r="R974" s="438"/>
      <c r="S974" s="438"/>
      <c r="T974" s="438"/>
      <c r="U974" s="438"/>
      <c r="V974" s="438"/>
      <c r="W974" s="438"/>
      <c r="X974" s="438"/>
      <c r="Y974" s="438"/>
      <c r="Z974" s="438"/>
      <c r="AA974" s="438"/>
      <c r="AB974" s="438"/>
      <c r="AC974" s="438"/>
    </row>
    <row r="975" spans="8:29" x14ac:dyDescent="0.2">
      <c r="H975" s="438"/>
      <c r="I975" s="438"/>
      <c r="J975" s="438"/>
      <c r="K975" s="438"/>
      <c r="L975" s="438"/>
      <c r="M975" s="438"/>
      <c r="N975" s="438"/>
      <c r="O975" s="438"/>
      <c r="P975" s="438"/>
      <c r="Q975" s="438"/>
      <c r="R975" s="438"/>
      <c r="S975" s="438"/>
      <c r="T975" s="438"/>
      <c r="U975" s="438"/>
      <c r="V975" s="438"/>
      <c r="W975" s="438"/>
      <c r="X975" s="438"/>
      <c r="Y975" s="438"/>
      <c r="Z975" s="438"/>
      <c r="AA975" s="438"/>
      <c r="AB975" s="438"/>
      <c r="AC975" s="438"/>
    </row>
    <row r="976" spans="8:29" x14ac:dyDescent="0.2">
      <c r="H976" s="438"/>
      <c r="I976" s="438"/>
      <c r="J976" s="438"/>
      <c r="K976" s="438"/>
      <c r="L976" s="438"/>
      <c r="M976" s="438"/>
      <c r="N976" s="438"/>
      <c r="O976" s="438"/>
      <c r="P976" s="438"/>
      <c r="Q976" s="438"/>
      <c r="R976" s="438"/>
      <c r="S976" s="438"/>
      <c r="T976" s="438"/>
      <c r="U976" s="438"/>
      <c r="V976" s="438"/>
      <c r="W976" s="438"/>
      <c r="X976" s="438"/>
      <c r="Y976" s="438"/>
      <c r="Z976" s="438"/>
      <c r="AA976" s="438"/>
      <c r="AB976" s="438"/>
      <c r="AC976" s="438"/>
    </row>
    <row r="977" spans="8:29" x14ac:dyDescent="0.2">
      <c r="H977" s="438"/>
      <c r="I977" s="438"/>
      <c r="J977" s="438"/>
      <c r="K977" s="438"/>
      <c r="L977" s="438"/>
      <c r="M977" s="438"/>
      <c r="N977" s="438"/>
      <c r="O977" s="438"/>
      <c r="P977" s="438"/>
      <c r="Q977" s="438"/>
      <c r="R977" s="438"/>
      <c r="S977" s="438"/>
      <c r="T977" s="438"/>
      <c r="U977" s="438"/>
      <c r="V977" s="438"/>
      <c r="W977" s="438"/>
      <c r="X977" s="438"/>
      <c r="Y977" s="438"/>
      <c r="Z977" s="438"/>
      <c r="AA977" s="438"/>
      <c r="AB977" s="438"/>
      <c r="AC977" s="438"/>
    </row>
    <row r="978" spans="8:29" x14ac:dyDescent="0.2">
      <c r="H978" s="438"/>
      <c r="I978" s="438"/>
      <c r="J978" s="438"/>
      <c r="K978" s="438"/>
      <c r="L978" s="438"/>
      <c r="M978" s="438"/>
      <c r="N978" s="438"/>
      <c r="O978" s="438"/>
      <c r="P978" s="438"/>
      <c r="Q978" s="438"/>
      <c r="R978" s="438"/>
      <c r="S978" s="438"/>
      <c r="T978" s="438"/>
      <c r="U978" s="438"/>
      <c r="V978" s="438"/>
      <c r="W978" s="438"/>
      <c r="X978" s="438"/>
      <c r="Y978" s="438"/>
      <c r="Z978" s="438"/>
      <c r="AA978" s="438"/>
      <c r="AB978" s="438"/>
      <c r="AC978" s="438"/>
    </row>
    <row r="979" spans="8:29" x14ac:dyDescent="0.2">
      <c r="H979" s="438"/>
      <c r="I979" s="438"/>
      <c r="J979" s="438"/>
      <c r="K979" s="438"/>
      <c r="L979" s="438"/>
      <c r="M979" s="438"/>
      <c r="N979" s="438"/>
      <c r="O979" s="438"/>
      <c r="P979" s="438"/>
      <c r="Q979" s="438"/>
      <c r="R979" s="438"/>
      <c r="S979" s="438"/>
      <c r="T979" s="438"/>
      <c r="U979" s="438"/>
      <c r="V979" s="438"/>
      <c r="W979" s="438"/>
      <c r="X979" s="438"/>
      <c r="Y979" s="438"/>
      <c r="Z979" s="438"/>
      <c r="AA979" s="438"/>
      <c r="AB979" s="438"/>
      <c r="AC979" s="438"/>
    </row>
    <row r="980" spans="8:29" x14ac:dyDescent="0.2">
      <c r="H980" s="438"/>
      <c r="I980" s="438"/>
      <c r="J980" s="438"/>
      <c r="K980" s="438"/>
      <c r="L980" s="438"/>
      <c r="M980" s="438"/>
      <c r="N980" s="438"/>
      <c r="O980" s="438"/>
      <c r="P980" s="438"/>
      <c r="Q980" s="438"/>
      <c r="R980" s="438"/>
      <c r="S980" s="438"/>
      <c r="T980" s="438"/>
      <c r="U980" s="438"/>
      <c r="V980" s="438"/>
      <c r="W980" s="438"/>
      <c r="X980" s="438"/>
      <c r="Y980" s="438"/>
      <c r="Z980" s="438"/>
      <c r="AA980" s="438"/>
      <c r="AB980" s="438"/>
      <c r="AC980" s="438"/>
    </row>
    <row r="981" spans="8:29" x14ac:dyDescent="0.2">
      <c r="H981" s="438"/>
      <c r="I981" s="438"/>
      <c r="J981" s="438"/>
      <c r="K981" s="438"/>
      <c r="L981" s="438"/>
      <c r="M981" s="438"/>
      <c r="N981" s="438"/>
      <c r="O981" s="438"/>
      <c r="P981" s="438"/>
      <c r="Q981" s="438"/>
      <c r="R981" s="438"/>
      <c r="S981" s="438"/>
      <c r="T981" s="438"/>
      <c r="U981" s="438"/>
      <c r="V981" s="438"/>
      <c r="W981" s="438"/>
      <c r="X981" s="438"/>
      <c r="Y981" s="438"/>
      <c r="Z981" s="438"/>
      <c r="AA981" s="438"/>
      <c r="AB981" s="438"/>
      <c r="AC981" s="438"/>
    </row>
    <row r="982" spans="8:29" x14ac:dyDescent="0.2">
      <c r="H982" s="438"/>
      <c r="I982" s="438"/>
      <c r="J982" s="438"/>
      <c r="K982" s="438"/>
      <c r="L982" s="438"/>
      <c r="M982" s="438"/>
      <c r="N982" s="438"/>
      <c r="O982" s="438"/>
      <c r="P982" s="438"/>
      <c r="Q982" s="438"/>
      <c r="R982" s="438"/>
      <c r="S982" s="438"/>
      <c r="T982" s="438"/>
      <c r="U982" s="438"/>
      <c r="V982" s="438"/>
      <c r="W982" s="438"/>
      <c r="X982" s="438"/>
      <c r="Y982" s="438"/>
      <c r="Z982" s="438"/>
      <c r="AA982" s="438"/>
      <c r="AB982" s="438"/>
      <c r="AC982" s="438"/>
    </row>
    <row r="983" spans="8:29" x14ac:dyDescent="0.2">
      <c r="H983" s="438"/>
      <c r="I983" s="438"/>
      <c r="J983" s="438"/>
      <c r="K983" s="438"/>
      <c r="L983" s="438"/>
      <c r="M983" s="438"/>
      <c r="N983" s="438"/>
      <c r="O983" s="438"/>
      <c r="P983" s="438"/>
      <c r="Q983" s="438"/>
      <c r="R983" s="438"/>
      <c r="S983" s="438"/>
      <c r="T983" s="438"/>
      <c r="U983" s="438"/>
      <c r="V983" s="438"/>
      <c r="W983" s="438"/>
      <c r="X983" s="438"/>
      <c r="Y983" s="438"/>
      <c r="Z983" s="438"/>
      <c r="AA983" s="438"/>
      <c r="AB983" s="438"/>
      <c r="AC983" s="438"/>
    </row>
    <row r="984" spans="8:29" x14ac:dyDescent="0.2">
      <c r="H984" s="438"/>
      <c r="I984" s="438"/>
      <c r="J984" s="438"/>
      <c r="K984" s="438"/>
      <c r="L984" s="438"/>
      <c r="M984" s="438"/>
      <c r="N984" s="438"/>
      <c r="O984" s="438"/>
      <c r="P984" s="438"/>
      <c r="Q984" s="438"/>
      <c r="R984" s="438"/>
      <c r="S984" s="438"/>
      <c r="T984" s="438"/>
      <c r="U984" s="438"/>
      <c r="V984" s="438"/>
      <c r="W984" s="438"/>
      <c r="X984" s="438"/>
      <c r="Y984" s="438"/>
      <c r="Z984" s="438"/>
      <c r="AA984" s="438"/>
      <c r="AB984" s="438"/>
      <c r="AC984" s="438"/>
    </row>
    <row r="985" spans="8:29" x14ac:dyDescent="0.2">
      <c r="H985" s="438"/>
      <c r="I985" s="438"/>
      <c r="J985" s="438"/>
      <c r="K985" s="438"/>
      <c r="L985" s="438"/>
      <c r="M985" s="438"/>
      <c r="N985" s="438"/>
      <c r="O985" s="438"/>
      <c r="P985" s="438"/>
      <c r="Q985" s="438"/>
      <c r="R985" s="438"/>
      <c r="S985" s="438"/>
      <c r="T985" s="438"/>
      <c r="U985" s="438"/>
      <c r="V985" s="438"/>
      <c r="W985" s="438"/>
      <c r="X985" s="438"/>
      <c r="Y985" s="438"/>
      <c r="Z985" s="438"/>
      <c r="AA985" s="438"/>
      <c r="AB985" s="438"/>
      <c r="AC985" s="438"/>
    </row>
    <row r="986" spans="8:29" x14ac:dyDescent="0.2">
      <c r="H986" s="438"/>
      <c r="I986" s="438"/>
      <c r="J986" s="438"/>
      <c r="K986" s="438"/>
      <c r="L986" s="438"/>
      <c r="M986" s="438"/>
      <c r="N986" s="438"/>
      <c r="O986" s="438"/>
      <c r="P986" s="438"/>
      <c r="Q986" s="438"/>
      <c r="R986" s="438"/>
      <c r="S986" s="438"/>
      <c r="T986" s="438"/>
      <c r="U986" s="438"/>
      <c r="V986" s="438"/>
      <c r="W986" s="438"/>
      <c r="X986" s="438"/>
      <c r="Y986" s="438"/>
      <c r="Z986" s="438"/>
      <c r="AA986" s="438"/>
      <c r="AB986" s="438"/>
      <c r="AC986" s="438"/>
    </row>
    <row r="987" spans="8:29" x14ac:dyDescent="0.2">
      <c r="H987" s="438"/>
      <c r="I987" s="438"/>
      <c r="J987" s="438"/>
      <c r="K987" s="438"/>
      <c r="L987" s="438"/>
      <c r="M987" s="438"/>
      <c r="N987" s="438"/>
      <c r="O987" s="438"/>
      <c r="P987" s="438"/>
      <c r="Q987" s="438"/>
      <c r="R987" s="438"/>
      <c r="S987" s="438"/>
      <c r="T987" s="438"/>
      <c r="U987" s="438"/>
      <c r="V987" s="438"/>
      <c r="W987" s="438"/>
      <c r="X987" s="438"/>
      <c r="Y987" s="438"/>
      <c r="Z987" s="438"/>
      <c r="AA987" s="438"/>
      <c r="AB987" s="438"/>
      <c r="AC987" s="438"/>
    </row>
    <row r="988" spans="8:29" x14ac:dyDescent="0.2">
      <c r="H988" s="438"/>
      <c r="I988" s="438"/>
      <c r="J988" s="438"/>
      <c r="K988" s="438"/>
      <c r="L988" s="438"/>
      <c r="M988" s="438"/>
      <c r="N988" s="438"/>
      <c r="O988" s="438"/>
      <c r="P988" s="438"/>
      <c r="Q988" s="438"/>
      <c r="R988" s="438"/>
      <c r="S988" s="438"/>
      <c r="T988" s="438"/>
      <c r="U988" s="438"/>
      <c r="V988" s="438"/>
      <c r="W988" s="438"/>
      <c r="X988" s="438"/>
      <c r="Y988" s="438"/>
      <c r="Z988" s="438"/>
      <c r="AA988" s="438"/>
      <c r="AB988" s="438"/>
      <c r="AC988" s="438"/>
    </row>
    <row r="989" spans="8:29" x14ac:dyDescent="0.2">
      <c r="H989" s="438"/>
      <c r="I989" s="438"/>
      <c r="J989" s="438"/>
      <c r="K989" s="438"/>
      <c r="L989" s="438"/>
      <c r="M989" s="438"/>
      <c r="N989" s="438"/>
      <c r="O989" s="438"/>
      <c r="P989" s="438"/>
      <c r="Q989" s="438"/>
      <c r="R989" s="438"/>
      <c r="S989" s="438"/>
      <c r="T989" s="438"/>
      <c r="U989" s="438"/>
      <c r="V989" s="438"/>
      <c r="W989" s="438"/>
      <c r="X989" s="438"/>
      <c r="Y989" s="438"/>
      <c r="Z989" s="438"/>
      <c r="AA989" s="438"/>
      <c r="AB989" s="438"/>
      <c r="AC989" s="438"/>
    </row>
    <row r="990" spans="8:29" x14ac:dyDescent="0.2">
      <c r="H990" s="438"/>
      <c r="I990" s="438"/>
      <c r="J990" s="438"/>
      <c r="K990" s="438"/>
      <c r="L990" s="438"/>
      <c r="M990" s="438"/>
      <c r="N990" s="438"/>
      <c r="O990" s="438"/>
      <c r="P990" s="438"/>
      <c r="Q990" s="438"/>
      <c r="R990" s="438"/>
      <c r="S990" s="438"/>
      <c r="T990" s="438"/>
      <c r="U990" s="438"/>
      <c r="V990" s="438"/>
      <c r="W990" s="438"/>
      <c r="X990" s="438"/>
      <c r="Y990" s="438"/>
      <c r="Z990" s="438"/>
      <c r="AA990" s="438"/>
      <c r="AB990" s="438"/>
      <c r="AC990" s="438"/>
    </row>
    <row r="991" spans="8:29" x14ac:dyDescent="0.2">
      <c r="H991" s="438"/>
      <c r="I991" s="438"/>
      <c r="J991" s="438"/>
      <c r="K991" s="438"/>
      <c r="L991" s="438"/>
      <c r="M991" s="438"/>
      <c r="N991" s="438"/>
      <c r="O991" s="438"/>
      <c r="P991" s="438"/>
      <c r="Q991" s="438"/>
      <c r="R991" s="438"/>
      <c r="S991" s="438"/>
      <c r="T991" s="438"/>
      <c r="U991" s="438"/>
      <c r="V991" s="438"/>
      <c r="W991" s="438"/>
      <c r="X991" s="438"/>
      <c r="Y991" s="438"/>
      <c r="Z991" s="438"/>
      <c r="AA991" s="438"/>
      <c r="AB991" s="438"/>
      <c r="AC991" s="438"/>
    </row>
    <row r="992" spans="8:29" x14ac:dyDescent="0.2">
      <c r="H992" s="438"/>
      <c r="I992" s="438"/>
      <c r="J992" s="438"/>
      <c r="K992" s="438"/>
      <c r="L992" s="438"/>
      <c r="M992" s="438"/>
      <c r="N992" s="438"/>
      <c r="O992" s="438"/>
      <c r="P992" s="438"/>
      <c r="Q992" s="438"/>
      <c r="R992" s="438"/>
      <c r="S992" s="438"/>
      <c r="T992" s="438"/>
      <c r="U992" s="438"/>
      <c r="V992" s="438"/>
      <c r="W992" s="438"/>
      <c r="X992" s="438"/>
      <c r="Y992" s="438"/>
      <c r="Z992" s="438"/>
      <c r="AA992" s="438"/>
      <c r="AB992" s="438"/>
      <c r="AC992" s="438"/>
    </row>
    <row r="993" spans="8:29" x14ac:dyDescent="0.2">
      <c r="H993" s="438"/>
      <c r="I993" s="438"/>
      <c r="J993" s="438"/>
      <c r="K993" s="438"/>
      <c r="L993" s="438"/>
      <c r="M993" s="438"/>
      <c r="N993" s="438"/>
      <c r="O993" s="438"/>
      <c r="P993" s="438"/>
      <c r="Q993" s="438"/>
      <c r="R993" s="438"/>
      <c r="S993" s="438"/>
      <c r="T993" s="438"/>
      <c r="U993" s="438"/>
      <c r="V993" s="438"/>
      <c r="W993" s="438"/>
      <c r="X993" s="438"/>
      <c r="Y993" s="438"/>
      <c r="Z993" s="438"/>
      <c r="AA993" s="438"/>
      <c r="AB993" s="438"/>
      <c r="AC993" s="438"/>
    </row>
    <row r="994" spans="8:29" x14ac:dyDescent="0.2">
      <c r="H994" s="438"/>
      <c r="I994" s="438"/>
      <c r="J994" s="438"/>
      <c r="K994" s="438"/>
      <c r="L994" s="438"/>
      <c r="M994" s="438"/>
      <c r="N994" s="438"/>
      <c r="O994" s="438"/>
      <c r="P994" s="438"/>
      <c r="Q994" s="438"/>
      <c r="R994" s="438"/>
      <c r="S994" s="438"/>
      <c r="T994" s="438"/>
      <c r="U994" s="438"/>
      <c r="V994" s="438"/>
      <c r="W994" s="438"/>
      <c r="X994" s="438"/>
      <c r="Y994" s="438"/>
      <c r="Z994" s="438"/>
      <c r="AA994" s="438"/>
      <c r="AB994" s="438"/>
      <c r="AC994" s="438"/>
    </row>
    <row r="995" spans="8:29" x14ac:dyDescent="0.2">
      <c r="H995" s="438"/>
      <c r="I995" s="438"/>
      <c r="J995" s="438"/>
      <c r="K995" s="438"/>
      <c r="L995" s="438"/>
      <c r="M995" s="438"/>
      <c r="N995" s="438"/>
      <c r="O995" s="438"/>
      <c r="P995" s="438"/>
      <c r="Q995" s="438"/>
      <c r="R995" s="438"/>
      <c r="S995" s="438"/>
      <c r="T995" s="438"/>
      <c r="U995" s="438"/>
      <c r="V995" s="438"/>
      <c r="W995" s="438"/>
      <c r="X995" s="438"/>
      <c r="Y995" s="438"/>
      <c r="Z995" s="438"/>
      <c r="AA995" s="438"/>
      <c r="AB995" s="438"/>
      <c r="AC995" s="438"/>
    </row>
    <row r="996" spans="8:29" x14ac:dyDescent="0.2">
      <c r="H996" s="438"/>
      <c r="I996" s="438"/>
      <c r="J996" s="438"/>
      <c r="K996" s="438"/>
      <c r="L996" s="438"/>
      <c r="M996" s="438"/>
      <c r="N996" s="438"/>
      <c r="O996" s="438"/>
      <c r="P996" s="438"/>
      <c r="Q996" s="438"/>
      <c r="R996" s="438"/>
      <c r="S996" s="438"/>
      <c r="T996" s="438"/>
      <c r="U996" s="438"/>
      <c r="V996" s="438"/>
      <c r="W996" s="438"/>
      <c r="X996" s="438"/>
      <c r="Y996" s="438"/>
      <c r="Z996" s="438"/>
      <c r="AA996" s="438"/>
      <c r="AB996" s="438"/>
      <c r="AC996" s="438"/>
    </row>
    <row r="997" spans="8:29" x14ac:dyDescent="0.2">
      <c r="H997" s="438"/>
      <c r="I997" s="438"/>
      <c r="J997" s="438"/>
      <c r="K997" s="438"/>
      <c r="L997" s="438"/>
      <c r="M997" s="438"/>
      <c r="N997" s="438"/>
      <c r="O997" s="438"/>
      <c r="P997" s="438"/>
      <c r="Q997" s="438"/>
      <c r="R997" s="438"/>
      <c r="S997" s="438"/>
      <c r="T997" s="438"/>
      <c r="U997" s="438"/>
      <c r="V997" s="438"/>
      <c r="W997" s="438"/>
      <c r="X997" s="438"/>
      <c r="Y997" s="438"/>
      <c r="Z997" s="438"/>
      <c r="AA997" s="438"/>
      <c r="AB997" s="438"/>
      <c r="AC997" s="438"/>
    </row>
    <row r="998" spans="8:29" x14ac:dyDescent="0.2">
      <c r="H998" s="438"/>
      <c r="I998" s="438"/>
      <c r="J998" s="438"/>
      <c r="K998" s="438"/>
      <c r="L998" s="438"/>
      <c r="M998" s="438"/>
      <c r="N998" s="438"/>
      <c r="O998" s="438"/>
      <c r="P998" s="438"/>
      <c r="Q998" s="438"/>
      <c r="R998" s="438"/>
      <c r="S998" s="438"/>
      <c r="T998" s="438"/>
      <c r="U998" s="438"/>
      <c r="V998" s="438"/>
      <c r="W998" s="438"/>
      <c r="X998" s="438"/>
      <c r="Y998" s="438"/>
      <c r="Z998" s="438"/>
      <c r="AA998" s="438"/>
      <c r="AB998" s="438"/>
      <c r="AC998" s="438"/>
    </row>
    <row r="999" spans="8:29" x14ac:dyDescent="0.2">
      <c r="H999" s="438"/>
      <c r="I999" s="438"/>
      <c r="J999" s="438"/>
      <c r="K999" s="438"/>
      <c r="L999" s="438"/>
      <c r="M999" s="438"/>
      <c r="N999" s="438"/>
      <c r="O999" s="438"/>
      <c r="P999" s="438"/>
      <c r="Q999" s="438"/>
      <c r="R999" s="438"/>
      <c r="S999" s="438"/>
      <c r="T999" s="438"/>
      <c r="U999" s="438"/>
      <c r="V999" s="438"/>
      <c r="W999" s="438"/>
      <c r="X999" s="438"/>
      <c r="Y999" s="438"/>
      <c r="Z999" s="438"/>
      <c r="AA999" s="438"/>
      <c r="AB999" s="438"/>
      <c r="AC999" s="438"/>
    </row>
    <row r="1000" spans="8:29" x14ac:dyDescent="0.2">
      <c r="H1000" s="438"/>
      <c r="I1000" s="438"/>
      <c r="J1000" s="438"/>
      <c r="K1000" s="438"/>
      <c r="L1000" s="438"/>
      <c r="M1000" s="438"/>
      <c r="N1000" s="438"/>
      <c r="O1000" s="438"/>
      <c r="P1000" s="438"/>
      <c r="Q1000" s="438"/>
      <c r="R1000" s="438"/>
      <c r="S1000" s="438"/>
      <c r="T1000" s="438"/>
      <c r="U1000" s="438"/>
      <c r="V1000" s="438"/>
      <c r="W1000" s="438"/>
      <c r="X1000" s="438"/>
      <c r="Y1000" s="438"/>
      <c r="Z1000" s="438"/>
      <c r="AA1000" s="438"/>
      <c r="AB1000" s="438"/>
      <c r="AC1000" s="438"/>
    </row>
    <row r="1001" spans="8:29" x14ac:dyDescent="0.2">
      <c r="H1001" s="438"/>
      <c r="I1001" s="438"/>
      <c r="J1001" s="438"/>
      <c r="K1001" s="438"/>
      <c r="L1001" s="438"/>
      <c r="M1001" s="438"/>
      <c r="N1001" s="438"/>
      <c r="O1001" s="438"/>
      <c r="P1001" s="438"/>
      <c r="Q1001" s="438"/>
      <c r="R1001" s="438"/>
      <c r="S1001" s="438"/>
      <c r="T1001" s="438"/>
      <c r="U1001" s="438"/>
      <c r="V1001" s="438"/>
      <c r="W1001" s="438"/>
      <c r="X1001" s="438"/>
      <c r="Y1001" s="438"/>
      <c r="Z1001" s="438"/>
      <c r="AA1001" s="438"/>
      <c r="AB1001" s="438"/>
      <c r="AC1001" s="438"/>
    </row>
    <row r="1002" spans="8:29" x14ac:dyDescent="0.2">
      <c r="H1002" s="438"/>
      <c r="I1002" s="438"/>
      <c r="J1002" s="438"/>
      <c r="K1002" s="438"/>
      <c r="L1002" s="438"/>
      <c r="M1002" s="438"/>
      <c r="N1002" s="438"/>
      <c r="O1002" s="438"/>
      <c r="P1002" s="438"/>
      <c r="Q1002" s="438"/>
      <c r="R1002" s="438"/>
      <c r="S1002" s="438"/>
      <c r="T1002" s="438"/>
      <c r="U1002" s="438"/>
      <c r="V1002" s="438"/>
      <c r="W1002" s="438"/>
      <c r="X1002" s="438"/>
      <c r="Y1002" s="438"/>
      <c r="Z1002" s="438"/>
      <c r="AA1002" s="438"/>
      <c r="AB1002" s="438"/>
      <c r="AC1002" s="438"/>
    </row>
    <row r="1003" spans="8:29" x14ac:dyDescent="0.2">
      <c r="H1003" s="438"/>
      <c r="I1003" s="438"/>
      <c r="J1003" s="438"/>
      <c r="K1003" s="438"/>
      <c r="L1003" s="438"/>
      <c r="M1003" s="438"/>
      <c r="N1003" s="438"/>
      <c r="O1003" s="438"/>
      <c r="P1003" s="438"/>
      <c r="Q1003" s="438"/>
      <c r="R1003" s="438"/>
      <c r="S1003" s="438"/>
      <c r="T1003" s="438"/>
      <c r="U1003" s="438"/>
      <c r="V1003" s="438"/>
      <c r="W1003" s="438"/>
      <c r="X1003" s="438"/>
      <c r="Y1003" s="438"/>
      <c r="Z1003" s="438"/>
      <c r="AA1003" s="438"/>
      <c r="AB1003" s="438"/>
      <c r="AC1003" s="438"/>
    </row>
    <row r="1004" spans="8:29" x14ac:dyDescent="0.2">
      <c r="H1004" s="438"/>
      <c r="I1004" s="438"/>
      <c r="J1004" s="438"/>
      <c r="K1004" s="438"/>
      <c r="L1004" s="438"/>
      <c r="M1004" s="438"/>
      <c r="N1004" s="438"/>
      <c r="O1004" s="438"/>
      <c r="P1004" s="438"/>
      <c r="Q1004" s="438"/>
      <c r="R1004" s="438"/>
      <c r="S1004" s="438"/>
      <c r="T1004" s="438"/>
      <c r="U1004" s="438"/>
      <c r="V1004" s="438"/>
      <c r="W1004" s="438"/>
      <c r="X1004" s="438"/>
      <c r="Y1004" s="438"/>
      <c r="Z1004" s="438"/>
      <c r="AA1004" s="438"/>
      <c r="AB1004" s="438"/>
      <c r="AC1004" s="438"/>
    </row>
    <row r="1005" spans="8:29" x14ac:dyDescent="0.2">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row>
    <row r="1006" spans="8:29" x14ac:dyDescent="0.2">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row>
    <row r="1007" spans="8:29" x14ac:dyDescent="0.2">
      <c r="H1007" s="438"/>
      <c r="I1007" s="438"/>
      <c r="J1007" s="438"/>
      <c r="K1007" s="438"/>
      <c r="L1007" s="438"/>
      <c r="M1007" s="438"/>
      <c r="N1007" s="438"/>
      <c r="O1007" s="438"/>
      <c r="P1007" s="438"/>
      <c r="Q1007" s="438"/>
      <c r="R1007" s="438"/>
      <c r="S1007" s="438"/>
      <c r="T1007" s="438"/>
      <c r="U1007" s="438"/>
      <c r="V1007" s="438"/>
      <c r="W1007" s="438"/>
      <c r="X1007" s="438"/>
      <c r="Y1007" s="438"/>
      <c r="Z1007" s="438"/>
      <c r="AA1007" s="438"/>
      <c r="AB1007" s="438"/>
      <c r="AC1007" s="438"/>
    </row>
    <row r="1008" spans="8:29" x14ac:dyDescent="0.2">
      <c r="H1008" s="438"/>
      <c r="I1008" s="438"/>
      <c r="J1008" s="438"/>
      <c r="K1008" s="438"/>
      <c r="L1008" s="438"/>
      <c r="M1008" s="438"/>
      <c r="N1008" s="438"/>
      <c r="O1008" s="438"/>
      <c r="P1008" s="438"/>
      <c r="Q1008" s="438"/>
      <c r="R1008" s="438"/>
      <c r="S1008" s="438"/>
      <c r="T1008" s="438"/>
      <c r="U1008" s="438"/>
      <c r="V1008" s="438"/>
      <c r="W1008" s="438"/>
      <c r="X1008" s="438"/>
      <c r="Y1008" s="438"/>
      <c r="Z1008" s="438"/>
      <c r="AA1008" s="438"/>
      <c r="AB1008" s="438"/>
      <c r="AC1008" s="438"/>
    </row>
    <row r="1009" spans="8:29" x14ac:dyDescent="0.2">
      <c r="H1009" s="438"/>
      <c r="I1009" s="438"/>
      <c r="J1009" s="438"/>
      <c r="K1009" s="438"/>
      <c r="L1009" s="438"/>
      <c r="M1009" s="438"/>
      <c r="N1009" s="438"/>
      <c r="O1009" s="438"/>
      <c r="P1009" s="438"/>
      <c r="Q1009" s="438"/>
      <c r="R1009" s="438"/>
      <c r="S1009" s="438"/>
      <c r="T1009" s="438"/>
      <c r="U1009" s="438"/>
      <c r="V1009" s="438"/>
      <c r="W1009" s="438"/>
      <c r="X1009" s="438"/>
      <c r="Y1009" s="438"/>
      <c r="Z1009" s="438"/>
      <c r="AA1009" s="438"/>
      <c r="AB1009" s="438"/>
      <c r="AC1009" s="438"/>
    </row>
    <row r="1010" spans="8:29" x14ac:dyDescent="0.2">
      <c r="H1010" s="438"/>
      <c r="I1010" s="438"/>
      <c r="J1010" s="438"/>
      <c r="K1010" s="438"/>
      <c r="L1010" s="438"/>
      <c r="M1010" s="438"/>
      <c r="N1010" s="438"/>
      <c r="O1010" s="438"/>
      <c r="P1010" s="438"/>
      <c r="Q1010" s="438"/>
      <c r="R1010" s="438"/>
      <c r="S1010" s="438"/>
      <c r="T1010" s="438"/>
      <c r="U1010" s="438"/>
      <c r="V1010" s="438"/>
      <c r="W1010" s="438"/>
      <c r="X1010" s="438"/>
      <c r="Y1010" s="438"/>
      <c r="Z1010" s="438"/>
      <c r="AA1010" s="438"/>
      <c r="AB1010" s="438"/>
      <c r="AC1010" s="438"/>
    </row>
    <row r="1011" spans="8:29" x14ac:dyDescent="0.2">
      <c r="H1011" s="438"/>
      <c r="I1011" s="438"/>
      <c r="J1011" s="438"/>
      <c r="K1011" s="438"/>
      <c r="L1011" s="438"/>
      <c r="M1011" s="438"/>
      <c r="N1011" s="438"/>
      <c r="O1011" s="438"/>
      <c r="P1011" s="438"/>
      <c r="Q1011" s="438"/>
      <c r="R1011" s="438"/>
      <c r="S1011" s="438"/>
      <c r="T1011" s="438"/>
      <c r="U1011" s="438"/>
      <c r="V1011" s="438"/>
      <c r="W1011" s="438"/>
      <c r="X1011" s="438"/>
      <c r="Y1011" s="438"/>
      <c r="Z1011" s="438"/>
      <c r="AA1011" s="438"/>
      <c r="AB1011" s="438"/>
      <c r="AC1011" s="438"/>
    </row>
    <row r="1012" spans="8:29" x14ac:dyDescent="0.2">
      <c r="H1012" s="438"/>
      <c r="I1012" s="438"/>
      <c r="J1012" s="438"/>
      <c r="K1012" s="438"/>
      <c r="L1012" s="438"/>
      <c r="M1012" s="438"/>
      <c r="N1012" s="438"/>
      <c r="O1012" s="438"/>
      <c r="P1012" s="438"/>
      <c r="Q1012" s="438"/>
      <c r="R1012" s="438"/>
      <c r="S1012" s="438"/>
      <c r="T1012" s="438"/>
      <c r="U1012" s="438"/>
      <c r="V1012" s="438"/>
      <c r="W1012" s="438"/>
      <c r="X1012" s="438"/>
      <c r="Y1012" s="438"/>
      <c r="Z1012" s="438"/>
      <c r="AA1012" s="438"/>
      <c r="AB1012" s="438"/>
      <c r="AC1012" s="438"/>
    </row>
    <row r="1013" spans="8:29" x14ac:dyDescent="0.2">
      <c r="H1013" s="438"/>
      <c r="I1013" s="438"/>
      <c r="J1013" s="438"/>
      <c r="K1013" s="438"/>
      <c r="L1013" s="438"/>
      <c r="M1013" s="438"/>
      <c r="N1013" s="438"/>
      <c r="O1013" s="438"/>
      <c r="P1013" s="438"/>
      <c r="Q1013" s="438"/>
      <c r="R1013" s="438"/>
      <c r="S1013" s="438"/>
      <c r="T1013" s="438"/>
      <c r="U1013" s="438"/>
      <c r="V1013" s="438"/>
      <c r="W1013" s="438"/>
      <c r="X1013" s="438"/>
      <c r="Y1013" s="438"/>
      <c r="Z1013" s="438"/>
      <c r="AA1013" s="438"/>
      <c r="AB1013" s="438"/>
      <c r="AC1013" s="438"/>
    </row>
    <row r="1014" spans="8:29" x14ac:dyDescent="0.2">
      <c r="H1014" s="438"/>
      <c r="I1014" s="438"/>
      <c r="J1014" s="438"/>
      <c r="K1014" s="438"/>
      <c r="L1014" s="438"/>
      <c r="M1014" s="438"/>
      <c r="N1014" s="438"/>
      <c r="O1014" s="438"/>
      <c r="P1014" s="438"/>
      <c r="Q1014" s="438"/>
      <c r="R1014" s="438"/>
      <c r="S1014" s="438"/>
      <c r="T1014" s="438"/>
      <c r="U1014" s="438"/>
      <c r="V1014" s="438"/>
      <c r="W1014" s="438"/>
      <c r="X1014" s="438"/>
      <c r="Y1014" s="438"/>
      <c r="Z1014" s="438"/>
      <c r="AA1014" s="438"/>
      <c r="AB1014" s="438"/>
      <c r="AC1014" s="438"/>
    </row>
    <row r="1015" spans="8:29" x14ac:dyDescent="0.2">
      <c r="H1015" s="438"/>
      <c r="I1015" s="438"/>
      <c r="J1015" s="438"/>
      <c r="K1015" s="438"/>
      <c r="L1015" s="438"/>
      <c r="M1015" s="438"/>
      <c r="N1015" s="438"/>
      <c r="O1015" s="438"/>
      <c r="P1015" s="438"/>
      <c r="Q1015" s="438"/>
      <c r="R1015" s="438"/>
      <c r="S1015" s="438"/>
      <c r="T1015" s="438"/>
      <c r="U1015" s="438"/>
      <c r="V1015" s="438"/>
      <c r="W1015" s="438"/>
      <c r="X1015" s="438"/>
      <c r="Y1015" s="438"/>
      <c r="Z1015" s="438"/>
      <c r="AA1015" s="438"/>
      <c r="AB1015" s="438"/>
      <c r="AC1015" s="438"/>
    </row>
    <row r="1016" spans="8:29" x14ac:dyDescent="0.2">
      <c r="H1016" s="438"/>
      <c r="I1016" s="438"/>
      <c r="J1016" s="438"/>
      <c r="K1016" s="438"/>
      <c r="L1016" s="438"/>
      <c r="M1016" s="438"/>
      <c r="N1016" s="438"/>
      <c r="O1016" s="438"/>
      <c r="P1016" s="438"/>
      <c r="Q1016" s="438"/>
      <c r="R1016" s="438"/>
      <c r="S1016" s="438"/>
      <c r="T1016" s="438"/>
      <c r="U1016" s="438"/>
      <c r="V1016" s="438"/>
      <c r="W1016" s="438"/>
      <c r="X1016" s="438"/>
      <c r="Y1016" s="438"/>
      <c r="Z1016" s="438"/>
      <c r="AA1016" s="438"/>
      <c r="AB1016" s="438"/>
      <c r="AC1016" s="438"/>
    </row>
    <row r="1017" spans="8:29" x14ac:dyDescent="0.2">
      <c r="H1017" s="438"/>
      <c r="I1017" s="438"/>
      <c r="J1017" s="438"/>
      <c r="K1017" s="438"/>
      <c r="L1017" s="438"/>
      <c r="M1017" s="438"/>
      <c r="N1017" s="438"/>
      <c r="O1017" s="438"/>
      <c r="P1017" s="438"/>
      <c r="Q1017" s="438"/>
      <c r="R1017" s="438"/>
      <c r="S1017" s="438"/>
      <c r="T1017" s="438"/>
      <c r="U1017" s="438"/>
      <c r="V1017" s="438"/>
      <c r="W1017" s="438"/>
      <c r="X1017" s="438"/>
      <c r="Y1017" s="438"/>
      <c r="Z1017" s="438"/>
      <c r="AA1017" s="438"/>
      <c r="AB1017" s="438"/>
      <c r="AC1017" s="438"/>
    </row>
    <row r="1018" spans="8:29" x14ac:dyDescent="0.2">
      <c r="H1018" s="438"/>
      <c r="I1018" s="438"/>
      <c r="J1018" s="438"/>
      <c r="K1018" s="438"/>
      <c r="L1018" s="438"/>
      <c r="M1018" s="438"/>
      <c r="N1018" s="438"/>
      <c r="O1018" s="438"/>
      <c r="P1018" s="438"/>
      <c r="Q1018" s="438"/>
      <c r="R1018" s="438"/>
      <c r="S1018" s="438"/>
      <c r="T1018" s="438"/>
      <c r="U1018" s="438"/>
      <c r="V1018" s="438"/>
      <c r="W1018" s="438"/>
      <c r="X1018" s="438"/>
      <c r="Y1018" s="438"/>
      <c r="Z1018" s="438"/>
      <c r="AA1018" s="438"/>
      <c r="AB1018" s="438"/>
      <c r="AC1018" s="438"/>
    </row>
    <row r="1019" spans="8:29" x14ac:dyDescent="0.2">
      <c r="H1019" s="438"/>
      <c r="I1019" s="438"/>
      <c r="J1019" s="438"/>
      <c r="K1019" s="438"/>
      <c r="L1019" s="438"/>
      <c r="M1019" s="438"/>
      <c r="N1019" s="438"/>
      <c r="O1019" s="438"/>
      <c r="P1019" s="438"/>
      <c r="Q1019" s="438"/>
      <c r="R1019" s="438"/>
      <c r="S1019" s="438"/>
      <c r="T1019" s="438"/>
      <c r="U1019" s="438"/>
      <c r="V1019" s="438"/>
      <c r="W1019" s="438"/>
      <c r="X1019" s="438"/>
      <c r="Y1019" s="438"/>
      <c r="Z1019" s="438"/>
      <c r="AA1019" s="438"/>
      <c r="AB1019" s="438"/>
      <c r="AC1019" s="438"/>
    </row>
    <row r="1020" spans="8:29" x14ac:dyDescent="0.2">
      <c r="H1020" s="438"/>
      <c r="I1020" s="438"/>
      <c r="J1020" s="438"/>
      <c r="K1020" s="438"/>
      <c r="L1020" s="438"/>
      <c r="M1020" s="438"/>
      <c r="N1020" s="438"/>
      <c r="O1020" s="438"/>
      <c r="P1020" s="438"/>
      <c r="Q1020" s="438"/>
      <c r="R1020" s="438"/>
      <c r="S1020" s="438"/>
      <c r="T1020" s="438"/>
      <c r="U1020" s="438"/>
      <c r="V1020" s="438"/>
      <c r="W1020" s="438"/>
      <c r="X1020" s="438"/>
      <c r="Y1020" s="438"/>
      <c r="Z1020" s="438"/>
      <c r="AA1020" s="438"/>
      <c r="AB1020" s="438"/>
      <c r="AC1020" s="438"/>
    </row>
    <row r="1021" spans="8:29" x14ac:dyDescent="0.2">
      <c r="H1021" s="438"/>
      <c r="I1021" s="438"/>
      <c r="J1021" s="438"/>
      <c r="K1021" s="438"/>
      <c r="L1021" s="438"/>
      <c r="M1021" s="438"/>
      <c r="N1021" s="438"/>
      <c r="O1021" s="438"/>
      <c r="P1021" s="438"/>
      <c r="Q1021" s="438"/>
      <c r="R1021" s="438"/>
      <c r="S1021" s="438"/>
      <c r="T1021" s="438"/>
      <c r="U1021" s="438"/>
      <c r="V1021" s="438"/>
      <c r="W1021" s="438"/>
      <c r="X1021" s="438"/>
      <c r="Y1021" s="438"/>
      <c r="Z1021" s="438"/>
      <c r="AA1021" s="438"/>
      <c r="AB1021" s="438"/>
      <c r="AC1021" s="438"/>
    </row>
    <row r="1022" spans="8:29" x14ac:dyDescent="0.2">
      <c r="H1022" s="438"/>
      <c r="I1022" s="438"/>
      <c r="J1022" s="438"/>
      <c r="K1022" s="438"/>
      <c r="L1022" s="438"/>
      <c r="M1022" s="438"/>
      <c r="N1022" s="438"/>
      <c r="O1022" s="438"/>
      <c r="P1022" s="438"/>
      <c r="Q1022" s="438"/>
      <c r="R1022" s="438"/>
      <c r="S1022" s="438"/>
      <c r="T1022" s="438"/>
      <c r="U1022" s="438"/>
      <c r="V1022" s="438"/>
      <c r="W1022" s="438"/>
      <c r="X1022" s="438"/>
      <c r="Y1022" s="438"/>
      <c r="Z1022" s="438"/>
      <c r="AA1022" s="438"/>
      <c r="AB1022" s="438"/>
      <c r="AC1022" s="438"/>
    </row>
    <row r="1023" spans="8:29" x14ac:dyDescent="0.2">
      <c r="H1023" s="438"/>
      <c r="I1023" s="438"/>
      <c r="J1023" s="438"/>
      <c r="K1023" s="438"/>
      <c r="L1023" s="438"/>
      <c r="M1023" s="438"/>
      <c r="N1023" s="438"/>
      <c r="O1023" s="438"/>
      <c r="P1023" s="438"/>
      <c r="Q1023" s="438"/>
      <c r="R1023" s="438"/>
      <c r="S1023" s="438"/>
      <c r="T1023" s="438"/>
      <c r="U1023" s="438"/>
      <c r="V1023" s="438"/>
      <c r="W1023" s="438"/>
      <c r="X1023" s="438"/>
      <c r="Y1023" s="438"/>
      <c r="Z1023" s="438"/>
      <c r="AA1023" s="438"/>
      <c r="AB1023" s="438"/>
      <c r="AC1023" s="438"/>
    </row>
    <row r="1024" spans="8:29" x14ac:dyDescent="0.2">
      <c r="H1024" s="438"/>
      <c r="I1024" s="438"/>
      <c r="J1024" s="438"/>
      <c r="K1024" s="438"/>
      <c r="L1024" s="438"/>
      <c r="M1024" s="438"/>
      <c r="N1024" s="438"/>
      <c r="O1024" s="438"/>
      <c r="P1024" s="438"/>
      <c r="Q1024" s="438"/>
      <c r="R1024" s="438"/>
      <c r="S1024" s="438"/>
      <c r="T1024" s="438"/>
      <c r="U1024" s="438"/>
      <c r="V1024" s="438"/>
      <c r="W1024" s="438"/>
      <c r="X1024" s="438"/>
      <c r="Y1024" s="438"/>
      <c r="Z1024" s="438"/>
      <c r="AA1024" s="438"/>
      <c r="AB1024" s="438"/>
      <c r="AC1024" s="438"/>
    </row>
    <row r="1025" spans="8:29" x14ac:dyDescent="0.2">
      <c r="H1025" s="438"/>
      <c r="I1025" s="438"/>
      <c r="J1025" s="438"/>
      <c r="K1025" s="438"/>
      <c r="L1025" s="438"/>
      <c r="M1025" s="438"/>
      <c r="N1025" s="438"/>
      <c r="O1025" s="438"/>
      <c r="P1025" s="438"/>
      <c r="Q1025" s="438"/>
      <c r="R1025" s="438"/>
      <c r="S1025" s="438"/>
      <c r="T1025" s="438"/>
      <c r="U1025" s="438"/>
      <c r="V1025" s="438"/>
      <c r="W1025" s="438"/>
      <c r="X1025" s="438"/>
      <c r="Y1025" s="438"/>
      <c r="Z1025" s="438"/>
      <c r="AA1025" s="438"/>
      <c r="AB1025" s="438"/>
      <c r="AC1025" s="438"/>
    </row>
    <row r="1026" spans="8:29" x14ac:dyDescent="0.2">
      <c r="H1026" s="438"/>
      <c r="I1026" s="438"/>
      <c r="J1026" s="438"/>
      <c r="K1026" s="438"/>
      <c r="L1026" s="438"/>
      <c r="M1026" s="438"/>
      <c r="N1026" s="438"/>
      <c r="O1026" s="438"/>
      <c r="P1026" s="438"/>
      <c r="Q1026" s="438"/>
      <c r="R1026" s="438"/>
      <c r="S1026" s="438"/>
      <c r="T1026" s="438"/>
      <c r="U1026" s="438"/>
      <c r="V1026" s="438"/>
      <c r="W1026" s="438"/>
      <c r="X1026" s="438"/>
      <c r="Y1026" s="438"/>
      <c r="Z1026" s="438"/>
      <c r="AA1026" s="438"/>
      <c r="AB1026" s="438"/>
      <c r="AC1026" s="438"/>
    </row>
    <row r="1027" spans="8:29" x14ac:dyDescent="0.2">
      <c r="H1027" s="438"/>
      <c r="I1027" s="438"/>
      <c r="J1027" s="438"/>
      <c r="K1027" s="438"/>
      <c r="L1027" s="438"/>
      <c r="M1027" s="438"/>
      <c r="N1027" s="438"/>
      <c r="O1027" s="438"/>
      <c r="P1027" s="438"/>
      <c r="Q1027" s="438"/>
      <c r="R1027" s="438"/>
      <c r="S1027" s="438"/>
      <c r="T1027" s="438"/>
      <c r="U1027" s="438"/>
      <c r="V1027" s="438"/>
      <c r="W1027" s="438"/>
      <c r="X1027" s="438"/>
      <c r="Y1027" s="438"/>
      <c r="Z1027" s="438"/>
      <c r="AA1027" s="438"/>
      <c r="AB1027" s="438"/>
      <c r="AC1027" s="438"/>
    </row>
    <row r="1028" spans="8:29" x14ac:dyDescent="0.2">
      <c r="H1028" s="438"/>
      <c r="I1028" s="438"/>
      <c r="J1028" s="438"/>
      <c r="K1028" s="438"/>
      <c r="L1028" s="438"/>
      <c r="M1028" s="438"/>
      <c r="N1028" s="438"/>
      <c r="O1028" s="438"/>
      <c r="P1028" s="438"/>
      <c r="Q1028" s="438"/>
      <c r="R1028" s="438"/>
      <c r="S1028" s="438"/>
      <c r="T1028" s="438"/>
      <c r="U1028" s="438"/>
      <c r="V1028" s="438"/>
      <c r="W1028" s="438"/>
      <c r="X1028" s="438"/>
      <c r="Y1028" s="438"/>
      <c r="Z1028" s="438"/>
      <c r="AA1028" s="438"/>
      <c r="AB1028" s="438"/>
      <c r="AC1028" s="438"/>
    </row>
    <row r="1029" spans="8:29" x14ac:dyDescent="0.2">
      <c r="H1029" s="438"/>
      <c r="I1029" s="438"/>
      <c r="J1029" s="438"/>
      <c r="K1029" s="438"/>
      <c r="L1029" s="438"/>
      <c r="M1029" s="438"/>
      <c r="N1029" s="438"/>
      <c r="O1029" s="438"/>
      <c r="P1029" s="438"/>
      <c r="Q1029" s="438"/>
      <c r="R1029" s="438"/>
      <c r="S1029" s="438"/>
      <c r="T1029" s="438"/>
      <c r="U1029" s="438"/>
      <c r="V1029" s="438"/>
      <c r="W1029" s="438"/>
      <c r="X1029" s="438"/>
      <c r="Y1029" s="438"/>
      <c r="Z1029" s="438"/>
      <c r="AA1029" s="438"/>
      <c r="AB1029" s="438"/>
      <c r="AC1029" s="438"/>
    </row>
    <row r="1030" spans="8:29" x14ac:dyDescent="0.2">
      <c r="H1030" s="438"/>
      <c r="I1030" s="438"/>
      <c r="J1030" s="438"/>
      <c r="K1030" s="438"/>
      <c r="L1030" s="438"/>
      <c r="M1030" s="438"/>
      <c r="N1030" s="438"/>
      <c r="O1030" s="438"/>
      <c r="P1030" s="438"/>
      <c r="Q1030" s="438"/>
      <c r="R1030" s="438"/>
      <c r="S1030" s="438"/>
      <c r="T1030" s="438"/>
      <c r="U1030" s="438"/>
      <c r="V1030" s="438"/>
      <c r="W1030" s="438"/>
      <c r="X1030" s="438"/>
      <c r="Y1030" s="438"/>
      <c r="Z1030" s="438"/>
      <c r="AA1030" s="438"/>
      <c r="AB1030" s="438"/>
      <c r="AC1030" s="438"/>
    </row>
    <row r="1031" spans="8:29" x14ac:dyDescent="0.2">
      <c r="H1031" s="438"/>
      <c r="I1031" s="438"/>
      <c r="J1031" s="438"/>
      <c r="K1031" s="438"/>
      <c r="L1031" s="438"/>
      <c r="M1031" s="438"/>
      <c r="N1031" s="438"/>
      <c r="O1031" s="438"/>
      <c r="P1031" s="438"/>
      <c r="Q1031" s="438"/>
      <c r="R1031" s="438"/>
      <c r="S1031" s="438"/>
      <c r="T1031" s="438"/>
      <c r="U1031" s="438"/>
      <c r="V1031" s="438"/>
      <c r="W1031" s="438"/>
      <c r="X1031" s="438"/>
      <c r="Y1031" s="438"/>
      <c r="Z1031" s="438"/>
      <c r="AA1031" s="438"/>
      <c r="AB1031" s="438"/>
      <c r="AC1031" s="438"/>
    </row>
    <row r="1032" spans="8:29" x14ac:dyDescent="0.2">
      <c r="H1032" s="438"/>
      <c r="I1032" s="438"/>
      <c r="J1032" s="438"/>
      <c r="K1032" s="438"/>
      <c r="L1032" s="438"/>
      <c r="M1032" s="438"/>
      <c r="N1032" s="438"/>
      <c r="O1032" s="438"/>
      <c r="P1032" s="438"/>
      <c r="Q1032" s="438"/>
      <c r="R1032" s="438"/>
      <c r="S1032" s="438"/>
      <c r="T1032" s="438"/>
      <c r="U1032" s="438"/>
      <c r="V1032" s="438"/>
      <c r="W1032" s="438"/>
      <c r="X1032" s="438"/>
      <c r="Y1032" s="438"/>
      <c r="Z1032" s="438"/>
      <c r="AA1032" s="438"/>
      <c r="AB1032" s="438"/>
      <c r="AC1032" s="438"/>
    </row>
    <row r="1033" spans="8:29" x14ac:dyDescent="0.2">
      <c r="H1033" s="438"/>
      <c r="I1033" s="438"/>
      <c r="J1033" s="438"/>
      <c r="K1033" s="438"/>
      <c r="L1033" s="438"/>
      <c r="M1033" s="438"/>
      <c r="N1033" s="438"/>
      <c r="O1033" s="438"/>
      <c r="P1033" s="438"/>
      <c r="Q1033" s="438"/>
      <c r="R1033" s="438"/>
      <c r="S1033" s="438"/>
      <c r="T1033" s="438"/>
      <c r="U1033" s="438"/>
      <c r="V1033" s="438"/>
      <c r="W1033" s="438"/>
      <c r="X1033" s="438"/>
      <c r="Y1033" s="438"/>
      <c r="Z1033" s="438"/>
      <c r="AA1033" s="438"/>
      <c r="AB1033" s="438"/>
      <c r="AC1033" s="438"/>
    </row>
    <row r="1034" spans="8:29" x14ac:dyDescent="0.2">
      <c r="H1034" s="438"/>
      <c r="I1034" s="438"/>
      <c r="J1034" s="438"/>
      <c r="K1034" s="438"/>
      <c r="L1034" s="438"/>
      <c r="M1034" s="438"/>
      <c r="N1034" s="438"/>
      <c r="O1034" s="438"/>
      <c r="P1034" s="438"/>
      <c r="Q1034" s="438"/>
      <c r="R1034" s="438"/>
      <c r="S1034" s="438"/>
      <c r="T1034" s="438"/>
      <c r="U1034" s="438"/>
      <c r="V1034" s="438"/>
      <c r="W1034" s="438"/>
      <c r="X1034" s="438"/>
      <c r="Y1034" s="438"/>
      <c r="Z1034" s="438"/>
      <c r="AA1034" s="438"/>
      <c r="AB1034" s="438"/>
      <c r="AC1034" s="438"/>
    </row>
    <row r="1035" spans="8:29" x14ac:dyDescent="0.2">
      <c r="H1035" s="438"/>
      <c r="I1035" s="438"/>
      <c r="J1035" s="438"/>
      <c r="K1035" s="438"/>
      <c r="L1035" s="438"/>
      <c r="M1035" s="438"/>
      <c r="N1035" s="438"/>
      <c r="O1035" s="438"/>
      <c r="P1035" s="438"/>
      <c r="Q1035" s="438"/>
      <c r="R1035" s="438"/>
      <c r="S1035" s="438"/>
      <c r="T1035" s="438"/>
      <c r="U1035" s="438"/>
      <c r="V1035" s="438"/>
      <c r="W1035" s="438"/>
      <c r="X1035" s="438"/>
      <c r="Y1035" s="438"/>
      <c r="Z1035" s="438"/>
      <c r="AA1035" s="438"/>
      <c r="AB1035" s="438"/>
      <c r="AC1035" s="438"/>
    </row>
    <row r="1036" spans="8:29" x14ac:dyDescent="0.2">
      <c r="H1036" s="438"/>
      <c r="I1036" s="438"/>
      <c r="J1036" s="438"/>
      <c r="K1036" s="438"/>
      <c r="L1036" s="438"/>
      <c r="M1036" s="438"/>
      <c r="N1036" s="438"/>
      <c r="O1036" s="438"/>
      <c r="P1036" s="438"/>
      <c r="Q1036" s="438"/>
      <c r="R1036" s="438"/>
      <c r="S1036" s="438"/>
      <c r="T1036" s="438"/>
      <c r="U1036" s="438"/>
      <c r="V1036" s="438"/>
      <c r="W1036" s="438"/>
      <c r="X1036" s="438"/>
      <c r="Y1036" s="438"/>
      <c r="Z1036" s="438"/>
      <c r="AA1036" s="438"/>
      <c r="AB1036" s="438"/>
      <c r="AC1036" s="438"/>
    </row>
    <row r="1037" spans="8:29" x14ac:dyDescent="0.2">
      <c r="H1037" s="438"/>
      <c r="I1037" s="438"/>
      <c r="J1037" s="438"/>
      <c r="K1037" s="438"/>
      <c r="L1037" s="438"/>
      <c r="M1037" s="438"/>
      <c r="N1037" s="438"/>
      <c r="O1037" s="438"/>
      <c r="P1037" s="438"/>
      <c r="Q1037" s="438"/>
      <c r="R1037" s="438"/>
      <c r="S1037" s="438"/>
      <c r="T1037" s="438"/>
      <c r="U1037" s="438"/>
      <c r="V1037" s="438"/>
      <c r="W1037" s="438"/>
      <c r="X1037" s="438"/>
      <c r="Y1037" s="438"/>
      <c r="Z1037" s="438"/>
      <c r="AA1037" s="438"/>
      <c r="AB1037" s="438"/>
      <c r="AC1037" s="438"/>
    </row>
    <row r="1038" spans="8:29" x14ac:dyDescent="0.2">
      <c r="H1038" s="438"/>
      <c r="I1038" s="438"/>
      <c r="J1038" s="438"/>
      <c r="K1038" s="438"/>
      <c r="L1038" s="438"/>
      <c r="M1038" s="438"/>
      <c r="N1038" s="438"/>
      <c r="O1038" s="438"/>
      <c r="P1038" s="438"/>
      <c r="Q1038" s="438"/>
      <c r="R1038" s="438"/>
      <c r="S1038" s="438"/>
      <c r="T1038" s="438"/>
      <c r="U1038" s="438"/>
      <c r="V1038" s="438"/>
      <c r="W1038" s="438"/>
      <c r="X1038" s="438"/>
      <c r="Y1038" s="438"/>
      <c r="Z1038" s="438"/>
      <c r="AA1038" s="438"/>
      <c r="AB1038" s="438"/>
      <c r="AC1038" s="438"/>
    </row>
    <row r="1039" spans="8:29" x14ac:dyDescent="0.2">
      <c r="H1039" s="438"/>
      <c r="I1039" s="438"/>
      <c r="J1039" s="438"/>
      <c r="K1039" s="438"/>
      <c r="L1039" s="438"/>
      <c r="M1039" s="438"/>
      <c r="N1039" s="438"/>
      <c r="O1039" s="438"/>
      <c r="P1039" s="438"/>
      <c r="Q1039" s="438"/>
      <c r="R1039" s="438"/>
      <c r="S1039" s="438"/>
      <c r="T1039" s="438"/>
      <c r="U1039" s="438"/>
      <c r="V1039" s="438"/>
      <c r="W1039" s="438"/>
      <c r="X1039" s="438"/>
      <c r="Y1039" s="438"/>
      <c r="Z1039" s="438"/>
      <c r="AA1039" s="438"/>
      <c r="AB1039" s="438"/>
      <c r="AC1039" s="438"/>
    </row>
    <row r="1040" spans="8:29" x14ac:dyDescent="0.2">
      <c r="H1040" s="438"/>
      <c r="I1040" s="438"/>
      <c r="J1040" s="438"/>
      <c r="K1040" s="438"/>
      <c r="L1040" s="438"/>
      <c r="M1040" s="438"/>
      <c r="N1040" s="438"/>
      <c r="O1040" s="438"/>
      <c r="P1040" s="438"/>
      <c r="Q1040" s="438"/>
      <c r="R1040" s="438"/>
      <c r="S1040" s="438"/>
      <c r="T1040" s="438"/>
      <c r="U1040" s="438"/>
      <c r="V1040" s="438"/>
      <c r="W1040" s="438"/>
      <c r="X1040" s="438"/>
      <c r="Y1040" s="438"/>
      <c r="Z1040" s="438"/>
      <c r="AA1040" s="438"/>
      <c r="AB1040" s="438"/>
      <c r="AC1040" s="438"/>
    </row>
    <row r="1041" spans="8:29" x14ac:dyDescent="0.2">
      <c r="H1041" s="438"/>
      <c r="I1041" s="438"/>
      <c r="J1041" s="438"/>
      <c r="K1041" s="438"/>
      <c r="L1041" s="438"/>
      <c r="M1041" s="438"/>
      <c r="N1041" s="438"/>
      <c r="O1041" s="438"/>
      <c r="P1041" s="438"/>
      <c r="Q1041" s="438"/>
      <c r="R1041" s="438"/>
      <c r="S1041" s="438"/>
      <c r="T1041" s="438"/>
      <c r="U1041" s="438"/>
      <c r="V1041" s="438"/>
      <c r="W1041" s="438"/>
      <c r="X1041" s="438"/>
      <c r="Y1041" s="438"/>
      <c r="Z1041" s="438"/>
      <c r="AA1041" s="438"/>
      <c r="AB1041" s="438"/>
      <c r="AC1041" s="438"/>
    </row>
    <row r="1042" spans="8:29" x14ac:dyDescent="0.2">
      <c r="H1042" s="438"/>
      <c r="I1042" s="438"/>
      <c r="J1042" s="438"/>
      <c r="K1042" s="438"/>
      <c r="L1042" s="438"/>
      <c r="M1042" s="438"/>
      <c r="N1042" s="438"/>
      <c r="O1042" s="438"/>
      <c r="P1042" s="438"/>
      <c r="Q1042" s="438"/>
      <c r="R1042" s="438"/>
      <c r="S1042" s="438"/>
      <c r="T1042" s="438"/>
      <c r="U1042" s="438"/>
      <c r="V1042" s="438"/>
      <c r="W1042" s="438"/>
      <c r="X1042" s="438"/>
      <c r="Y1042" s="438"/>
      <c r="Z1042" s="438"/>
      <c r="AA1042" s="438"/>
      <c r="AB1042" s="438"/>
      <c r="AC1042" s="438"/>
    </row>
    <row r="1043" spans="8:29" x14ac:dyDescent="0.2">
      <c r="H1043" s="438"/>
      <c r="I1043" s="438"/>
      <c r="J1043" s="438"/>
      <c r="K1043" s="438"/>
      <c r="L1043" s="438"/>
      <c r="M1043" s="438"/>
      <c r="N1043" s="438"/>
      <c r="O1043" s="438"/>
      <c r="P1043" s="438"/>
      <c r="Q1043" s="438"/>
      <c r="R1043" s="438"/>
      <c r="S1043" s="438"/>
      <c r="T1043" s="438"/>
      <c r="U1043" s="438"/>
      <c r="V1043" s="438"/>
      <c r="W1043" s="438"/>
      <c r="X1043" s="438"/>
      <c r="Y1043" s="438"/>
      <c r="Z1043" s="438"/>
      <c r="AA1043" s="438"/>
      <c r="AB1043" s="438"/>
      <c r="AC1043" s="438"/>
    </row>
    <row r="1044" spans="8:29" x14ac:dyDescent="0.2">
      <c r="H1044" s="438"/>
      <c r="I1044" s="438"/>
      <c r="J1044" s="438"/>
      <c r="K1044" s="438"/>
      <c r="L1044" s="438"/>
      <c r="M1044" s="438"/>
      <c r="N1044" s="438"/>
      <c r="O1044" s="438"/>
      <c r="P1044" s="438"/>
      <c r="Q1044" s="438"/>
      <c r="R1044" s="438"/>
      <c r="S1044" s="438"/>
      <c r="T1044" s="438"/>
      <c r="U1044" s="438"/>
      <c r="V1044" s="438"/>
      <c r="W1044" s="438"/>
      <c r="X1044" s="438"/>
      <c r="Y1044" s="438"/>
      <c r="Z1044" s="438"/>
      <c r="AA1044" s="438"/>
      <c r="AB1044" s="438"/>
      <c r="AC1044" s="438"/>
    </row>
    <row r="1045" spans="8:29" x14ac:dyDescent="0.2">
      <c r="H1045" s="438"/>
      <c r="I1045" s="438"/>
      <c r="J1045" s="438"/>
      <c r="K1045" s="438"/>
      <c r="L1045" s="438"/>
      <c r="M1045" s="438"/>
      <c r="N1045" s="438"/>
      <c r="O1045" s="438"/>
      <c r="P1045" s="438"/>
      <c r="Q1045" s="438"/>
      <c r="R1045" s="438"/>
      <c r="S1045" s="438"/>
      <c r="T1045" s="438"/>
      <c r="U1045" s="438"/>
      <c r="V1045" s="438"/>
      <c r="W1045" s="438"/>
      <c r="X1045" s="438"/>
      <c r="Y1045" s="438"/>
      <c r="Z1045" s="438"/>
      <c r="AA1045" s="438"/>
      <c r="AB1045" s="438"/>
      <c r="AC1045" s="438"/>
    </row>
    <row r="1046" spans="8:29" x14ac:dyDescent="0.2">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row>
    <row r="1047" spans="8:29" x14ac:dyDescent="0.2">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row>
    <row r="1048" spans="8:29" x14ac:dyDescent="0.2">
      <c r="H1048" s="438"/>
      <c r="I1048" s="438"/>
      <c r="J1048" s="438"/>
      <c r="K1048" s="438"/>
      <c r="L1048" s="438"/>
      <c r="M1048" s="438"/>
      <c r="N1048" s="438"/>
      <c r="O1048" s="438"/>
      <c r="P1048" s="438"/>
      <c r="Q1048" s="438"/>
      <c r="R1048" s="438"/>
      <c r="S1048" s="438"/>
      <c r="T1048" s="438"/>
      <c r="U1048" s="438"/>
      <c r="V1048" s="438"/>
      <c r="W1048" s="438"/>
      <c r="X1048" s="438"/>
      <c r="Y1048" s="438"/>
      <c r="Z1048" s="438"/>
      <c r="AA1048" s="438"/>
      <c r="AB1048" s="438"/>
      <c r="AC1048" s="438"/>
    </row>
    <row r="1049" spans="8:29" x14ac:dyDescent="0.2">
      <c r="H1049" s="438"/>
      <c r="I1049" s="438"/>
      <c r="J1049" s="438"/>
      <c r="K1049" s="438"/>
      <c r="L1049" s="438"/>
      <c r="M1049" s="438"/>
      <c r="N1049" s="438"/>
      <c r="O1049" s="438"/>
      <c r="P1049" s="438"/>
      <c r="Q1049" s="438"/>
      <c r="R1049" s="438"/>
      <c r="S1049" s="438"/>
      <c r="T1049" s="438"/>
      <c r="U1049" s="438"/>
      <c r="V1049" s="438"/>
      <c r="W1049" s="438"/>
      <c r="X1049" s="438"/>
      <c r="Y1049" s="438"/>
      <c r="Z1049" s="438"/>
      <c r="AA1049" s="438"/>
      <c r="AB1049" s="438"/>
      <c r="AC1049" s="438"/>
    </row>
    <row r="1050" spans="8:29" x14ac:dyDescent="0.2">
      <c r="H1050" s="438"/>
      <c r="I1050" s="438"/>
      <c r="J1050" s="438"/>
      <c r="K1050" s="438"/>
      <c r="L1050" s="438"/>
      <c r="M1050" s="438"/>
      <c r="N1050" s="438"/>
      <c r="O1050" s="438"/>
      <c r="P1050" s="438"/>
      <c r="Q1050" s="438"/>
      <c r="R1050" s="438"/>
      <c r="S1050" s="438"/>
      <c r="T1050" s="438"/>
      <c r="U1050" s="438"/>
      <c r="V1050" s="438"/>
      <c r="W1050" s="438"/>
      <c r="X1050" s="438"/>
      <c r="Y1050" s="438"/>
      <c r="Z1050" s="438"/>
      <c r="AA1050" s="438"/>
      <c r="AB1050" s="438"/>
      <c r="AC1050" s="438"/>
    </row>
    <row r="1051" spans="8:29" x14ac:dyDescent="0.2">
      <c r="H1051" s="438"/>
      <c r="I1051" s="438"/>
      <c r="J1051" s="438"/>
      <c r="K1051" s="438"/>
      <c r="L1051" s="438"/>
      <c r="M1051" s="438"/>
      <c r="N1051" s="438"/>
      <c r="O1051" s="438"/>
      <c r="P1051" s="438"/>
      <c r="Q1051" s="438"/>
      <c r="R1051" s="438"/>
      <c r="S1051" s="438"/>
      <c r="T1051" s="438"/>
      <c r="U1051" s="438"/>
      <c r="V1051" s="438"/>
      <c r="W1051" s="438"/>
      <c r="X1051" s="438"/>
      <c r="Y1051" s="438"/>
      <c r="Z1051" s="438"/>
      <c r="AA1051" s="438"/>
      <c r="AB1051" s="438"/>
      <c r="AC1051" s="438"/>
    </row>
    <row r="1052" spans="8:29" x14ac:dyDescent="0.2">
      <c r="H1052" s="438"/>
      <c r="I1052" s="438"/>
      <c r="J1052" s="438"/>
      <c r="K1052" s="438"/>
      <c r="L1052" s="438"/>
      <c r="M1052" s="438"/>
      <c r="N1052" s="438"/>
      <c r="O1052" s="438"/>
      <c r="P1052" s="438"/>
      <c r="Q1052" s="438"/>
      <c r="R1052" s="438"/>
      <c r="S1052" s="438"/>
      <c r="T1052" s="438"/>
      <c r="U1052" s="438"/>
      <c r="V1052" s="438"/>
      <c r="W1052" s="438"/>
      <c r="X1052" s="438"/>
      <c r="Y1052" s="438"/>
      <c r="Z1052" s="438"/>
      <c r="AA1052" s="438"/>
      <c r="AB1052" s="438"/>
      <c r="AC1052" s="438"/>
    </row>
    <row r="1053" spans="8:29" x14ac:dyDescent="0.2">
      <c r="H1053" s="438"/>
      <c r="I1053" s="438"/>
      <c r="J1053" s="438"/>
      <c r="K1053" s="438"/>
      <c r="L1053" s="438"/>
      <c r="M1053" s="438"/>
      <c r="N1053" s="438"/>
      <c r="O1053" s="438"/>
      <c r="P1053" s="438"/>
      <c r="Q1053" s="438"/>
      <c r="R1053" s="438"/>
      <c r="S1053" s="438"/>
      <c r="T1053" s="438"/>
      <c r="U1053" s="438"/>
      <c r="V1053" s="438"/>
      <c r="W1053" s="438"/>
      <c r="X1053" s="438"/>
      <c r="Y1053" s="438"/>
      <c r="Z1053" s="438"/>
      <c r="AA1053" s="438"/>
      <c r="AB1053" s="438"/>
      <c r="AC1053" s="438"/>
    </row>
    <row r="1054" spans="8:29" x14ac:dyDescent="0.2">
      <c r="H1054" s="438"/>
      <c r="I1054" s="438"/>
      <c r="J1054" s="438"/>
      <c r="K1054" s="438"/>
      <c r="L1054" s="438"/>
      <c r="M1054" s="438"/>
      <c r="N1054" s="438"/>
      <c r="O1054" s="438"/>
      <c r="P1054" s="438"/>
      <c r="Q1054" s="438"/>
      <c r="R1054" s="438"/>
      <c r="S1054" s="438"/>
      <c r="T1054" s="438"/>
      <c r="U1054" s="438"/>
      <c r="V1054" s="438"/>
      <c r="W1054" s="438"/>
      <c r="X1054" s="438"/>
      <c r="Y1054" s="438"/>
      <c r="Z1054" s="438"/>
      <c r="AA1054" s="438"/>
      <c r="AB1054" s="438"/>
      <c r="AC1054" s="438"/>
    </row>
    <row r="1055" spans="8:29" x14ac:dyDescent="0.2">
      <c r="H1055" s="438"/>
      <c r="I1055" s="438"/>
      <c r="J1055" s="438"/>
      <c r="K1055" s="438"/>
      <c r="L1055" s="438"/>
      <c r="M1055" s="438"/>
      <c r="N1055" s="438"/>
      <c r="O1055" s="438"/>
      <c r="P1055" s="438"/>
      <c r="Q1055" s="438"/>
      <c r="R1055" s="438"/>
      <c r="S1055" s="438"/>
      <c r="T1055" s="438"/>
      <c r="U1055" s="438"/>
      <c r="V1055" s="438"/>
      <c r="W1055" s="438"/>
      <c r="X1055" s="438"/>
      <c r="Y1055" s="438"/>
      <c r="Z1055" s="438"/>
      <c r="AA1055" s="438"/>
      <c r="AB1055" s="438"/>
      <c r="AC1055" s="438"/>
    </row>
    <row r="1056" spans="8:29" x14ac:dyDescent="0.2">
      <c r="H1056" s="438"/>
      <c r="I1056" s="438"/>
      <c r="J1056" s="438"/>
      <c r="K1056" s="438"/>
      <c r="L1056" s="438"/>
      <c r="M1056" s="438"/>
      <c r="N1056" s="438"/>
      <c r="O1056" s="438"/>
      <c r="P1056" s="438"/>
      <c r="Q1056" s="438"/>
      <c r="R1056" s="438"/>
      <c r="S1056" s="438"/>
      <c r="T1056" s="438"/>
      <c r="U1056" s="438"/>
      <c r="V1056" s="438"/>
      <c r="W1056" s="438"/>
      <c r="X1056" s="438"/>
      <c r="Y1056" s="438"/>
      <c r="Z1056" s="438"/>
      <c r="AA1056" s="438"/>
      <c r="AB1056" s="438"/>
      <c r="AC1056" s="438"/>
    </row>
    <row r="1057" spans="8:29" x14ac:dyDescent="0.2">
      <c r="H1057" s="438"/>
      <c r="I1057" s="438"/>
      <c r="J1057" s="438"/>
      <c r="K1057" s="438"/>
      <c r="L1057" s="438"/>
      <c r="M1057" s="438"/>
      <c r="N1057" s="438"/>
      <c r="O1057" s="438"/>
      <c r="P1057" s="438"/>
      <c r="Q1057" s="438"/>
      <c r="R1057" s="438"/>
      <c r="S1057" s="438"/>
      <c r="T1057" s="438"/>
      <c r="U1057" s="438"/>
      <c r="V1057" s="438"/>
      <c r="W1057" s="438"/>
      <c r="X1057" s="438"/>
      <c r="Y1057" s="438"/>
      <c r="Z1057" s="438"/>
      <c r="AA1057" s="438"/>
      <c r="AB1057" s="438"/>
      <c r="AC1057" s="438"/>
    </row>
    <row r="1058" spans="8:29" x14ac:dyDescent="0.2">
      <c r="H1058" s="438"/>
      <c r="I1058" s="438"/>
      <c r="J1058" s="438"/>
      <c r="K1058" s="438"/>
      <c r="L1058" s="438"/>
      <c r="M1058" s="438"/>
      <c r="N1058" s="438"/>
      <c r="O1058" s="438"/>
      <c r="P1058" s="438"/>
      <c r="Q1058" s="438"/>
      <c r="R1058" s="438"/>
      <c r="S1058" s="438"/>
      <c r="T1058" s="438"/>
      <c r="U1058" s="438"/>
      <c r="V1058" s="438"/>
      <c r="W1058" s="438"/>
      <c r="X1058" s="438"/>
      <c r="Y1058" s="438"/>
      <c r="Z1058" s="438"/>
      <c r="AA1058" s="438"/>
      <c r="AB1058" s="438"/>
      <c r="AC1058" s="438"/>
    </row>
    <row r="1059" spans="8:29" x14ac:dyDescent="0.2">
      <c r="H1059" s="438"/>
      <c r="I1059" s="438"/>
      <c r="J1059" s="438"/>
      <c r="K1059" s="438"/>
      <c r="L1059" s="438"/>
      <c r="M1059" s="438"/>
      <c r="N1059" s="438"/>
      <c r="O1059" s="438"/>
      <c r="P1059" s="438"/>
      <c r="Q1059" s="438"/>
      <c r="R1059" s="438"/>
      <c r="S1059" s="438"/>
      <c r="T1059" s="438"/>
      <c r="U1059" s="438"/>
      <c r="V1059" s="438"/>
      <c r="W1059" s="438"/>
      <c r="X1059" s="438"/>
      <c r="Y1059" s="438"/>
      <c r="Z1059" s="438"/>
      <c r="AA1059" s="438"/>
      <c r="AB1059" s="438"/>
      <c r="AC1059" s="438"/>
    </row>
    <row r="1060" spans="8:29" x14ac:dyDescent="0.2">
      <c r="H1060" s="438"/>
      <c r="I1060" s="438"/>
      <c r="J1060" s="438"/>
      <c r="K1060" s="438"/>
      <c r="L1060" s="438"/>
      <c r="M1060" s="438"/>
      <c r="N1060" s="438"/>
      <c r="O1060" s="438"/>
      <c r="P1060" s="438"/>
      <c r="Q1060" s="438"/>
      <c r="R1060" s="438"/>
      <c r="S1060" s="438"/>
      <c r="T1060" s="438"/>
      <c r="U1060" s="438"/>
      <c r="V1060" s="438"/>
      <c r="W1060" s="438"/>
      <c r="X1060" s="438"/>
      <c r="Y1060" s="438"/>
      <c r="Z1060" s="438"/>
      <c r="AA1060" s="438"/>
      <c r="AB1060" s="438"/>
      <c r="AC1060" s="438"/>
    </row>
    <row r="1061" spans="8:29" x14ac:dyDescent="0.2">
      <c r="H1061" s="438"/>
      <c r="I1061" s="438"/>
      <c r="J1061" s="438"/>
      <c r="K1061" s="438"/>
      <c r="L1061" s="438"/>
      <c r="M1061" s="438"/>
      <c r="N1061" s="438"/>
      <c r="O1061" s="438"/>
      <c r="P1061" s="438"/>
      <c r="Q1061" s="438"/>
      <c r="R1061" s="438"/>
      <c r="S1061" s="438"/>
      <c r="T1061" s="438"/>
      <c r="U1061" s="438"/>
      <c r="V1061" s="438"/>
      <c r="W1061" s="438"/>
      <c r="X1061" s="438"/>
      <c r="Y1061" s="438"/>
      <c r="Z1061" s="438"/>
      <c r="AA1061" s="438"/>
      <c r="AB1061" s="438"/>
      <c r="AC1061" s="438"/>
    </row>
    <row r="1062" spans="8:29" x14ac:dyDescent="0.2">
      <c r="H1062" s="438"/>
      <c r="I1062" s="438"/>
      <c r="J1062" s="438"/>
      <c r="K1062" s="438"/>
      <c r="L1062" s="438"/>
      <c r="M1062" s="438"/>
      <c r="N1062" s="438"/>
      <c r="O1062" s="438"/>
      <c r="P1062" s="438"/>
      <c r="Q1062" s="438"/>
      <c r="R1062" s="438"/>
      <c r="S1062" s="438"/>
      <c r="T1062" s="438"/>
      <c r="U1062" s="438"/>
      <c r="V1062" s="438"/>
      <c r="W1062" s="438"/>
      <c r="X1062" s="438"/>
      <c r="Y1062" s="438"/>
      <c r="Z1062" s="438"/>
      <c r="AA1062" s="438"/>
      <c r="AB1062" s="438"/>
      <c r="AC1062" s="438"/>
    </row>
    <row r="1063" spans="8:29" x14ac:dyDescent="0.2">
      <c r="H1063" s="438"/>
      <c r="I1063" s="438"/>
      <c r="J1063" s="438"/>
      <c r="K1063" s="438"/>
      <c r="L1063" s="438"/>
      <c r="M1063" s="438"/>
      <c r="N1063" s="438"/>
      <c r="O1063" s="438"/>
      <c r="P1063" s="438"/>
      <c r="Q1063" s="438"/>
      <c r="R1063" s="438"/>
      <c r="S1063" s="438"/>
      <c r="T1063" s="438"/>
      <c r="U1063" s="438"/>
      <c r="V1063" s="438"/>
      <c r="W1063" s="438"/>
      <c r="X1063" s="438"/>
      <c r="Y1063" s="438"/>
      <c r="Z1063" s="438"/>
      <c r="AA1063" s="438"/>
      <c r="AB1063" s="438"/>
      <c r="AC1063" s="438"/>
    </row>
    <row r="1064" spans="8:29" x14ac:dyDescent="0.2">
      <c r="H1064" s="438"/>
      <c r="I1064" s="438"/>
      <c r="J1064" s="438"/>
      <c r="K1064" s="438"/>
      <c r="L1064" s="438"/>
      <c r="M1064" s="438"/>
      <c r="N1064" s="438"/>
      <c r="O1064" s="438"/>
      <c r="P1064" s="438"/>
      <c r="Q1064" s="438"/>
      <c r="R1064" s="438"/>
      <c r="S1064" s="438"/>
      <c r="T1064" s="438"/>
      <c r="U1064" s="438"/>
      <c r="V1064" s="438"/>
      <c r="W1064" s="438"/>
      <c r="X1064" s="438"/>
      <c r="Y1064" s="438"/>
      <c r="Z1064" s="438"/>
      <c r="AA1064" s="438"/>
      <c r="AB1064" s="438"/>
      <c r="AC1064" s="438"/>
    </row>
    <row r="1065" spans="8:29" x14ac:dyDescent="0.2">
      <c r="H1065" s="438"/>
      <c r="I1065" s="438"/>
      <c r="J1065" s="438"/>
      <c r="K1065" s="438"/>
      <c r="L1065" s="438"/>
      <c r="M1065" s="438"/>
      <c r="N1065" s="438"/>
      <c r="O1065" s="438"/>
      <c r="P1065" s="438"/>
      <c r="Q1065" s="438"/>
      <c r="R1065" s="438"/>
      <c r="S1065" s="438"/>
      <c r="T1065" s="438"/>
      <c r="U1065" s="438"/>
      <c r="V1065" s="438"/>
      <c r="W1065" s="438"/>
      <c r="X1065" s="438"/>
      <c r="Y1065" s="438"/>
      <c r="Z1065" s="438"/>
      <c r="AA1065" s="438"/>
      <c r="AB1065" s="438"/>
      <c r="AC1065" s="438"/>
    </row>
    <row r="1066" spans="8:29" x14ac:dyDescent="0.2">
      <c r="H1066" s="438"/>
      <c r="I1066" s="438"/>
      <c r="J1066" s="438"/>
      <c r="K1066" s="438"/>
      <c r="L1066" s="438"/>
      <c r="M1066" s="438"/>
      <c r="N1066" s="438"/>
      <c r="O1066" s="438"/>
      <c r="P1066" s="438"/>
      <c r="Q1066" s="438"/>
      <c r="R1066" s="438"/>
      <c r="S1066" s="438"/>
      <c r="T1066" s="438"/>
      <c r="U1066" s="438"/>
      <c r="V1066" s="438"/>
      <c r="W1066" s="438"/>
      <c r="X1066" s="438"/>
      <c r="Y1066" s="438"/>
      <c r="Z1066" s="438"/>
      <c r="AA1066" s="438"/>
      <c r="AB1066" s="438"/>
      <c r="AC1066" s="438"/>
    </row>
    <row r="1067" spans="8:29" x14ac:dyDescent="0.2">
      <c r="H1067" s="438"/>
      <c r="I1067" s="438"/>
      <c r="J1067" s="438"/>
      <c r="K1067" s="438"/>
      <c r="L1067" s="438"/>
      <c r="M1067" s="438"/>
      <c r="N1067" s="438"/>
      <c r="O1067" s="438"/>
      <c r="P1067" s="438"/>
      <c r="Q1067" s="438"/>
      <c r="R1067" s="438"/>
      <c r="S1067" s="438"/>
      <c r="T1067" s="438"/>
      <c r="U1067" s="438"/>
      <c r="V1067" s="438"/>
      <c r="W1067" s="438"/>
      <c r="X1067" s="438"/>
      <c r="Y1067" s="438"/>
      <c r="Z1067" s="438"/>
      <c r="AA1067" s="438"/>
      <c r="AB1067" s="438"/>
      <c r="AC1067" s="438"/>
    </row>
    <row r="1068" spans="8:29" x14ac:dyDescent="0.2">
      <c r="H1068" s="438"/>
      <c r="I1068" s="438"/>
      <c r="J1068" s="438"/>
      <c r="K1068" s="438"/>
      <c r="L1068" s="438"/>
      <c r="M1068" s="438"/>
      <c r="N1068" s="438"/>
      <c r="O1068" s="438"/>
      <c r="P1068" s="438"/>
      <c r="Q1068" s="438"/>
      <c r="R1068" s="438"/>
      <c r="S1068" s="438"/>
      <c r="T1068" s="438"/>
      <c r="U1068" s="438"/>
      <c r="V1068" s="438"/>
      <c r="W1068" s="438"/>
      <c r="X1068" s="438"/>
      <c r="Y1068" s="438"/>
      <c r="Z1068" s="438"/>
      <c r="AA1068" s="438"/>
      <c r="AB1068" s="438"/>
      <c r="AC1068" s="438"/>
    </row>
    <row r="1069" spans="8:29" x14ac:dyDescent="0.2">
      <c r="H1069" s="438"/>
      <c r="I1069" s="438"/>
      <c r="J1069" s="438"/>
      <c r="K1069" s="438"/>
      <c r="L1069" s="438"/>
      <c r="M1069" s="438"/>
      <c r="N1069" s="438"/>
      <c r="O1069" s="438"/>
      <c r="P1069" s="438"/>
      <c r="Q1069" s="438"/>
      <c r="R1069" s="438"/>
      <c r="S1069" s="438"/>
      <c r="T1069" s="438"/>
      <c r="U1069" s="438"/>
      <c r="V1069" s="438"/>
      <c r="W1069" s="438"/>
      <c r="X1069" s="438"/>
      <c r="Y1069" s="438"/>
      <c r="Z1069" s="438"/>
      <c r="AA1069" s="438"/>
      <c r="AB1069" s="438"/>
      <c r="AC1069" s="438"/>
    </row>
    <row r="1070" spans="8:29" x14ac:dyDescent="0.2">
      <c r="H1070" s="438"/>
      <c r="I1070" s="438"/>
      <c r="J1070" s="438"/>
      <c r="K1070" s="438"/>
      <c r="L1070" s="438"/>
      <c r="M1070" s="438"/>
      <c r="N1070" s="438"/>
      <c r="O1070" s="438"/>
      <c r="P1070" s="438"/>
      <c r="Q1070" s="438"/>
      <c r="R1070" s="438"/>
      <c r="S1070" s="438"/>
      <c r="T1070" s="438"/>
      <c r="U1070" s="438"/>
      <c r="V1070" s="438"/>
      <c r="W1070" s="438"/>
      <c r="X1070" s="438"/>
      <c r="Y1070" s="438"/>
      <c r="Z1070" s="438"/>
      <c r="AA1070" s="438"/>
      <c r="AB1070" s="438"/>
      <c r="AC1070" s="438"/>
    </row>
    <row r="1071" spans="8:29" x14ac:dyDescent="0.2">
      <c r="H1071" s="438"/>
      <c r="I1071" s="438"/>
      <c r="J1071" s="438"/>
      <c r="K1071" s="438"/>
      <c r="L1071" s="438"/>
      <c r="M1071" s="438"/>
      <c r="N1071" s="438"/>
      <c r="O1071" s="438"/>
      <c r="P1071" s="438"/>
      <c r="Q1071" s="438"/>
      <c r="R1071" s="438"/>
      <c r="S1071" s="438"/>
      <c r="T1071" s="438"/>
      <c r="U1071" s="438"/>
      <c r="V1071" s="438"/>
      <c r="W1071" s="438"/>
      <c r="X1071" s="438"/>
      <c r="Y1071" s="438"/>
      <c r="Z1071" s="438"/>
      <c r="AA1071" s="438"/>
      <c r="AB1071" s="438"/>
      <c r="AC1071" s="438"/>
    </row>
    <row r="1072" spans="8:29" x14ac:dyDescent="0.2">
      <c r="H1072" s="438"/>
      <c r="I1072" s="438"/>
      <c r="J1072" s="438"/>
      <c r="K1072" s="438"/>
      <c r="L1072" s="438"/>
      <c r="M1072" s="438"/>
      <c r="N1072" s="438"/>
      <c r="O1072" s="438"/>
      <c r="P1072" s="438"/>
      <c r="Q1072" s="438"/>
      <c r="R1072" s="438"/>
      <c r="S1072" s="438"/>
      <c r="T1072" s="438"/>
      <c r="U1072" s="438"/>
      <c r="V1072" s="438"/>
      <c r="W1072" s="438"/>
      <c r="X1072" s="438"/>
      <c r="Y1072" s="438"/>
      <c r="Z1072" s="438"/>
      <c r="AA1072" s="438"/>
      <c r="AB1072" s="438"/>
      <c r="AC1072" s="438"/>
    </row>
    <row r="1073" spans="8:29" x14ac:dyDescent="0.2">
      <c r="H1073" s="438"/>
      <c r="I1073" s="438"/>
      <c r="J1073" s="438"/>
      <c r="K1073" s="438"/>
      <c r="L1073" s="438"/>
      <c r="M1073" s="438"/>
      <c r="N1073" s="438"/>
      <c r="O1073" s="438"/>
      <c r="P1073" s="438"/>
      <c r="Q1073" s="438"/>
      <c r="R1073" s="438"/>
      <c r="S1073" s="438"/>
      <c r="T1073" s="438"/>
      <c r="U1073" s="438"/>
      <c r="V1073" s="438"/>
      <c r="W1073" s="438"/>
      <c r="X1073" s="438"/>
      <c r="Y1073" s="438"/>
      <c r="Z1073" s="438"/>
      <c r="AA1073" s="438"/>
      <c r="AB1073" s="438"/>
      <c r="AC1073" s="438"/>
    </row>
    <row r="1074" spans="8:29" x14ac:dyDescent="0.2">
      <c r="H1074" s="438"/>
      <c r="I1074" s="438"/>
      <c r="J1074" s="438"/>
      <c r="K1074" s="438"/>
      <c r="L1074" s="438"/>
      <c r="M1074" s="438"/>
      <c r="N1074" s="438"/>
      <c r="O1074" s="438"/>
      <c r="P1074" s="438"/>
      <c r="Q1074" s="438"/>
      <c r="R1074" s="438"/>
      <c r="S1074" s="438"/>
      <c r="T1074" s="438"/>
      <c r="U1074" s="438"/>
      <c r="V1074" s="438"/>
      <c r="W1074" s="438"/>
      <c r="X1074" s="438"/>
      <c r="Y1074" s="438"/>
      <c r="Z1074" s="438"/>
      <c r="AA1074" s="438"/>
      <c r="AB1074" s="438"/>
      <c r="AC1074" s="438"/>
    </row>
    <row r="1075" spans="8:29" x14ac:dyDescent="0.2">
      <c r="H1075" s="438"/>
      <c r="I1075" s="438"/>
      <c r="J1075" s="438"/>
      <c r="K1075" s="438"/>
      <c r="L1075" s="438"/>
      <c r="M1075" s="438"/>
      <c r="N1075" s="438"/>
      <c r="O1075" s="438"/>
      <c r="P1075" s="438"/>
      <c r="Q1075" s="438"/>
      <c r="R1075" s="438"/>
      <c r="S1075" s="438"/>
      <c r="T1075" s="438"/>
      <c r="U1075" s="438"/>
      <c r="V1075" s="438"/>
      <c r="W1075" s="438"/>
      <c r="X1075" s="438"/>
      <c r="Y1075" s="438"/>
      <c r="Z1075" s="438"/>
      <c r="AA1075" s="438"/>
      <c r="AB1075" s="438"/>
      <c r="AC1075" s="438"/>
    </row>
    <row r="1076" spans="8:29" x14ac:dyDescent="0.2">
      <c r="H1076" s="438"/>
      <c r="I1076" s="438"/>
      <c r="J1076" s="438"/>
      <c r="K1076" s="438"/>
      <c r="L1076" s="438"/>
      <c r="M1076" s="438"/>
      <c r="N1076" s="438"/>
      <c r="O1076" s="438"/>
      <c r="P1076" s="438"/>
      <c r="Q1076" s="438"/>
      <c r="R1076" s="438"/>
      <c r="S1076" s="438"/>
      <c r="T1076" s="438"/>
      <c r="U1076" s="438"/>
      <c r="V1076" s="438"/>
      <c r="W1076" s="438"/>
      <c r="X1076" s="438"/>
      <c r="Y1076" s="438"/>
      <c r="Z1076" s="438"/>
      <c r="AA1076" s="438"/>
      <c r="AB1076" s="438"/>
      <c r="AC1076" s="438"/>
    </row>
    <row r="1077" spans="8:29" x14ac:dyDescent="0.2">
      <c r="H1077" s="438"/>
      <c r="I1077" s="438"/>
      <c r="J1077" s="438"/>
      <c r="K1077" s="438"/>
      <c r="L1077" s="438"/>
      <c r="M1077" s="438"/>
      <c r="N1077" s="438"/>
      <c r="O1077" s="438"/>
      <c r="P1077" s="438"/>
      <c r="Q1077" s="438"/>
      <c r="R1077" s="438"/>
      <c r="S1077" s="438"/>
      <c r="T1077" s="438"/>
      <c r="U1077" s="438"/>
      <c r="V1077" s="438"/>
      <c r="W1077" s="438"/>
      <c r="X1077" s="438"/>
      <c r="Y1077" s="438"/>
      <c r="Z1077" s="438"/>
      <c r="AA1077" s="438"/>
      <c r="AB1077" s="438"/>
      <c r="AC1077" s="438"/>
    </row>
    <row r="1078" spans="8:29" x14ac:dyDescent="0.2">
      <c r="H1078" s="438"/>
      <c r="I1078" s="438"/>
      <c r="J1078" s="438"/>
      <c r="K1078" s="438"/>
      <c r="L1078" s="438"/>
      <c r="M1078" s="438"/>
      <c r="N1078" s="438"/>
      <c r="O1078" s="438"/>
      <c r="P1078" s="438"/>
      <c r="Q1078" s="438"/>
      <c r="R1078" s="438"/>
      <c r="S1078" s="438"/>
      <c r="T1078" s="438"/>
      <c r="U1078" s="438"/>
      <c r="V1078" s="438"/>
      <c r="W1078" s="438"/>
      <c r="X1078" s="438"/>
      <c r="Y1078" s="438"/>
      <c r="Z1078" s="438"/>
      <c r="AA1078" s="438"/>
      <c r="AB1078" s="438"/>
      <c r="AC1078" s="438"/>
    </row>
    <row r="1079" spans="8:29" x14ac:dyDescent="0.2">
      <c r="H1079" s="438"/>
      <c r="I1079" s="438"/>
      <c r="J1079" s="438"/>
      <c r="K1079" s="438"/>
      <c r="L1079" s="438"/>
      <c r="M1079" s="438"/>
      <c r="N1079" s="438"/>
      <c r="O1079" s="438"/>
      <c r="P1079" s="438"/>
      <c r="Q1079" s="438"/>
      <c r="R1079" s="438"/>
      <c r="S1079" s="438"/>
      <c r="T1079" s="438"/>
      <c r="U1079" s="438"/>
      <c r="V1079" s="438"/>
      <c r="W1079" s="438"/>
      <c r="X1079" s="438"/>
      <c r="Y1079" s="438"/>
      <c r="Z1079" s="438"/>
      <c r="AA1079" s="438"/>
      <c r="AB1079" s="438"/>
      <c r="AC1079" s="438"/>
    </row>
    <row r="1080" spans="8:29" x14ac:dyDescent="0.2">
      <c r="H1080" s="438"/>
      <c r="I1080" s="438"/>
      <c r="J1080" s="438"/>
      <c r="K1080" s="438"/>
      <c r="L1080" s="438"/>
      <c r="M1080" s="438"/>
      <c r="N1080" s="438"/>
      <c r="O1080" s="438"/>
      <c r="P1080" s="438"/>
      <c r="Q1080" s="438"/>
      <c r="R1080" s="438"/>
      <c r="S1080" s="438"/>
      <c r="T1080" s="438"/>
      <c r="U1080" s="438"/>
      <c r="V1080" s="438"/>
      <c r="W1080" s="438"/>
      <c r="X1080" s="438"/>
      <c r="Y1080" s="438"/>
      <c r="Z1080" s="438"/>
      <c r="AA1080" s="438"/>
      <c r="AB1080" s="438"/>
      <c r="AC1080" s="438"/>
    </row>
    <row r="1081" spans="8:29" x14ac:dyDescent="0.2">
      <c r="H1081" s="438"/>
      <c r="I1081" s="438"/>
      <c r="J1081" s="438"/>
      <c r="K1081" s="438"/>
      <c r="L1081" s="438"/>
      <c r="M1081" s="438"/>
      <c r="N1081" s="438"/>
      <c r="O1081" s="438"/>
      <c r="P1081" s="438"/>
      <c r="Q1081" s="438"/>
      <c r="R1081" s="438"/>
      <c r="S1081" s="438"/>
      <c r="T1081" s="438"/>
      <c r="U1081" s="438"/>
      <c r="V1081" s="438"/>
      <c r="W1081" s="438"/>
      <c r="X1081" s="438"/>
      <c r="Y1081" s="438"/>
      <c r="Z1081" s="438"/>
      <c r="AA1081" s="438"/>
      <c r="AB1081" s="438"/>
      <c r="AC1081" s="438"/>
    </row>
    <row r="1082" spans="8:29" x14ac:dyDescent="0.2">
      <c r="H1082" s="438"/>
      <c r="I1082" s="438"/>
      <c r="J1082" s="438"/>
      <c r="K1082" s="438"/>
      <c r="L1082" s="438"/>
      <c r="M1082" s="438"/>
      <c r="N1082" s="438"/>
      <c r="O1082" s="438"/>
      <c r="P1082" s="438"/>
      <c r="Q1082" s="438"/>
      <c r="R1082" s="438"/>
      <c r="S1082" s="438"/>
      <c r="T1082" s="438"/>
      <c r="U1082" s="438"/>
      <c r="V1082" s="438"/>
      <c r="W1082" s="438"/>
      <c r="X1082" s="438"/>
      <c r="Y1082" s="438"/>
      <c r="Z1082" s="438"/>
      <c r="AA1082" s="438"/>
      <c r="AB1082" s="438"/>
      <c r="AC1082" s="438"/>
    </row>
    <row r="1083" spans="8:29" x14ac:dyDescent="0.2">
      <c r="H1083" s="438"/>
      <c r="I1083" s="438"/>
      <c r="J1083" s="438"/>
      <c r="K1083" s="438"/>
      <c r="L1083" s="438"/>
      <c r="M1083" s="438"/>
      <c r="N1083" s="438"/>
      <c r="O1083" s="438"/>
      <c r="P1083" s="438"/>
      <c r="Q1083" s="438"/>
      <c r="R1083" s="438"/>
      <c r="S1083" s="438"/>
      <c r="T1083" s="438"/>
      <c r="U1083" s="438"/>
      <c r="V1083" s="438"/>
      <c r="W1083" s="438"/>
      <c r="X1083" s="438"/>
      <c r="Y1083" s="438"/>
      <c r="Z1083" s="438"/>
      <c r="AA1083" s="438"/>
      <c r="AB1083" s="438"/>
      <c r="AC1083" s="438"/>
    </row>
    <row r="1084" spans="8:29" x14ac:dyDescent="0.2">
      <c r="H1084" s="438"/>
      <c r="I1084" s="438"/>
      <c r="J1084" s="438"/>
      <c r="K1084" s="438"/>
      <c r="L1084" s="438"/>
      <c r="M1084" s="438"/>
      <c r="N1084" s="438"/>
      <c r="O1084" s="438"/>
      <c r="P1084" s="438"/>
      <c r="Q1084" s="438"/>
      <c r="R1084" s="438"/>
      <c r="S1084" s="438"/>
      <c r="T1084" s="438"/>
      <c r="U1084" s="438"/>
      <c r="V1084" s="438"/>
      <c r="W1084" s="438"/>
      <c r="X1084" s="438"/>
      <c r="Y1084" s="438"/>
      <c r="Z1084" s="438"/>
      <c r="AA1084" s="438"/>
      <c r="AB1084" s="438"/>
      <c r="AC1084" s="438"/>
    </row>
    <row r="1085" spans="8:29" x14ac:dyDescent="0.2">
      <c r="H1085" s="438"/>
      <c r="I1085" s="438"/>
      <c r="J1085" s="438"/>
      <c r="K1085" s="438"/>
      <c r="L1085" s="438"/>
      <c r="M1085" s="438"/>
      <c r="N1085" s="438"/>
      <c r="O1085" s="438"/>
      <c r="P1085" s="438"/>
      <c r="Q1085" s="438"/>
      <c r="R1085" s="438"/>
      <c r="S1085" s="438"/>
      <c r="T1085" s="438"/>
      <c r="U1085" s="438"/>
      <c r="V1085" s="438"/>
      <c r="W1085" s="438"/>
      <c r="X1085" s="438"/>
      <c r="Y1085" s="438"/>
      <c r="Z1085" s="438"/>
      <c r="AA1085" s="438"/>
      <c r="AB1085" s="438"/>
      <c r="AC1085" s="438"/>
    </row>
    <row r="1086" spans="8:29" x14ac:dyDescent="0.2">
      <c r="H1086" s="438"/>
      <c r="I1086" s="438"/>
      <c r="J1086" s="438"/>
      <c r="K1086" s="438"/>
      <c r="L1086" s="438"/>
      <c r="M1086" s="438"/>
      <c r="N1086" s="438"/>
      <c r="O1086" s="438"/>
      <c r="P1086" s="438"/>
      <c r="Q1086" s="438"/>
      <c r="R1086" s="438"/>
      <c r="S1086" s="438"/>
      <c r="T1086" s="438"/>
      <c r="U1086" s="438"/>
      <c r="V1086" s="438"/>
      <c r="W1086" s="438"/>
      <c r="X1086" s="438"/>
      <c r="Y1086" s="438"/>
      <c r="Z1086" s="438"/>
      <c r="AA1086" s="438"/>
      <c r="AB1086" s="438"/>
      <c r="AC1086" s="438"/>
    </row>
    <row r="1087" spans="8:29" x14ac:dyDescent="0.2">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row>
    <row r="1088" spans="8:29" x14ac:dyDescent="0.2">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row>
    <row r="1089" spans="8:29" x14ac:dyDescent="0.2">
      <c r="H1089" s="438"/>
      <c r="I1089" s="438"/>
      <c r="J1089" s="438"/>
      <c r="K1089" s="438"/>
      <c r="L1089" s="438"/>
      <c r="M1089" s="438"/>
      <c r="N1089" s="438"/>
      <c r="O1089" s="438"/>
      <c r="P1089" s="438"/>
      <c r="Q1089" s="438"/>
      <c r="R1089" s="438"/>
      <c r="S1089" s="438"/>
      <c r="T1089" s="438"/>
      <c r="U1089" s="438"/>
      <c r="V1089" s="438"/>
      <c r="W1089" s="438"/>
      <c r="X1089" s="438"/>
      <c r="Y1089" s="438"/>
      <c r="Z1089" s="438"/>
      <c r="AA1089" s="438"/>
      <c r="AB1089" s="438"/>
      <c r="AC1089" s="438"/>
    </row>
    <row r="1090" spans="8:29" x14ac:dyDescent="0.2">
      <c r="H1090" s="438"/>
      <c r="I1090" s="438"/>
      <c r="J1090" s="438"/>
      <c r="K1090" s="438"/>
      <c r="L1090" s="438"/>
      <c r="M1090" s="438"/>
      <c r="N1090" s="438"/>
      <c r="O1090" s="438"/>
      <c r="P1090" s="438"/>
      <c r="Q1090" s="438"/>
      <c r="R1090" s="438"/>
      <c r="S1090" s="438"/>
      <c r="T1090" s="438"/>
      <c r="U1090" s="438"/>
      <c r="V1090" s="438"/>
      <c r="W1090" s="438"/>
      <c r="X1090" s="438"/>
      <c r="Y1090" s="438"/>
      <c r="Z1090" s="438"/>
      <c r="AA1090" s="438"/>
      <c r="AB1090" s="438"/>
      <c r="AC1090" s="438"/>
    </row>
    <row r="1091" spans="8:29" x14ac:dyDescent="0.2">
      <c r="H1091" s="438"/>
      <c r="I1091" s="438"/>
      <c r="J1091" s="438"/>
      <c r="K1091" s="438"/>
      <c r="L1091" s="438"/>
      <c r="M1091" s="438"/>
      <c r="N1091" s="438"/>
      <c r="O1091" s="438"/>
      <c r="P1091" s="438"/>
      <c r="Q1091" s="438"/>
      <c r="R1091" s="438"/>
      <c r="S1091" s="438"/>
      <c r="T1091" s="438"/>
      <c r="U1091" s="438"/>
      <c r="V1091" s="438"/>
      <c r="W1091" s="438"/>
      <c r="X1091" s="438"/>
      <c r="Y1091" s="438"/>
      <c r="Z1091" s="438"/>
      <c r="AA1091" s="438"/>
      <c r="AB1091" s="438"/>
      <c r="AC1091" s="438"/>
    </row>
    <row r="1092" spans="8:29" x14ac:dyDescent="0.2">
      <c r="H1092" s="438"/>
      <c r="I1092" s="438"/>
      <c r="J1092" s="438"/>
      <c r="K1092" s="438"/>
      <c r="L1092" s="438"/>
      <c r="M1092" s="438"/>
      <c r="N1092" s="438"/>
      <c r="O1092" s="438"/>
      <c r="P1092" s="438"/>
      <c r="Q1092" s="438"/>
      <c r="R1092" s="438"/>
      <c r="S1092" s="438"/>
      <c r="T1092" s="438"/>
      <c r="U1092" s="438"/>
      <c r="V1092" s="438"/>
      <c r="W1092" s="438"/>
      <c r="X1092" s="438"/>
      <c r="Y1092" s="438"/>
      <c r="Z1092" s="438"/>
      <c r="AA1092" s="438"/>
      <c r="AB1092" s="438"/>
      <c r="AC1092" s="438"/>
    </row>
    <row r="1093" spans="8:29" x14ac:dyDescent="0.2">
      <c r="H1093" s="438"/>
      <c r="I1093" s="438"/>
      <c r="J1093" s="438"/>
      <c r="K1093" s="438"/>
      <c r="L1093" s="438"/>
      <c r="M1093" s="438"/>
      <c r="N1093" s="438"/>
      <c r="O1093" s="438"/>
      <c r="P1093" s="438"/>
      <c r="Q1093" s="438"/>
      <c r="R1093" s="438"/>
      <c r="S1093" s="438"/>
      <c r="T1093" s="438"/>
      <c r="U1093" s="438"/>
      <c r="V1093" s="438"/>
      <c r="W1093" s="438"/>
      <c r="X1093" s="438"/>
      <c r="Y1093" s="438"/>
      <c r="Z1093" s="438"/>
      <c r="AA1093" s="438"/>
      <c r="AB1093" s="438"/>
      <c r="AC1093" s="438"/>
    </row>
    <row r="1094" spans="8:29" x14ac:dyDescent="0.2">
      <c r="H1094" s="438"/>
      <c r="I1094" s="438"/>
      <c r="J1094" s="438"/>
      <c r="K1094" s="438"/>
      <c r="L1094" s="438"/>
      <c r="M1094" s="438"/>
      <c r="N1094" s="438"/>
      <c r="O1094" s="438"/>
      <c r="P1094" s="438"/>
      <c r="Q1094" s="438"/>
      <c r="R1094" s="438"/>
      <c r="S1094" s="438"/>
      <c r="T1094" s="438"/>
      <c r="U1094" s="438"/>
      <c r="V1094" s="438"/>
      <c r="W1094" s="438"/>
      <c r="X1094" s="438"/>
      <c r="Y1094" s="438"/>
      <c r="Z1094" s="438"/>
      <c r="AA1094" s="438"/>
      <c r="AB1094" s="438"/>
      <c r="AC1094" s="438"/>
    </row>
    <row r="1095" spans="8:29" x14ac:dyDescent="0.2">
      <c r="H1095" s="438"/>
      <c r="I1095" s="438"/>
      <c r="J1095" s="438"/>
      <c r="K1095" s="438"/>
      <c r="L1095" s="438"/>
      <c r="M1095" s="438"/>
      <c r="N1095" s="438"/>
      <c r="O1095" s="438"/>
      <c r="P1095" s="438"/>
      <c r="Q1095" s="438"/>
      <c r="R1095" s="438"/>
      <c r="S1095" s="438"/>
      <c r="T1095" s="438"/>
      <c r="U1095" s="438"/>
      <c r="V1095" s="438"/>
      <c r="W1095" s="438"/>
      <c r="X1095" s="438"/>
      <c r="Y1095" s="438"/>
      <c r="Z1095" s="438"/>
      <c r="AA1095" s="438"/>
      <c r="AB1095" s="438"/>
      <c r="AC1095" s="438"/>
    </row>
    <row r="1096" spans="8:29" x14ac:dyDescent="0.2">
      <c r="H1096" s="438"/>
      <c r="I1096" s="438"/>
      <c r="J1096" s="438"/>
      <c r="K1096" s="438"/>
      <c r="L1096" s="438"/>
      <c r="M1096" s="438"/>
      <c r="N1096" s="438"/>
      <c r="O1096" s="438"/>
      <c r="P1096" s="438"/>
      <c r="Q1096" s="438"/>
      <c r="R1096" s="438"/>
      <c r="S1096" s="438"/>
      <c r="T1096" s="438"/>
      <c r="U1096" s="438"/>
      <c r="V1096" s="438"/>
      <c r="W1096" s="438"/>
      <c r="X1096" s="438"/>
      <c r="Y1096" s="438"/>
      <c r="Z1096" s="438"/>
      <c r="AA1096" s="438"/>
      <c r="AB1096" s="438"/>
      <c r="AC1096" s="438"/>
    </row>
    <row r="1097" spans="8:29" x14ac:dyDescent="0.2">
      <c r="H1097" s="438"/>
      <c r="I1097" s="438"/>
      <c r="J1097" s="438"/>
      <c r="K1097" s="438"/>
      <c r="L1097" s="438"/>
      <c r="M1097" s="438"/>
      <c r="N1097" s="438"/>
      <c r="O1097" s="438"/>
      <c r="P1097" s="438"/>
      <c r="Q1097" s="438"/>
      <c r="R1097" s="438"/>
      <c r="S1097" s="438"/>
      <c r="T1097" s="438"/>
      <c r="U1097" s="438"/>
      <c r="V1097" s="438"/>
      <c r="W1097" s="438"/>
      <c r="X1097" s="438"/>
      <c r="Y1097" s="438"/>
      <c r="Z1097" s="438"/>
      <c r="AA1097" s="438"/>
      <c r="AB1097" s="438"/>
      <c r="AC1097" s="438"/>
    </row>
    <row r="1098" spans="8:29" x14ac:dyDescent="0.2">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row>
    <row r="1099" spans="8:29" x14ac:dyDescent="0.2">
      <c r="H1099" s="438"/>
      <c r="I1099" s="438"/>
      <c r="J1099" s="438"/>
      <c r="K1099" s="438"/>
      <c r="L1099" s="438"/>
      <c r="M1099" s="438"/>
      <c r="N1099" s="438"/>
      <c r="O1099" s="438"/>
      <c r="P1099" s="438"/>
      <c r="Q1099" s="438"/>
      <c r="R1099" s="438"/>
      <c r="S1099" s="438"/>
      <c r="T1099" s="438"/>
      <c r="U1099" s="438"/>
      <c r="V1099" s="438"/>
      <c r="W1099" s="438"/>
      <c r="X1099" s="438"/>
      <c r="Y1099" s="438"/>
      <c r="Z1099" s="438"/>
      <c r="AA1099" s="438"/>
      <c r="AB1099" s="438"/>
      <c r="AC1099" s="438"/>
    </row>
    <row r="1100" spans="8:29" x14ac:dyDescent="0.2">
      <c r="H1100" s="438"/>
      <c r="I1100" s="438"/>
      <c r="J1100" s="438"/>
      <c r="K1100" s="438"/>
      <c r="L1100" s="438"/>
      <c r="M1100" s="438"/>
      <c r="N1100" s="438"/>
      <c r="O1100" s="438"/>
      <c r="P1100" s="438"/>
      <c r="Q1100" s="438"/>
      <c r="R1100" s="438"/>
      <c r="S1100" s="438"/>
      <c r="T1100" s="438"/>
      <c r="U1100" s="438"/>
      <c r="V1100" s="438"/>
      <c r="W1100" s="438"/>
      <c r="X1100" s="438"/>
      <c r="Y1100" s="438"/>
      <c r="Z1100" s="438"/>
      <c r="AA1100" s="438"/>
      <c r="AB1100" s="438"/>
      <c r="AC1100" s="438"/>
    </row>
    <row r="1101" spans="8:29" x14ac:dyDescent="0.2">
      <c r="H1101" s="438"/>
      <c r="I1101" s="438"/>
      <c r="J1101" s="438"/>
      <c r="K1101" s="438"/>
      <c r="L1101" s="438"/>
      <c r="M1101" s="438"/>
      <c r="N1101" s="438"/>
      <c r="O1101" s="438"/>
      <c r="P1101" s="438"/>
      <c r="Q1101" s="438"/>
      <c r="R1101" s="438"/>
      <c r="S1101" s="438"/>
      <c r="T1101" s="438"/>
      <c r="U1101" s="438"/>
      <c r="V1101" s="438"/>
      <c r="W1101" s="438"/>
      <c r="X1101" s="438"/>
      <c r="Y1101" s="438"/>
      <c r="Z1101" s="438"/>
      <c r="AA1101" s="438"/>
      <c r="AB1101" s="438"/>
      <c r="AC1101" s="438"/>
    </row>
    <row r="1102" spans="8:29" x14ac:dyDescent="0.2">
      <c r="H1102" s="438"/>
      <c r="I1102" s="438"/>
      <c r="J1102" s="438"/>
      <c r="K1102" s="438"/>
      <c r="L1102" s="438"/>
      <c r="M1102" s="438"/>
      <c r="N1102" s="438"/>
      <c r="O1102" s="438"/>
      <c r="P1102" s="438"/>
      <c r="Q1102" s="438"/>
      <c r="R1102" s="438"/>
      <c r="S1102" s="438"/>
      <c r="T1102" s="438"/>
      <c r="U1102" s="438"/>
      <c r="V1102" s="438"/>
      <c r="W1102" s="438"/>
      <c r="X1102" s="438"/>
      <c r="Y1102" s="438"/>
      <c r="Z1102" s="438"/>
      <c r="AA1102" s="438"/>
      <c r="AB1102" s="438"/>
      <c r="AC1102" s="438"/>
    </row>
    <row r="1103" spans="8:29" x14ac:dyDescent="0.2">
      <c r="H1103" s="438"/>
      <c r="I1103" s="438"/>
      <c r="J1103" s="438"/>
      <c r="K1103" s="438"/>
      <c r="L1103" s="438"/>
      <c r="M1103" s="438"/>
      <c r="N1103" s="438"/>
      <c r="O1103" s="438"/>
      <c r="P1103" s="438"/>
      <c r="Q1103" s="438"/>
      <c r="R1103" s="438"/>
      <c r="S1103" s="438"/>
      <c r="T1103" s="438"/>
      <c r="U1103" s="438"/>
      <c r="V1103" s="438"/>
      <c r="W1103" s="438"/>
      <c r="X1103" s="438"/>
      <c r="Y1103" s="438"/>
      <c r="Z1103" s="438"/>
      <c r="AA1103" s="438"/>
      <c r="AB1103" s="438"/>
      <c r="AC1103" s="438"/>
    </row>
    <row r="1104" spans="8:29" x14ac:dyDescent="0.2">
      <c r="H1104" s="438"/>
      <c r="I1104" s="438"/>
      <c r="J1104" s="438"/>
      <c r="K1104" s="438"/>
      <c r="L1104" s="438"/>
      <c r="M1104" s="438"/>
      <c r="N1104" s="438"/>
      <c r="O1104" s="438"/>
      <c r="P1104" s="438"/>
      <c r="Q1104" s="438"/>
      <c r="R1104" s="438"/>
      <c r="S1104" s="438"/>
      <c r="T1104" s="438"/>
      <c r="U1104" s="438"/>
      <c r="V1104" s="438"/>
      <c r="W1104" s="438"/>
      <c r="X1104" s="438"/>
      <c r="Y1104" s="438"/>
      <c r="Z1104" s="438"/>
      <c r="AA1104" s="438"/>
      <c r="AB1104" s="438"/>
      <c r="AC1104" s="438"/>
    </row>
    <row r="1105" spans="8:29" x14ac:dyDescent="0.2">
      <c r="H1105" s="438"/>
      <c r="I1105" s="438"/>
      <c r="J1105" s="438"/>
      <c r="K1105" s="438"/>
      <c r="L1105" s="438"/>
      <c r="M1105" s="438"/>
      <c r="N1105" s="438"/>
      <c r="O1105" s="438"/>
      <c r="P1105" s="438"/>
      <c r="Q1105" s="438"/>
      <c r="R1105" s="438"/>
      <c r="S1105" s="438"/>
      <c r="T1105" s="438"/>
      <c r="U1105" s="438"/>
      <c r="V1105" s="438"/>
      <c r="W1105" s="438"/>
      <c r="X1105" s="438"/>
      <c r="Y1105" s="438"/>
      <c r="Z1105" s="438"/>
      <c r="AA1105" s="438"/>
      <c r="AB1105" s="438"/>
      <c r="AC1105" s="438"/>
    </row>
    <row r="1106" spans="8:29" x14ac:dyDescent="0.2">
      <c r="H1106" s="438"/>
      <c r="I1106" s="438"/>
      <c r="J1106" s="438"/>
      <c r="K1106" s="438"/>
      <c r="L1106" s="438"/>
      <c r="M1106" s="438"/>
      <c r="N1106" s="438"/>
      <c r="O1106" s="438"/>
      <c r="P1106" s="438"/>
      <c r="Q1106" s="438"/>
      <c r="R1106" s="438"/>
      <c r="S1106" s="438"/>
      <c r="T1106" s="438"/>
      <c r="U1106" s="438"/>
      <c r="V1106" s="438"/>
      <c r="W1106" s="438"/>
      <c r="X1106" s="438"/>
      <c r="Y1106" s="438"/>
      <c r="Z1106" s="438"/>
      <c r="AA1106" s="438"/>
      <c r="AB1106" s="438"/>
      <c r="AC1106" s="438"/>
    </row>
    <row r="1107" spans="8:29" x14ac:dyDescent="0.2">
      <c r="H1107" s="438"/>
      <c r="I1107" s="438"/>
      <c r="J1107" s="438"/>
      <c r="K1107" s="438"/>
      <c r="L1107" s="438"/>
      <c r="M1107" s="438"/>
      <c r="N1107" s="438"/>
      <c r="O1107" s="438"/>
      <c r="P1107" s="438"/>
      <c r="Q1107" s="438"/>
      <c r="R1107" s="438"/>
      <c r="S1107" s="438"/>
      <c r="T1107" s="438"/>
      <c r="U1107" s="438"/>
      <c r="V1107" s="438"/>
      <c r="W1107" s="438"/>
      <c r="X1107" s="438"/>
      <c r="Y1107" s="438"/>
      <c r="Z1107" s="438"/>
      <c r="AA1107" s="438"/>
      <c r="AB1107" s="438"/>
      <c r="AC1107" s="438"/>
    </row>
    <row r="1108" spans="8:29" x14ac:dyDescent="0.2">
      <c r="H1108" s="438"/>
      <c r="I1108" s="438"/>
      <c r="J1108" s="438"/>
      <c r="K1108" s="438"/>
      <c r="L1108" s="438"/>
      <c r="M1108" s="438"/>
      <c r="N1108" s="438"/>
      <c r="O1108" s="438"/>
      <c r="P1108" s="438"/>
      <c r="Q1108" s="438"/>
      <c r="R1108" s="438"/>
      <c r="S1108" s="438"/>
      <c r="T1108" s="438"/>
      <c r="U1108" s="438"/>
      <c r="V1108" s="438"/>
      <c r="W1108" s="438"/>
      <c r="X1108" s="438"/>
      <c r="Y1108" s="438"/>
      <c r="Z1108" s="438"/>
      <c r="AA1108" s="438"/>
      <c r="AB1108" s="438"/>
      <c r="AC1108" s="438"/>
    </row>
    <row r="1109" spans="8:29" x14ac:dyDescent="0.2">
      <c r="H1109" s="438"/>
      <c r="I1109" s="438"/>
      <c r="J1109" s="438"/>
      <c r="K1109" s="438"/>
      <c r="L1109" s="438"/>
      <c r="M1109" s="438"/>
      <c r="N1109" s="438"/>
      <c r="O1109" s="438"/>
      <c r="P1109" s="438"/>
      <c r="Q1109" s="438"/>
      <c r="R1109" s="438"/>
      <c r="S1109" s="438"/>
      <c r="T1109" s="438"/>
      <c r="U1109" s="438"/>
      <c r="V1109" s="438"/>
      <c r="W1109" s="438"/>
      <c r="X1109" s="438"/>
      <c r="Y1109" s="438"/>
      <c r="Z1109" s="438"/>
      <c r="AA1109" s="438"/>
      <c r="AB1109" s="438"/>
      <c r="AC1109" s="438"/>
    </row>
    <row r="1110" spans="8:29" x14ac:dyDescent="0.2">
      <c r="H1110" s="438"/>
      <c r="I1110" s="438"/>
      <c r="J1110" s="438"/>
      <c r="K1110" s="438"/>
      <c r="L1110" s="438"/>
      <c r="M1110" s="438"/>
      <c r="N1110" s="438"/>
      <c r="O1110" s="438"/>
      <c r="P1110" s="438"/>
      <c r="Q1110" s="438"/>
      <c r="R1110" s="438"/>
      <c r="S1110" s="438"/>
      <c r="T1110" s="438"/>
      <c r="U1110" s="438"/>
      <c r="V1110" s="438"/>
      <c r="W1110" s="438"/>
      <c r="X1110" s="438"/>
      <c r="Y1110" s="438"/>
      <c r="Z1110" s="438"/>
      <c r="AA1110" s="438"/>
      <c r="AB1110" s="438"/>
      <c r="AC1110" s="438"/>
    </row>
    <row r="1111" spans="8:29" x14ac:dyDescent="0.2">
      <c r="H1111" s="438"/>
      <c r="I1111" s="438"/>
      <c r="J1111" s="438"/>
      <c r="K1111" s="438"/>
      <c r="L1111" s="438"/>
      <c r="M1111" s="438"/>
      <c r="N1111" s="438"/>
      <c r="O1111" s="438"/>
      <c r="P1111" s="438"/>
      <c r="Q1111" s="438"/>
      <c r="R1111" s="438"/>
      <c r="S1111" s="438"/>
      <c r="T1111" s="438"/>
      <c r="U1111" s="438"/>
      <c r="V1111" s="438"/>
      <c r="W1111" s="438"/>
      <c r="X1111" s="438"/>
      <c r="Y1111" s="438"/>
      <c r="Z1111" s="438"/>
      <c r="AA1111" s="438"/>
      <c r="AB1111" s="438"/>
      <c r="AC1111" s="438"/>
    </row>
    <row r="1112" spans="8:29" x14ac:dyDescent="0.2">
      <c r="H1112" s="438"/>
      <c r="I1112" s="438"/>
      <c r="J1112" s="438"/>
      <c r="K1112" s="438"/>
      <c r="L1112" s="438"/>
      <c r="M1112" s="438"/>
      <c r="N1112" s="438"/>
      <c r="O1112" s="438"/>
      <c r="P1112" s="438"/>
      <c r="Q1112" s="438"/>
      <c r="R1112" s="438"/>
      <c r="S1112" s="438"/>
      <c r="T1112" s="438"/>
      <c r="U1112" s="438"/>
      <c r="V1112" s="438"/>
      <c r="W1112" s="438"/>
      <c r="X1112" s="438"/>
      <c r="Y1112" s="438"/>
      <c r="Z1112" s="438"/>
      <c r="AA1112" s="438"/>
      <c r="AB1112" s="438"/>
      <c r="AC1112" s="438"/>
    </row>
    <row r="1113" spans="8:29" x14ac:dyDescent="0.2">
      <c r="H1113" s="438"/>
      <c r="I1113" s="438"/>
      <c r="J1113" s="438"/>
      <c r="K1113" s="438"/>
      <c r="L1113" s="438"/>
      <c r="M1113" s="438"/>
      <c r="N1113" s="438"/>
      <c r="O1113" s="438"/>
      <c r="P1113" s="438"/>
      <c r="Q1113" s="438"/>
      <c r="R1113" s="438"/>
      <c r="S1113" s="438"/>
      <c r="T1113" s="438"/>
      <c r="U1113" s="438"/>
      <c r="V1113" s="438"/>
      <c r="W1113" s="438"/>
      <c r="X1113" s="438"/>
      <c r="Y1113" s="438"/>
      <c r="Z1113" s="438"/>
      <c r="AA1113" s="438"/>
      <c r="AB1113" s="438"/>
      <c r="AC1113" s="438"/>
    </row>
    <row r="1114" spans="8:29" x14ac:dyDescent="0.2">
      <c r="H1114" s="438"/>
      <c r="I1114" s="438"/>
      <c r="J1114" s="438"/>
      <c r="K1114" s="438"/>
      <c r="L1114" s="438"/>
      <c r="M1114" s="438"/>
      <c r="N1114" s="438"/>
      <c r="O1114" s="438"/>
      <c r="P1114" s="438"/>
      <c r="Q1114" s="438"/>
      <c r="R1114" s="438"/>
      <c r="S1114" s="438"/>
      <c r="T1114" s="438"/>
      <c r="U1114" s="438"/>
      <c r="V1114" s="438"/>
      <c r="W1114" s="438"/>
      <c r="X1114" s="438"/>
      <c r="Y1114" s="438"/>
      <c r="Z1114" s="438"/>
      <c r="AA1114" s="438"/>
      <c r="AB1114" s="438"/>
      <c r="AC1114" s="438"/>
    </row>
    <row r="1115" spans="8:29" x14ac:dyDescent="0.2">
      <c r="H1115" s="438"/>
      <c r="I1115" s="438"/>
      <c r="J1115" s="438"/>
      <c r="K1115" s="438"/>
      <c r="L1115" s="438"/>
      <c r="M1115" s="438"/>
      <c r="N1115" s="438"/>
      <c r="O1115" s="438"/>
      <c r="P1115" s="438"/>
      <c r="Q1115" s="438"/>
      <c r="R1115" s="438"/>
      <c r="S1115" s="438"/>
      <c r="T1115" s="438"/>
      <c r="U1115" s="438"/>
      <c r="V1115" s="438"/>
      <c r="W1115" s="438"/>
      <c r="X1115" s="438"/>
      <c r="Y1115" s="438"/>
      <c r="Z1115" s="438"/>
      <c r="AA1115" s="438"/>
      <c r="AB1115" s="438"/>
      <c r="AC1115" s="438"/>
    </row>
    <row r="1116" spans="8:29" x14ac:dyDescent="0.2">
      <c r="H1116" s="438"/>
      <c r="I1116" s="438"/>
      <c r="J1116" s="438"/>
      <c r="K1116" s="438"/>
      <c r="L1116" s="438"/>
      <c r="M1116" s="438"/>
      <c r="N1116" s="438"/>
      <c r="O1116" s="438"/>
      <c r="P1116" s="438"/>
      <c r="Q1116" s="438"/>
      <c r="R1116" s="438"/>
      <c r="S1116" s="438"/>
      <c r="T1116" s="438"/>
      <c r="U1116" s="438"/>
      <c r="V1116" s="438"/>
      <c r="W1116" s="438"/>
      <c r="X1116" s="438"/>
      <c r="Y1116" s="438"/>
      <c r="Z1116" s="438"/>
      <c r="AA1116" s="438"/>
      <c r="AB1116" s="438"/>
      <c r="AC1116" s="438"/>
    </row>
    <row r="1117" spans="8:29" x14ac:dyDescent="0.2">
      <c r="H1117" s="438"/>
      <c r="I1117" s="438"/>
      <c r="J1117" s="438"/>
      <c r="K1117" s="438"/>
      <c r="L1117" s="438"/>
      <c r="M1117" s="438"/>
      <c r="N1117" s="438"/>
      <c r="O1117" s="438"/>
      <c r="P1117" s="438"/>
      <c r="Q1117" s="438"/>
      <c r="R1117" s="438"/>
      <c r="S1117" s="438"/>
      <c r="T1117" s="438"/>
      <c r="U1117" s="438"/>
      <c r="V1117" s="438"/>
      <c r="W1117" s="438"/>
      <c r="X1117" s="438"/>
      <c r="Y1117" s="438"/>
      <c r="Z1117" s="438"/>
      <c r="AA1117" s="438"/>
      <c r="AB1117" s="438"/>
      <c r="AC1117" s="438"/>
    </row>
    <row r="1118" spans="8:29" x14ac:dyDescent="0.2">
      <c r="H1118" s="438"/>
      <c r="I1118" s="438"/>
      <c r="J1118" s="438"/>
      <c r="K1118" s="438"/>
      <c r="L1118" s="438"/>
      <c r="M1118" s="438"/>
      <c r="N1118" s="438"/>
      <c r="O1118" s="438"/>
      <c r="P1118" s="438"/>
      <c r="Q1118" s="438"/>
      <c r="R1118" s="438"/>
      <c r="S1118" s="438"/>
      <c r="T1118" s="438"/>
      <c r="U1118" s="438"/>
      <c r="V1118" s="438"/>
      <c r="W1118" s="438"/>
      <c r="X1118" s="438"/>
      <c r="Y1118" s="438"/>
      <c r="Z1118" s="438"/>
      <c r="AA1118" s="438"/>
      <c r="AB1118" s="438"/>
      <c r="AC1118" s="438"/>
    </row>
    <row r="1119" spans="8:29" x14ac:dyDescent="0.2">
      <c r="H1119" s="438"/>
      <c r="I1119" s="438"/>
      <c r="J1119" s="438"/>
      <c r="K1119" s="438"/>
      <c r="L1119" s="438"/>
      <c r="M1119" s="438"/>
      <c r="N1119" s="438"/>
      <c r="O1119" s="438"/>
      <c r="P1119" s="438"/>
      <c r="Q1119" s="438"/>
      <c r="R1119" s="438"/>
      <c r="S1119" s="438"/>
      <c r="T1119" s="438"/>
      <c r="U1119" s="438"/>
      <c r="V1119" s="438"/>
      <c r="W1119" s="438"/>
      <c r="X1119" s="438"/>
      <c r="Y1119" s="438"/>
      <c r="Z1119" s="438"/>
      <c r="AA1119" s="438"/>
      <c r="AB1119" s="438"/>
      <c r="AC1119" s="438"/>
    </row>
    <row r="1120" spans="8:29" x14ac:dyDescent="0.2">
      <c r="H1120" s="438"/>
      <c r="I1120" s="438"/>
      <c r="J1120" s="438"/>
      <c r="K1120" s="438"/>
      <c r="L1120" s="438"/>
      <c r="M1120" s="438"/>
      <c r="N1120" s="438"/>
      <c r="O1120" s="438"/>
      <c r="P1120" s="438"/>
      <c r="Q1120" s="438"/>
      <c r="R1120" s="438"/>
      <c r="S1120" s="438"/>
      <c r="T1120" s="438"/>
      <c r="U1120" s="438"/>
      <c r="V1120" s="438"/>
      <c r="W1120" s="438"/>
      <c r="X1120" s="438"/>
      <c r="Y1120" s="438"/>
      <c r="Z1120" s="438"/>
      <c r="AA1120" s="438"/>
      <c r="AB1120" s="438"/>
      <c r="AC1120" s="438"/>
    </row>
    <row r="1121" spans="8:29" x14ac:dyDescent="0.2">
      <c r="H1121" s="438"/>
      <c r="I1121" s="438"/>
      <c r="J1121" s="438"/>
      <c r="K1121" s="438"/>
      <c r="L1121" s="438"/>
      <c r="M1121" s="438"/>
      <c r="N1121" s="438"/>
      <c r="O1121" s="438"/>
      <c r="P1121" s="438"/>
      <c r="Q1121" s="438"/>
      <c r="R1121" s="438"/>
      <c r="S1121" s="438"/>
      <c r="T1121" s="438"/>
      <c r="U1121" s="438"/>
      <c r="V1121" s="438"/>
      <c r="W1121" s="438"/>
      <c r="X1121" s="438"/>
      <c r="Y1121" s="438"/>
      <c r="Z1121" s="438"/>
      <c r="AA1121" s="438"/>
      <c r="AB1121" s="438"/>
      <c r="AC1121" s="438"/>
    </row>
    <row r="1122" spans="8:29" x14ac:dyDescent="0.2">
      <c r="H1122" s="438"/>
      <c r="I1122" s="438"/>
      <c r="J1122" s="438"/>
      <c r="K1122" s="438"/>
      <c r="L1122" s="438"/>
      <c r="M1122" s="438"/>
      <c r="N1122" s="438"/>
      <c r="O1122" s="438"/>
      <c r="P1122" s="438"/>
      <c r="Q1122" s="438"/>
      <c r="R1122" s="438"/>
      <c r="S1122" s="438"/>
      <c r="T1122" s="438"/>
      <c r="U1122" s="438"/>
      <c r="V1122" s="438"/>
      <c r="W1122" s="438"/>
      <c r="X1122" s="438"/>
      <c r="Y1122" s="438"/>
      <c r="Z1122" s="438"/>
      <c r="AA1122" s="438"/>
      <c r="AB1122" s="438"/>
      <c r="AC1122" s="438"/>
    </row>
  </sheetData>
  <sheetProtection algorithmName="SHA-512" hashValue="BAojeljfN+lmXKPqblPSN1FVGAGdzun0UFkcSd/rs+8euQ3bob6KJuvbcNBvxsRdWRBVMz4c98ZhEtu6Z8pyrQ==" saltValue="+CVeoAsTwEo4nLCchdAPFQ==" spinCount="100000" sheet="1" objects="1" scenarios="1"/>
  <customSheetViews>
    <customSheetView guid="{1561A5C0-98C6-4E26-BD9D-1379D6E848E5}" scale="90" showGridLines="0" fitToPage="1" printArea="1" showRuler="0">
      <pane ySplit="7" topLeftCell="A23" activePane="bottomLeft" state="frozen"/>
      <selection pane="bottomLeft" activeCell="A31" sqref="A31"/>
      <pageMargins left="0.39370078740157483" right="0.39370078740157483" top="0.78740157480314965" bottom="0.78740157480314965" header="0.31496062992125984" footer="0.31496062992125984"/>
      <printOptions horizontalCentered="1"/>
      <pageSetup paperSize="9" scale="50" orientation="landscape" horizontalDpi="4294967294" r:id="rId1"/>
      <headerFooter alignWithMargins="0">
        <oddFooter>&amp;C&amp;F&amp;R&amp;A</oddFooter>
      </headerFooter>
    </customSheetView>
  </customSheetViews>
  <mergeCells count="7">
    <mergeCell ref="AN15:AS15"/>
    <mergeCell ref="W13:W14"/>
    <mergeCell ref="T13:T14"/>
    <mergeCell ref="AG15:AL15"/>
    <mergeCell ref="A120:AD122"/>
    <mergeCell ref="K13:L13"/>
    <mergeCell ref="K14:L14"/>
  </mergeCells>
  <phoneticPr fontId="0" type="noConversion"/>
  <conditionalFormatting sqref="M17:M116">
    <cfRule type="expression" dxfId="85" priority="33" stopIfTrue="1">
      <formula>V17="ERRO"</formula>
    </cfRule>
  </conditionalFormatting>
  <conditionalFormatting sqref="R14">
    <cfRule type="expression" dxfId="84" priority="34" stopIfTrue="1">
      <formula>#REF!&lt;&gt;0%</formula>
    </cfRule>
  </conditionalFormatting>
  <conditionalFormatting sqref="R91:R116 T91:W116">
    <cfRule type="cellIs" dxfId="83" priority="35" stopIfTrue="1" operator="equal">
      <formula>"ERRO"</formula>
    </cfRule>
  </conditionalFormatting>
  <conditionalFormatting sqref="U13:V14">
    <cfRule type="expression" dxfId="82" priority="37" stopIfTrue="1">
      <formula>$U$13&lt;&gt;""</formula>
    </cfRule>
  </conditionalFormatting>
  <conditionalFormatting sqref="I91:I116">
    <cfRule type="expression" dxfId="81" priority="38" stopIfTrue="1">
      <formula>AND($I91="S",$J91&lt;&gt;"")</formula>
    </cfRule>
  </conditionalFormatting>
  <conditionalFormatting sqref="J91:J116">
    <cfRule type="expression" dxfId="80" priority="39" stopIfTrue="1">
      <formula>AND($J91&lt;&gt;0,$J91&lt;&gt;0.1,$J91&lt;&gt;0.2,$J91&lt;&gt;0.4)</formula>
    </cfRule>
    <cfRule type="expression" dxfId="79" priority="40" stopIfTrue="1">
      <formula>AND($I91="S",$J91&lt;&gt;"")</formula>
    </cfRule>
  </conditionalFormatting>
  <conditionalFormatting sqref="T13:T14">
    <cfRule type="expression" dxfId="78" priority="41" stopIfTrue="1">
      <formula>$T$13&lt;&gt;""</formula>
    </cfRule>
  </conditionalFormatting>
  <conditionalFormatting sqref="E91:E116">
    <cfRule type="expression" dxfId="77" priority="32">
      <formula>D91="Mensalista"</formula>
    </cfRule>
  </conditionalFormatting>
  <conditionalFormatting sqref="R61:R90 T61:W90">
    <cfRule type="cellIs" dxfId="76" priority="23" stopIfTrue="1" operator="equal">
      <formula>"ERRO"</formula>
    </cfRule>
  </conditionalFormatting>
  <conditionalFormatting sqref="I61:I90">
    <cfRule type="expression" dxfId="75" priority="24" stopIfTrue="1">
      <formula>AND($I61="S",$J61&lt;&gt;"")</formula>
    </cfRule>
  </conditionalFormatting>
  <conditionalFormatting sqref="J61:J90">
    <cfRule type="expression" dxfId="74" priority="25" stopIfTrue="1">
      <formula>AND($J61&lt;&gt;0,$J61&lt;&gt;0.1,$J61&lt;&gt;0.2,$J61&lt;&gt;0.4)</formula>
    </cfRule>
    <cfRule type="expression" dxfId="73" priority="26" stopIfTrue="1">
      <formula>AND($I61="S",$J61&lt;&gt;"")</formula>
    </cfRule>
  </conditionalFormatting>
  <conditionalFormatting sqref="E61">
    <cfRule type="expression" dxfId="72" priority="21">
      <formula>D61="Mensalista"</formula>
    </cfRule>
  </conditionalFormatting>
  <conditionalFormatting sqref="E62:E90">
    <cfRule type="expression" dxfId="71" priority="20">
      <formula>D62="Mensalista"</formula>
    </cfRule>
  </conditionalFormatting>
  <conditionalFormatting sqref="R47:R60 T47:W60">
    <cfRule type="cellIs" dxfId="70" priority="14" stopIfTrue="1" operator="equal">
      <formula>"ERRO"</formula>
    </cfRule>
  </conditionalFormatting>
  <conditionalFormatting sqref="I47:I60">
    <cfRule type="expression" dxfId="69" priority="15" stopIfTrue="1">
      <formula>AND($I47="S",$J47&lt;&gt;"")</formula>
    </cfRule>
  </conditionalFormatting>
  <conditionalFormatting sqref="J47:J60">
    <cfRule type="expression" dxfId="68" priority="16" stopIfTrue="1">
      <formula>AND($J47&lt;&gt;0,$J47&lt;&gt;0.1,$J47&lt;&gt;0.2,$J47&lt;&gt;0.4)</formula>
    </cfRule>
    <cfRule type="expression" dxfId="67" priority="17" stopIfTrue="1">
      <formula>AND($I47="S",$J47&lt;&gt;"")</formula>
    </cfRule>
  </conditionalFormatting>
  <conditionalFormatting sqref="E47">
    <cfRule type="expression" dxfId="66" priority="12">
      <formula>D47="Mensalista"</formula>
    </cfRule>
  </conditionalFormatting>
  <conditionalFormatting sqref="E48:E60">
    <cfRule type="expression" dxfId="65" priority="11">
      <formula>D48="Mensalista"</formula>
    </cfRule>
  </conditionalFormatting>
  <conditionalFormatting sqref="R17:R46 T17:W46 U17:U116">
    <cfRule type="cellIs" dxfId="64" priority="5" stopIfTrue="1" operator="equal">
      <formula>"ERRO"</formula>
    </cfRule>
  </conditionalFormatting>
  <conditionalFormatting sqref="I17:I46">
    <cfRule type="expression" dxfId="63" priority="6" stopIfTrue="1">
      <formula>AND($I17="S",$J17&lt;&gt;"")</formula>
    </cfRule>
  </conditionalFormatting>
  <conditionalFormatting sqref="J17:J46">
    <cfRule type="expression" dxfId="62" priority="7" stopIfTrue="1">
      <formula>AND($J17&lt;&gt;0,$J17&lt;&gt;0.1,$J17&lt;&gt;0.2,$J17&lt;&gt;0.4)</formula>
    </cfRule>
    <cfRule type="expression" dxfId="61" priority="8" stopIfTrue="1">
      <formula>AND($I17="S",$J17&lt;&gt;"")</formula>
    </cfRule>
  </conditionalFormatting>
  <conditionalFormatting sqref="E19:E46">
    <cfRule type="expression" dxfId="60" priority="2">
      <formula>D19="Mensalista"</formula>
    </cfRule>
  </conditionalFormatting>
  <conditionalFormatting sqref="K17:L116">
    <cfRule type="expression" dxfId="59" priority="53" stopIfTrue="1">
      <formula>U17="ERRO"</formula>
    </cfRule>
  </conditionalFormatting>
  <dataValidations xWindow="675" yWindow="368" count="20">
    <dataValidation type="list" allowBlank="1" showInputMessage="1" showErrorMessage="1" errorTitle="ERRO" error="FAVOR INFORMAR OPÇÕES &quot;S&quot; OU &quot;N&quot;" promptTitle="ALERTA" prompt="FAVOR ESCOLHER OPÇÃO &quot;S&quot; PARA FUNÇÃO/CARGO COM PERICULOSIDADE E &quot;N&quot; PARA FUNÇÃO/CARGO SEM PERICULOSIDADE" sqref="I17:I116" xr:uid="{00000000-0002-0000-0500-000000000000}">
      <formula1>"S,N"</formula1>
    </dataValidation>
    <dataValidation type="list" allowBlank="1" showInputMessage="1" showErrorMessage="1" errorTitle="ERRO" error="FAVOR INFORMAR OPÇÕES &quot;S&quot; OU &quot;N&quot;" promptTitle="ALERTA" prompt="FAVOR ESCOLHER OPÇÃO &quot;S&quot; PARA FUNÇÃO/CARGO COM ADICIONAL NOTURNO E &quot;N&quot; PARA FUNÇÃO/CARGO SEM ADICIONAL NOTURNO" sqref="K17:K116" xr:uid="{00000000-0002-0000-0500-000001000000}">
      <formula1>"S,N"</formula1>
    </dataValidation>
    <dataValidation type="list" allowBlank="1" showInputMessage="1" showErrorMessage="1" errorTitle="ERRO" error="FAVOR INFORMAR OPÇÕES &quot;S&quot; OU &quot;N&quot;" promptTitle="ALERTA" prompt="FAVOR ESCOLHER OPÇÃO &quot;S&quot; PARA FUNÇÃO/CARGO COM ADICIONAL DE SOBREAVISO E &quot;N&quot; PARA FUNÇÃO/CARGO SEM ADICIONAL DE SOBREAVISO" sqref="M17:M116" xr:uid="{00000000-0002-0000-0500-000002000000}">
      <formula1>"S,N"</formula1>
    </dataValidation>
    <dataValidation allowBlank="1" showInputMessage="1" showErrorMessage="1" promptTitle="ALERTA" prompt="FAVOR CONSULTAR SINDICATO PARA A DEFINIÇÃO CORRETA DA FUNÇÃO / CARGO." sqref="A17:A116" xr:uid="{00000000-0002-0000-0500-000003000000}"/>
    <dataValidation type="list" allowBlank="1" showInputMessage="1" showErrorMessage="1" errorTitle="ERRO" error="FAVOR INFORMAR OPÇÕES &quot;S&quot; OU &quot;N&quot;" promptTitle="ALERTA" prompt="FAVOR ESCOLHER OPÇÃO &quot;S&quot; PARA FUNÇÃO/CARGO COM ESTE ADICIONAL E &quot;N&quot; PARA FUNÇÃO/CARGO SEM ESTE ADICIONAL." sqref="O17:Q116" xr:uid="{00000000-0002-0000-0500-000004000000}">
      <formula1>"S,N"</formula1>
    </dataValidation>
    <dataValidation allowBlank="1" showInputMessage="1" showErrorMessage="1" promptTitle="OBSERVAÇÕES" prompt="UTILIZE ESTE CAMPO PARA EXPLICITAR ALGUMA CONSIDERAÇÃO OU OBSERVAÇÃO SOBRE ESTA RUBRICA DE GASTO." sqref="A120" xr:uid="{00000000-0002-0000-0500-000005000000}"/>
    <dataValidation allowBlank="1" showInputMessage="1" errorTitle="ERRO" error="SALÁRIO INFORMADO PARA ESTA FUNÇÃO/CARGO É MENOR QUE O SALÁRIO MÍNIMO." promptTitle="ALERTA" prompt="FAVOR INFORMAR O PERCENTUAL DE ENCARGOS SOCIAIS DE ACORDO COM A FORMA DE CÁLCULO DA MÃO-DE-OBRA. ATENTAR QUE EXISTEM DIFERENÇAS NOS ENCARGOS DE ACORDO COM A FORMA DE CÁLCULO A SER ADOTADA." sqref="G17:G116" xr:uid="{00000000-0002-0000-0500-000006000000}"/>
    <dataValidation allowBlank="1" showInputMessage="1" showErrorMessage="1" promptTitle="AHRA" prompt="ADICIONAL DE HORA DE REPOUSO E ALIMENTAÇÃO." sqref="N13 N11" xr:uid="{00000000-0002-0000-0500-000007000000}"/>
    <dataValidation type="decimal" allowBlank="1" showInputMessage="1" showErrorMessage="1" promptTitle="ALERTA" prompt="QUALQUER OUTRO ADICIONAL QUE NÃO SEJA OS JÁ APRESENTADOS NESTA PLANILHA (PERICULOSIDADE, INSALUBRIDADE, ADICONAL NOTURNO, SOBREAVISO, AHRA), DEVERÁ SER JUSTIFICADO MEDIANTE APRESENTAÇÃO DE DOCUMENTAÇÃO COMPROBATÓRIA." sqref="O14:Q14" xr:uid="{00000000-0002-0000-0500-000008000000}">
      <formula1>0</formula1>
      <formula2>2</formula2>
    </dataValidation>
    <dataValidation type="list" allowBlank="1" showInputMessage="1" showErrorMessage="1" errorTitle="ERRO" error="FAVOR INFORMAR OPÇÕES &quot;S&quot; OU &quot;N&quot;" promptTitle="ALERTA" prompt="FAVOR ESCOLHER OPÇÃO &quot;S&quot; PARA FUNÇÃO/CARGO COM ADICIONAL &quot;AHRA&quot; E &quot;N&quot; PARA FUNÇÃO/CARGO SEM ADICIONAL &quot;AHRA&quot;." sqref="N17:N116" xr:uid="{00000000-0002-0000-0500-000009000000}">
      <formula1>"S,N"</formula1>
    </dataValidation>
    <dataValidation type="decimal" allowBlank="1" showInputMessage="1" showErrorMessage="1" errorTitle="ERRO" error="INSERIR NÚMERO INTEIRO" promptTitle="ALERTA" prompt="INFORMAR O NÚMERO INTEIRO DE COLABORADORES PARA ESTA FUNÇÃO/CARGO. SE NECESSÁRIO, FRACIONAR NA DEDICAÇÃO AO CONTRATO" sqref="B17:B116" xr:uid="{00000000-0002-0000-0500-00000A000000}">
      <formula1>0</formula1>
      <formula2>10000</formula2>
    </dataValidation>
    <dataValidation type="custom" allowBlank="1" showInputMessage="1" showErrorMessage="1" errorTitle="ERRO" error="PRAZO DE DEDICAÇÃO DO COLABORADOR EM MESES MAIOR QUE O PRAZO CONTRATUAL." promptTitle="ALERTA" prompt="FAVOR INFORMAR O PRAZO EM MESES DE DEDICAÇÃO DO FUNCIONÁRIO AO CONTRATO, PODENDO SER FRACIONADO SE A DEDICAÇÃO DESSE FUNCIONÁRIO NÃO FOR INTEGRAL A ESTE CONTRATO." sqref="C17:C116" xr:uid="{00000000-0002-0000-0500-00000B000000}">
      <formula1>C17&lt;=$C$14</formula1>
    </dataValidation>
    <dataValidation type="whole" allowBlank="1" showInputMessage="1" showErrorMessage="1" errorTitle="Erro na quantidade horas" error="Informar apenas a quantidade de horas sujeitas ao adicional noturno. Normalmente são 7h, exceto para os casos previstos em CCT, que podem remunerar todas as horas como se noturna fossem, neste caso, 24h." promptTitle="Quantidade de horas noturnas" prompt="Informar a quantidade de horas no dia que estão sujeitas ao adicional noturno, ou seja, as horas efetivamente trabalhadas à noite, em horário entre as 22h e 5h. Em situações normais as horas noturnas correspondem a 7h, exceto em casos previstos em CCT." sqref="K11:L11" xr:uid="{00000000-0002-0000-0500-00000C000000}">
      <formula1>0</formula1>
      <formula2>24</formula2>
    </dataValidation>
    <dataValidation allowBlank="1" showInputMessage="1" showErrorMessage="1" errorTitle="ERRO" error="INDEPENDENTE DO REGIME DE TRABALHO ESCOLHIDO, INFORMAR A QUANTIDADE TOTAL DE HORAS TRABALHADAS POR MÊS." promptTitle="ALERTA" prompt="INDEPENDENTE DO REGIME DE TRABALHO ESCOLHIDO, INFORMAR A QUANTIDADE TOTAL DE HORAS TRABALHADAS POR MÊS." sqref="E17:E116" xr:uid="{00000000-0002-0000-0500-00000D000000}"/>
    <dataValidation allowBlank="1" showInputMessage="1" showErrorMessage="1" errorTitle="ERRO" error="SALÁRIO INFORMADO PARA ESTA FUNÇÃO/CARGO É MENOR QUE O SALÁRIO MÍNIMO." promptTitle="ALERTA" prompt="FAVOR INFORMAR O VALOR DO SALÁRIO DO EMPREGADO DE ACORDO COM A FORMA DE CÁLCULO DA MÃO-DE-OBRA. SE MENSALISTA, INFORMAR O SALÁRIO MENSAL TOTAL. SE HORISTA, INFORMAR O SALÁRIO POR HORA." sqref="F17:F116" xr:uid="{00000000-0002-0000-0500-00000E000000}"/>
    <dataValidation allowBlank="1" showInputMessage="1" showErrorMessage="1" promptTitle="ALERTA" prompt="Considerar o custo total mensal, por funcionário, equivalente a soma dos custos com com horas extras, alimentação, benefícios (seguros, plano de saúde, vale transportes, etc), cursos,  EPI/Uniformes e viagens e estadias." sqref="H17:H116" xr:uid="{00000000-0002-0000-0500-00000F000000}"/>
    <dataValidation type="custom" allowBlank="1" showInputMessage="1" showErrorMessage="1" errorTitle="ERRO - JÁ EXISTE PERICULOSIDADE" error="A LEGISLAÇÃO SÓ PERMITE A INCIDÊNCIA DO ADICIONAL DE INSALUBRIDADE SE NÃO HOUVER INCIDÊNCIA DA PERICULOSIDADE." promptTitle="ALERTA" prompt="FAVOR CONSULTAR LEGISLAÇÃO VIGENTE SOBRE SERVIÇOS INSALUBRES (NR-15 ATIVIDADES E OPERAÇÕES INSALUBRES)_x000a_10% - GRAU MÍNIMO_x000a_20% - GRAU MÉDIO_x000a_40% - GRAU MÁXIMO" sqref="J17:J116" xr:uid="{00000000-0002-0000-0500-000010000000}">
      <formula1>I17="n"</formula1>
    </dataValidation>
    <dataValidation allowBlank="1" showInputMessage="1" showErrorMessage="1" errorTitle="ERRO" error="SE FOR SELECIONADO A OPÇÃO DO ADICIONAL NOTURNO, INFORMAR A QUANTIDADE TOTAL DE HORAS NO MÊS TRABALHADAS EFETIVAMENTE EM HORÁRIO NOTURNO." promptTitle="ALERTA" prompt="SE FOR SELECIONADO A OPÇÃO DO ADICIONAL NOTURNO, INFORMAR A QUANTIDADE TOTAL DE HORAS NO MÊS TRABALHADAS EFETIVAMENTE EM HORÁRIO NOTURNO (DAS 22H AS 5H). A PLANILHA CONTEMPLA AUTOMATICAMENTE A REDUÇÃO DO TEMPO DA HORA NOTURNA, CLT (ART. 73, § 1º)." sqref="L17:L116" xr:uid="{00000000-0002-0000-0500-000011000000}"/>
    <dataValidation allowBlank="1" showInputMessage="1" showErrorMessage="1" promptTitle="Informação" prompt="Valor total R$, diluído para o prazo total do contrato." sqref="B10" xr:uid="{00000000-0002-0000-0500-000012000000}"/>
    <dataValidation type="list" allowBlank="1" showErrorMessage="1" errorTitle="ERRO" error="FAVOR INFORMAR OPÇÕES &quot;S&quot; OU &quot;N&quot;" promptTitle="ALERTA" prompt="FAVOR ESCOLHER OPÇÃO &quot;S&quot; PARA FUNÇÃO/CARGO COM ADICIONAL &quot;AHRA&quot; E &quot;N&quot; PARA FUNÇÃO/CARGO SEM ADICIONAL &quot;AHRA&quot;." sqref="N12" xr:uid="{00000000-0002-0000-0500-000013000000}">
      <formula1>"S,N"</formula1>
    </dataValidation>
  </dataValidations>
  <printOptions horizontalCentered="1"/>
  <pageMargins left="0.39370078740157483" right="0.39370078740157483" top="0.39370078740157483" bottom="0.59055118110236227" header="0.19685039370078741" footer="0.19685039370078741"/>
  <pageSetup paperSize="9" scale="24" fitToHeight="0" orientation="landscape" r:id="rId2"/>
  <headerFooter alignWithMargins="0">
    <oddFooter>&amp;L&amp;D&amp;CDFP Simplificado Rev.4&amp;Rpágina &amp;P de &amp;N</oddFooter>
  </headerFooter>
  <ignoredErrors>
    <ignoredError sqref="V92:Z116 V91:Z91 X16:Z16" unlockedFormula="1"/>
  </ignoredErrors>
  <drawing r:id="rId3"/>
  <extLst>
    <ext xmlns:x14="http://schemas.microsoft.com/office/spreadsheetml/2009/9/main" uri="{CCE6A557-97BC-4b89-ADB6-D9C93CAAB3DF}">
      <x14:dataValidations xmlns:xm="http://schemas.microsoft.com/office/excel/2006/main" xWindow="675" yWindow="368" count="1">
        <x14:dataValidation type="list" allowBlank="1" showInputMessage="1" showErrorMessage="1" errorTitle="ERRO" error="ESCOLHER A FORMA DE CÁLCULO DE MÃO-DE-OBRA ENTRE AS OPÇÕES MENSALISTA OU HORISTA." promptTitle="ALERTA" prompt="FAVOR SELECIONAR A FORMA DE CÁLCULO DA MÃO-DE-OBRA, NO CASO, MENSALISTA OU HORISTA." xr:uid="{00000000-0002-0000-0500-000014000000}">
          <x14:formula1>
            <xm:f>LISTAS!$C$1:$C$2</xm:f>
          </x14:formula1>
          <xm:sqref>D17:D116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5">
    <pageSetUpPr fitToPage="1"/>
  </sheetPr>
  <dimension ref="A1:R1049"/>
  <sheetViews>
    <sheetView showGridLines="0" zoomScale="90" zoomScaleNormal="90" zoomScaleSheetLayoutView="50" workbookViewId="0">
      <pane xSplit="2" ySplit="7" topLeftCell="C8" activePane="bottomRight" state="frozen"/>
      <selection pane="topRight" activeCell="C1" sqref="C1"/>
      <selection pane="bottomLeft" activeCell="A8" sqref="A8"/>
      <selection pane="bottomRight" activeCell="F18" sqref="F18"/>
    </sheetView>
  </sheetViews>
  <sheetFormatPr defaultColWidth="9.140625" defaultRowHeight="12.75" x14ac:dyDescent="0.2"/>
  <cols>
    <col min="1" max="1" width="38.28515625" style="86" customWidth="1"/>
    <col min="2" max="2" width="25.7109375" style="86" customWidth="1"/>
    <col min="3" max="3" width="23.7109375" style="86" customWidth="1"/>
    <col min="4" max="4" width="23.85546875" style="86" customWidth="1"/>
    <col min="5" max="7" width="20.42578125" style="86" customWidth="1"/>
    <col min="8" max="17" width="19.7109375" style="86" customWidth="1"/>
    <col min="18" max="18" width="18.42578125" style="86" bestFit="1" customWidth="1"/>
    <col min="19" max="16384" width="9.140625" style="86"/>
  </cols>
  <sheetData>
    <row r="1" spans="1:18" ht="15.75" customHeight="1" x14ac:dyDescent="0.2">
      <c r="A1" s="95"/>
      <c r="B1" s="96"/>
      <c r="C1" s="96"/>
      <c r="D1" s="96"/>
      <c r="I1" s="97"/>
    </row>
    <row r="2" spans="1:18" ht="12.75" customHeight="1" x14ac:dyDescent="0.2">
      <c r="A2" s="98"/>
      <c r="B2" s="96"/>
      <c r="C2" s="96"/>
      <c r="D2" s="96"/>
    </row>
    <row r="3" spans="1:18" ht="15.75" customHeight="1" x14ac:dyDescent="0.2">
      <c r="A3" s="98"/>
      <c r="B3" s="96"/>
      <c r="C3" s="96"/>
      <c r="D3" s="96"/>
    </row>
    <row r="4" spans="1:18" ht="15" customHeight="1" x14ac:dyDescent="0.2">
      <c r="A4" s="99">
        <f>'DADOS GERAIS'!A4</f>
        <v>0</v>
      </c>
      <c r="B4" s="96"/>
      <c r="C4" s="96"/>
      <c r="D4" s="96"/>
    </row>
    <row r="5" spans="1:18" ht="15.75" customHeight="1" x14ac:dyDescent="0.25">
      <c r="A5" s="726">
        <f>'DADOS GERAIS'!$A$5</f>
        <v>0</v>
      </c>
      <c r="B5" s="726"/>
      <c r="C5" s="726"/>
      <c r="D5" s="726"/>
      <c r="E5" s="726"/>
      <c r="F5" s="726"/>
      <c r="G5" s="726"/>
      <c r="H5" s="726"/>
      <c r="I5" s="726"/>
      <c r="J5" s="726"/>
      <c r="K5" s="726"/>
      <c r="L5" s="726"/>
      <c r="M5" s="726"/>
      <c r="N5" s="726"/>
      <c r="O5" s="726"/>
      <c r="P5" s="726"/>
      <c r="Q5" s="726"/>
      <c r="R5" s="726"/>
    </row>
    <row r="6" spans="1:18" ht="15.75" customHeight="1" x14ac:dyDescent="0.2">
      <c r="A6" s="81" t="str">
        <f>'DADOS GERAIS'!$A$6</f>
        <v xml:space="preserve"> Nº </v>
      </c>
      <c r="B6" s="94"/>
      <c r="C6" s="94"/>
      <c r="D6" s="94"/>
      <c r="E6" s="101"/>
      <c r="F6" s="101"/>
      <c r="G6" s="101"/>
      <c r="H6" s="101"/>
      <c r="I6" s="102"/>
      <c r="J6" s="102"/>
      <c r="K6" s="102"/>
      <c r="L6" s="102"/>
      <c r="M6" s="102"/>
      <c r="N6" s="102"/>
      <c r="O6" s="102"/>
      <c r="P6" s="102"/>
      <c r="Q6" s="102"/>
      <c r="R6" s="102"/>
    </row>
    <row r="7" spans="1:18" ht="15.75" customHeight="1" x14ac:dyDescent="0.2">
      <c r="A7" s="82" t="s">
        <v>187</v>
      </c>
      <c r="B7" s="103"/>
      <c r="C7" s="103"/>
      <c r="D7" s="103"/>
      <c r="E7" s="104"/>
      <c r="F7" s="104"/>
      <c r="G7" s="104"/>
      <c r="H7" s="104"/>
      <c r="I7" s="105"/>
      <c r="J7" s="105"/>
      <c r="K7" s="105"/>
      <c r="L7" s="105"/>
      <c r="M7" s="105"/>
      <c r="N7" s="105"/>
      <c r="O7" s="105"/>
      <c r="P7" s="105"/>
      <c r="Q7" s="105"/>
      <c r="R7" s="105"/>
    </row>
    <row r="8" spans="1:18" ht="15.75" customHeight="1" x14ac:dyDescent="0.2">
      <c r="A8" s="106"/>
      <c r="B8" s="94"/>
      <c r="C8" s="94"/>
      <c r="D8" s="94"/>
      <c r="E8" s="101"/>
      <c r="F8" s="101"/>
      <c r="G8" s="101"/>
      <c r="H8" s="101"/>
      <c r="I8" s="102"/>
      <c r="J8" s="102"/>
      <c r="K8" s="102"/>
      <c r="L8" s="102"/>
      <c r="M8" s="102"/>
      <c r="N8" s="102"/>
      <c r="O8" s="102"/>
      <c r="P8" s="102"/>
      <c r="Q8" s="102"/>
      <c r="R8" s="102"/>
    </row>
    <row r="9" spans="1:18" ht="15.75" customHeight="1" x14ac:dyDescent="0.2">
      <c r="A9" s="106"/>
      <c r="B9" s="94"/>
      <c r="C9" s="94"/>
      <c r="D9" s="94"/>
      <c r="E9" s="101"/>
      <c r="F9" s="101"/>
      <c r="G9" s="101"/>
      <c r="H9" s="101"/>
      <c r="I9" s="102"/>
      <c r="J9" s="102"/>
      <c r="K9" s="102"/>
      <c r="L9" s="102"/>
      <c r="M9" s="102"/>
      <c r="N9" s="102"/>
      <c r="O9" s="102"/>
      <c r="P9" s="102"/>
    </row>
    <row r="10" spans="1:18" ht="15.75" customHeight="1" thickBot="1" x14ac:dyDescent="0.25">
      <c r="A10" s="83" t="s">
        <v>77</v>
      </c>
      <c r="B10" s="94"/>
      <c r="C10" s="94"/>
      <c r="D10" s="94"/>
      <c r="E10" s="249"/>
      <c r="F10" s="101"/>
      <c r="G10" s="101"/>
      <c r="H10" s="101"/>
      <c r="I10" s="102"/>
      <c r="J10" s="102"/>
      <c r="K10" s="102"/>
      <c r="L10" s="102"/>
      <c r="M10" s="102"/>
      <c r="N10" s="102"/>
      <c r="O10" s="102"/>
      <c r="P10" s="102"/>
    </row>
    <row r="11" spans="1:18" ht="16.5" customHeight="1" thickBot="1" x14ac:dyDescent="0.25">
      <c r="A11" s="107"/>
      <c r="B11" s="128" t="s">
        <v>6</v>
      </c>
      <c r="C11" s="129" t="s">
        <v>7</v>
      </c>
      <c r="D11" s="727" t="e">
        <f>IF(D14="ERRO","NÚMERO DE COLABORADORES COM HORAS ADICIONAIS MAIOR DO QUE O TOTAL DIMENSIONADO PARA EXECUTAR A FUNÇÃO/CARGO.","")</f>
        <v>#REF!</v>
      </c>
      <c r="E11" s="101"/>
      <c r="G11" s="94"/>
      <c r="H11" s="94"/>
      <c r="I11" s="102"/>
      <c r="J11" s="102"/>
      <c r="K11" s="102"/>
      <c r="L11" s="102"/>
      <c r="M11" s="102"/>
      <c r="N11" s="102"/>
      <c r="O11" s="102"/>
      <c r="P11" s="102"/>
    </row>
    <row r="12" spans="1:18" ht="26.25" customHeight="1" thickBot="1" x14ac:dyDescent="0.25">
      <c r="A12" s="130" t="s">
        <v>4</v>
      </c>
      <c r="B12" s="131">
        <f>R46</f>
        <v>0</v>
      </c>
      <c r="C12" s="132">
        <f>IF(B12=0,0,B12*'DADOS GERAIS'!B24)</f>
        <v>0</v>
      </c>
      <c r="D12" s="728"/>
      <c r="E12" s="113" t="s">
        <v>168</v>
      </c>
      <c r="F12" s="113" t="s">
        <v>168</v>
      </c>
      <c r="G12" s="133"/>
      <c r="H12" s="94"/>
      <c r="I12" s="102"/>
      <c r="J12" s="102"/>
      <c r="K12" s="102"/>
      <c r="L12" s="102"/>
      <c r="M12" s="102"/>
      <c r="N12" s="102"/>
      <c r="O12" s="102"/>
      <c r="P12" s="102"/>
    </row>
    <row r="13" spans="1:18" ht="13.5" thickBot="1" x14ac:dyDescent="0.25">
      <c r="A13" s="112"/>
      <c r="C13" s="112"/>
      <c r="D13" s="728"/>
      <c r="E13" s="80"/>
      <c r="F13" s="80"/>
      <c r="G13" s="101"/>
      <c r="H13" s="94"/>
      <c r="I13" s="102"/>
      <c r="J13" s="102"/>
      <c r="K13" s="102"/>
      <c r="L13" s="102"/>
      <c r="M13" s="102"/>
      <c r="N13" s="102"/>
      <c r="O13" s="102"/>
      <c r="P13" s="102"/>
    </row>
    <row r="14" spans="1:18" ht="15.75" customHeight="1" thickBot="1" x14ac:dyDescent="0.25">
      <c r="A14" s="83" t="s">
        <v>144</v>
      </c>
      <c r="B14" s="112"/>
      <c r="C14" s="112"/>
      <c r="D14" s="240" t="e">
        <f>IF(D46&gt;B46,"ERRO","")</f>
        <v>#REF!</v>
      </c>
      <c r="E14" s="101"/>
      <c r="F14" s="101"/>
      <c r="G14" s="101"/>
      <c r="H14" s="94"/>
      <c r="I14" s="102"/>
      <c r="J14" s="102"/>
      <c r="K14" s="102"/>
      <c r="L14" s="102"/>
      <c r="M14" s="102"/>
      <c r="N14" s="102"/>
      <c r="O14" s="102"/>
      <c r="P14" s="102"/>
    </row>
    <row r="15" spans="1:18" ht="51.75" thickBot="1" x14ac:dyDescent="0.25">
      <c r="A15" s="113" t="s">
        <v>109</v>
      </c>
      <c r="B15" s="113" t="s">
        <v>108</v>
      </c>
      <c r="C15" s="115" t="s">
        <v>125</v>
      </c>
      <c r="D15" s="113" t="s">
        <v>114</v>
      </c>
      <c r="E15" s="248" t="str">
        <f>CONCATENATE("NÚMERO MÉDIO DE HORAS ADICIONAIS MÊS - ",IF(E13=1,TEXT(E13,"000,00%"),TEXT(E13,"00,00%"))," (POR COLABORADOR)")</f>
        <v>NÚMERO MÉDIO DE HORAS ADICIONAIS MÊS - 00,00% (POR COLABORADOR)</v>
      </c>
      <c r="F15" s="248" t="str">
        <f>CONCATENATE("NÚMERO MÉDIO DE HORAS ADICIONAIS MÊS - ",IF(F13=1,TEXT(F13,"000,00%"),TEXT(F13,"00,00%"))," (POR COLABORADOR)")</f>
        <v>NÚMERO MÉDIO DE HORAS ADICIONAIS MÊS - 00,00% (POR COLABORADOR)</v>
      </c>
      <c r="G15" s="113" t="s">
        <v>53</v>
      </c>
      <c r="H15" s="115" t="s">
        <v>55</v>
      </c>
      <c r="I15" s="134" t="s">
        <v>169</v>
      </c>
      <c r="J15" s="113" t="s">
        <v>139</v>
      </c>
      <c r="K15" s="116" t="s">
        <v>56</v>
      </c>
      <c r="L15" s="729" t="s">
        <v>173</v>
      </c>
      <c r="M15" s="730"/>
      <c r="N15" s="729" t="s">
        <v>186</v>
      </c>
      <c r="O15" s="731"/>
      <c r="P15" s="88" t="s">
        <v>35</v>
      </c>
      <c r="Q15" s="113" t="s">
        <v>110</v>
      </c>
      <c r="R15" s="136" t="s">
        <v>45</v>
      </c>
    </row>
    <row r="16" spans="1:18" x14ac:dyDescent="0.2">
      <c r="A16" s="137" t="str">
        <f>IF(PESSOAL!A91&lt;&gt;"",PESSOAL!A91,"")</f>
        <v/>
      </c>
      <c r="B16" s="138" t="str">
        <f>IF(PESSOAL!B91&lt;&gt;"",PESSOAL!B91,"")</f>
        <v/>
      </c>
      <c r="C16" s="138" t="str">
        <f>IF(PESSOAL!C91&lt;&gt;"",PESSOAL!C91,"")</f>
        <v/>
      </c>
      <c r="D16" s="32"/>
      <c r="E16" s="32"/>
      <c r="F16" s="3"/>
      <c r="G16" s="3"/>
      <c r="H16" s="4"/>
      <c r="I16" s="121" t="str">
        <f>IF(D16&gt;0,PESSOAL!R91,"")</f>
        <v/>
      </c>
      <c r="J16" s="121" t="str">
        <f>IF(OR(E16&gt;0,F16&gt;0),I16/G16,"")</f>
        <v/>
      </c>
      <c r="K16" s="139" t="str">
        <f>IF(OR(AND(E16&gt;0,$E$13=0),AND(F16&gt;0,$F$13=0)),"INFORMAR % H.A.",IF(OR(E16&gt;0,F16&gt;0),J16*(1+(E16*$E$13+F16*$F$13)/(E16+F16)),""))</f>
        <v/>
      </c>
      <c r="L16" s="314" t="str">
        <f>IF(OR(E16&gt;0,F16&gt;0),IF(PESSOAL!I91="S",K16*PESSOAL!$I$14,0),"")</f>
        <v/>
      </c>
      <c r="M16" s="312" t="str">
        <f>IF(OR(E16&gt;0,F16&gt;0),IF(PESSOAL!I91="S",K16*PESSOAL!$I$14,0),"")</f>
        <v/>
      </c>
      <c r="N16" s="315" t="str">
        <f>IF(OR(E16&gt;0,F16&gt;0),PESSOAL!T91*(1+(E16*$E$13+F16*$F$13)/(E16+F16))/G16,"")</f>
        <v/>
      </c>
      <c r="O16" s="253" t="str">
        <f>IF(OR(E16&gt;0,F16&gt;0),PESSOAL!T91*(1+(E16*$E$13+F16*$F$13)/(E16+F16))/G16,"")</f>
        <v/>
      </c>
      <c r="P16" s="92" t="str">
        <f>IF(OR(E16&gt;0,F16&gt;0),SUM(K16,M16,O16)*(H16),"")</f>
        <v/>
      </c>
      <c r="Q16" s="92" t="str">
        <f>IF(OR(E16&gt;0,F16&gt;0),(K16+M16+O16+P16),"")</f>
        <v/>
      </c>
      <c r="R16" s="120">
        <f>IF(OR(E16&gt;0,F16&gt;0),Q16*(E16+F16)*D16*C16/'DADOS GERAIS'!$B$24,0)</f>
        <v>0</v>
      </c>
    </row>
    <row r="17" spans="1:18" x14ac:dyDescent="0.2">
      <c r="A17" s="137" t="str">
        <f>IF(PESSOAL!A92&lt;&gt;"",PESSOAL!A92,"")</f>
        <v/>
      </c>
      <c r="B17" s="138" t="str">
        <f>IF(PESSOAL!B92&lt;&gt;"",PESSOAL!B92,"")</f>
        <v/>
      </c>
      <c r="C17" s="138" t="str">
        <f>IF(PESSOAL!C92&lt;&gt;"",PESSOAL!C92,"")</f>
        <v/>
      </c>
      <c r="D17" s="32"/>
      <c r="E17" s="32"/>
      <c r="F17" s="3"/>
      <c r="G17" s="3"/>
      <c r="H17" s="4"/>
      <c r="I17" s="121" t="str">
        <f>IF(D17&gt;0,PESSOAL!R92,"")</f>
        <v/>
      </c>
      <c r="J17" s="121" t="str">
        <f>IF(OR(E17&gt;0,F17&gt;0),I17/G17,"")</f>
        <v/>
      </c>
      <c r="K17" s="139" t="str">
        <f>IF(OR(AND(E17&gt;0,$E$13=0),AND(F17&gt;0,$F$13=0)),"INFORMAR % H.A.",IF(OR(E17&gt;0,F17&gt;0),J17*(1+(E17*$E$13+F17*$F$13)/(E17+F17)),""))</f>
        <v/>
      </c>
      <c r="L17" s="311" t="str">
        <f>IF(OR(E17&gt;0,F17&gt;0),IF(PESSOAL!I92="S",K17*PESSOAL!$I$14,0),"")</f>
        <v/>
      </c>
      <c r="M17" s="313" t="str">
        <f>IF(OR(E17&gt;0,F17&gt;0),IF(PESSOAL!I92="S",K17*PESSOAL!$I$14,0),"")</f>
        <v/>
      </c>
      <c r="N17" s="247" t="str">
        <f>IF(OR(E17&gt;0,F17&gt;0),PESSOAL!T92*(1+(E17*$E$13+F17*$F$13)/(E17+F17))/G17,"")</f>
        <v/>
      </c>
      <c r="O17" s="91" t="str">
        <f>IF(OR(E17&gt;0,F17&gt;0),PESSOAL!T92*(1+(E17*$E$13+F17*$F$13)/(E17+F17))/G17,"")</f>
        <v/>
      </c>
      <c r="P17" s="91" t="str">
        <f>IF(OR(E17&gt;0,F17&gt;0),SUM(K17,M17,O17)*(H17),"")</f>
        <v/>
      </c>
      <c r="Q17" s="91" t="str">
        <f>IF(OR(E17&gt;0,F17&gt;0),(K17+M17+O17+P17),"")</f>
        <v/>
      </c>
      <c r="R17" s="227">
        <f>IF(OR(E17&gt;0,F17&gt;0),Q17*(E17+F17)*D17*C17/'DADOS GERAIS'!$B$24,0)</f>
        <v>0</v>
      </c>
    </row>
    <row r="18" spans="1:18" x14ac:dyDescent="0.2">
      <c r="A18" s="137" t="str">
        <f>IF(PESSOAL!A93&lt;&gt;"",PESSOAL!A93,"")</f>
        <v/>
      </c>
      <c r="B18" s="138" t="str">
        <f>IF(PESSOAL!B93&lt;&gt;"",PESSOAL!B93,"")</f>
        <v/>
      </c>
      <c r="C18" s="138" t="str">
        <f>IF(PESSOAL!C93&lt;&gt;"",PESSOAL!C93,"")</f>
        <v/>
      </c>
      <c r="D18" s="32"/>
      <c r="E18" s="32"/>
      <c r="F18" s="3"/>
      <c r="G18" s="3"/>
      <c r="H18" s="4"/>
      <c r="I18" s="121" t="str">
        <f>IF(D18&gt;0,PESSOAL!R93,"")</f>
        <v/>
      </c>
      <c r="J18" s="121" t="str">
        <f t="shared" ref="J18:J45" si="0">IF(OR(E18&gt;0,F18&gt;0),I18/G18,"")</f>
        <v/>
      </c>
      <c r="K18" s="139" t="str">
        <f t="shared" ref="K18:K45" si="1">IF(OR(AND(E18&gt;0,$E$13=0),AND(F18&gt;0,$F$13=0)),"INFORMAR % H.A.",IF(OR(E18&gt;0,F18&gt;0),J18*(1+(E18*$E$13+F18*$F$13)/(E18+F18)),""))</f>
        <v/>
      </c>
      <c r="L18" s="311" t="str">
        <f>IF(OR(E18&gt;0,F18&gt;0),IF(PESSOAL!I93="S",K18*PESSOAL!$I$14,0),"")</f>
        <v/>
      </c>
      <c r="M18" s="313" t="str">
        <f>IF(OR(E18&gt;0,F18&gt;0),IF(PESSOAL!I93="S",K18*PESSOAL!$I$14,0),"")</f>
        <v/>
      </c>
      <c r="N18" s="247" t="str">
        <f>IF(OR(E18&gt;0,F18&gt;0),PESSOAL!T93*(1+(E18*$E$13+F18*$F$13)/(E18+F18))/G18,"")</f>
        <v/>
      </c>
      <c r="O18" s="91" t="str">
        <f>IF(OR(E18&gt;0,F18&gt;0),PESSOAL!T93*(1+(E18*$E$13+F18*$F$13)/(E18+F18))/G18,"")</f>
        <v/>
      </c>
      <c r="P18" s="92" t="str">
        <f t="shared" ref="P18:P45" si="2">IF(OR(E18&gt;0,F18&gt;0),SUM(K18,M18,O18)*(H18),"")</f>
        <v/>
      </c>
      <c r="Q18" s="92" t="str">
        <f t="shared" ref="Q18:Q45" si="3">IF(OR(E18&gt;0,F18&gt;0),(K18+M18+O18+P18),"")</f>
        <v/>
      </c>
      <c r="R18" s="120">
        <f>IF(OR(E18&gt;0,F18&gt;0),Q18*(E18+F18)*D18*C18/'DADOS GERAIS'!$B$24,0)</f>
        <v>0</v>
      </c>
    </row>
    <row r="19" spans="1:18" x14ac:dyDescent="0.2">
      <c r="A19" s="137" t="str">
        <f>IF(PESSOAL!A94&lt;&gt;"",PESSOAL!A94,"")</f>
        <v/>
      </c>
      <c r="B19" s="138" t="str">
        <f>IF(PESSOAL!B94&lt;&gt;"",PESSOAL!B94,"")</f>
        <v/>
      </c>
      <c r="C19" s="138" t="str">
        <f>IF(PESSOAL!C94&lt;&gt;"",PESSOAL!C94,"")</f>
        <v/>
      </c>
      <c r="D19" s="32"/>
      <c r="E19" s="32"/>
      <c r="F19" s="3"/>
      <c r="G19" s="3"/>
      <c r="H19" s="4"/>
      <c r="I19" s="121" t="str">
        <f>IF(D19&gt;0,PESSOAL!R94,"")</f>
        <v/>
      </c>
      <c r="J19" s="121" t="str">
        <f t="shared" si="0"/>
        <v/>
      </c>
      <c r="K19" s="139" t="str">
        <f t="shared" si="1"/>
        <v/>
      </c>
      <c r="L19" s="311" t="str">
        <f>IF(OR(E19&gt;0,F19&gt;0),IF(PESSOAL!I94="S",K19*PESSOAL!$I$14,0),"")</f>
        <v/>
      </c>
      <c r="M19" s="313" t="str">
        <f>IF(OR(E19&gt;0,F19&gt;0),IF(PESSOAL!I94="S",K19*PESSOAL!$I$14,0),"")</f>
        <v/>
      </c>
      <c r="N19" s="247" t="str">
        <f>IF(OR(E19&gt;0,F19&gt;0),PESSOAL!T94*(1+(E19*$E$13+F19*$F$13)/(E19+F19))/G19,"")</f>
        <v/>
      </c>
      <c r="O19" s="91" t="str">
        <f>IF(OR(E19&gt;0,F19&gt;0),PESSOAL!T94*(1+(E19*$E$13+F19*$F$13)/(E19+F19))/G19,"")</f>
        <v/>
      </c>
      <c r="P19" s="92" t="str">
        <f t="shared" si="2"/>
        <v/>
      </c>
      <c r="Q19" s="92" t="str">
        <f t="shared" si="3"/>
        <v/>
      </c>
      <c r="R19" s="120">
        <f>IF(OR(E19&gt;0,F19&gt;0),Q19*(E19+F19)*D19*C19/'DADOS GERAIS'!$B$24,0)</f>
        <v>0</v>
      </c>
    </row>
    <row r="20" spans="1:18" x14ac:dyDescent="0.2">
      <c r="A20" s="137" t="str">
        <f>IF(PESSOAL!A95&lt;&gt;"",PESSOAL!A95,"")</f>
        <v/>
      </c>
      <c r="B20" s="138" t="str">
        <f>IF(PESSOAL!B95&lt;&gt;"",PESSOAL!B95,"")</f>
        <v/>
      </c>
      <c r="C20" s="138" t="str">
        <f>IF(PESSOAL!C95&lt;&gt;"",PESSOAL!C95,"")</f>
        <v/>
      </c>
      <c r="D20" s="32"/>
      <c r="E20" s="32"/>
      <c r="F20" s="3"/>
      <c r="G20" s="3"/>
      <c r="H20" s="4"/>
      <c r="I20" s="121" t="str">
        <f>IF(D20&gt;0,PESSOAL!R95,"")</f>
        <v/>
      </c>
      <c r="J20" s="121" t="str">
        <f t="shared" si="0"/>
        <v/>
      </c>
      <c r="K20" s="139" t="str">
        <f t="shared" si="1"/>
        <v/>
      </c>
      <c r="L20" s="311" t="str">
        <f>IF(OR(E20&gt;0,F20&gt;0),IF(PESSOAL!I95="S",K20*PESSOAL!$I$14,0),"")</f>
        <v/>
      </c>
      <c r="M20" s="313" t="str">
        <f>IF(OR(E20&gt;0,F20&gt;0),IF(PESSOAL!I95="S",K20*PESSOAL!$I$14,0),"")</f>
        <v/>
      </c>
      <c r="N20" s="247" t="str">
        <f>IF(OR(E20&gt;0,F20&gt;0),PESSOAL!T95*(1+(E20*$E$13+F20*$F$13)/(E20+F20))/G20,"")</f>
        <v/>
      </c>
      <c r="O20" s="91" t="str">
        <f>IF(OR(E20&gt;0,F20&gt;0),PESSOAL!T95*(1+(E20*$E$13+F20*$F$13)/(E20+F20))/G20,"")</f>
        <v/>
      </c>
      <c r="P20" s="92" t="str">
        <f t="shared" si="2"/>
        <v/>
      </c>
      <c r="Q20" s="92" t="str">
        <f t="shared" si="3"/>
        <v/>
      </c>
      <c r="R20" s="120">
        <f>IF(OR(E20&gt;0,F20&gt;0),Q20*(E20+F20)*D20*C20/'DADOS GERAIS'!$B$24,0)</f>
        <v>0</v>
      </c>
    </row>
    <row r="21" spans="1:18" x14ac:dyDescent="0.2">
      <c r="A21" s="137" t="str">
        <f>IF(PESSOAL!A96&lt;&gt;"",PESSOAL!A96,"")</f>
        <v/>
      </c>
      <c r="B21" s="138" t="str">
        <f>IF(PESSOAL!B96&lt;&gt;"",PESSOAL!B96,"")</f>
        <v/>
      </c>
      <c r="C21" s="138" t="str">
        <f>IF(PESSOAL!C96&lt;&gt;"",PESSOAL!C96,"")</f>
        <v/>
      </c>
      <c r="D21" s="32"/>
      <c r="E21" s="32"/>
      <c r="F21" s="3"/>
      <c r="G21" s="3"/>
      <c r="H21" s="4"/>
      <c r="I21" s="121" t="str">
        <f>IF(D21&gt;0,PESSOAL!R96,"")</f>
        <v/>
      </c>
      <c r="J21" s="121" t="str">
        <f t="shared" si="0"/>
        <v/>
      </c>
      <c r="K21" s="139" t="str">
        <f t="shared" si="1"/>
        <v/>
      </c>
      <c r="L21" s="311" t="str">
        <f>IF(OR(E21&gt;0,F21&gt;0),IF(PESSOAL!I96="S",K21*PESSOAL!$I$14,0),"")</f>
        <v/>
      </c>
      <c r="M21" s="313" t="str">
        <f>IF(OR(E21&gt;0,F21&gt;0),IF(PESSOAL!I96="S",K21*PESSOAL!$I$14,0),"")</f>
        <v/>
      </c>
      <c r="N21" s="247" t="str">
        <f>IF(OR(E21&gt;0,F21&gt;0),PESSOAL!T96*(1+(E21*$E$13+F21*$F$13)/(E21+F21))/G21,"")</f>
        <v/>
      </c>
      <c r="O21" s="91" t="str">
        <f>IF(OR(E21&gt;0,F21&gt;0),PESSOAL!T96*(1+(E21*$E$13+F21*$F$13)/(E21+F21))/G21,"")</f>
        <v/>
      </c>
      <c r="P21" s="92" t="str">
        <f t="shared" si="2"/>
        <v/>
      </c>
      <c r="Q21" s="92" t="str">
        <f t="shared" si="3"/>
        <v/>
      </c>
      <c r="R21" s="120">
        <f>IF(OR(E21&gt;0,F21&gt;0),Q21*(E21+F21)*D21*C21/'DADOS GERAIS'!$B$24,0)</f>
        <v>0</v>
      </c>
    </row>
    <row r="22" spans="1:18" x14ac:dyDescent="0.2">
      <c r="A22" s="137" t="str">
        <f>IF(PESSOAL!A97&lt;&gt;"",PESSOAL!A97,"")</f>
        <v/>
      </c>
      <c r="B22" s="138" t="str">
        <f>IF(PESSOAL!B97&lt;&gt;"",PESSOAL!B97,"")</f>
        <v/>
      </c>
      <c r="C22" s="138" t="str">
        <f>IF(PESSOAL!C97&lt;&gt;"",PESSOAL!C97,"")</f>
        <v/>
      </c>
      <c r="D22" s="32"/>
      <c r="E22" s="32"/>
      <c r="F22" s="3"/>
      <c r="G22" s="3"/>
      <c r="H22" s="4"/>
      <c r="I22" s="121" t="str">
        <f>IF(D22&gt;0,PESSOAL!R97,"")</f>
        <v/>
      </c>
      <c r="J22" s="121" t="str">
        <f t="shared" si="0"/>
        <v/>
      </c>
      <c r="K22" s="139" t="str">
        <f t="shared" si="1"/>
        <v/>
      </c>
      <c r="L22" s="311" t="str">
        <f>IF(OR(E22&gt;0,F22&gt;0),IF(PESSOAL!I97="S",K22*PESSOAL!$I$14,0),"")</f>
        <v/>
      </c>
      <c r="M22" s="313" t="str">
        <f>IF(OR(E22&gt;0,F22&gt;0),IF(PESSOAL!I97="S",K22*PESSOAL!$I$14,0),"")</f>
        <v/>
      </c>
      <c r="N22" s="247" t="str">
        <f>IF(OR(E22&gt;0,F22&gt;0),PESSOAL!T97*(1+(E22*$E$13+F22*$F$13)/(E22+F22))/G22,"")</f>
        <v/>
      </c>
      <c r="O22" s="91" t="str">
        <f>IF(OR(E22&gt;0,F22&gt;0),PESSOAL!T97*(1+(E22*$E$13+F22*$F$13)/(E22+F22))/G22,"")</f>
        <v/>
      </c>
      <c r="P22" s="92" t="str">
        <f t="shared" si="2"/>
        <v/>
      </c>
      <c r="Q22" s="92" t="str">
        <f t="shared" si="3"/>
        <v/>
      </c>
      <c r="R22" s="120">
        <f>IF(OR(E22&gt;0,F22&gt;0),Q22*(E22+F22)*D22*C22/'DADOS GERAIS'!$B$24,0)</f>
        <v>0</v>
      </c>
    </row>
    <row r="23" spans="1:18" x14ac:dyDescent="0.2">
      <c r="A23" s="137" t="str">
        <f>IF(PESSOAL!A98&lt;&gt;"",PESSOAL!A98,"")</f>
        <v/>
      </c>
      <c r="B23" s="138" t="str">
        <f>IF(PESSOAL!B98&lt;&gt;"",PESSOAL!B98,"")</f>
        <v/>
      </c>
      <c r="C23" s="138" t="str">
        <f>IF(PESSOAL!C98&lt;&gt;"",PESSOAL!C98,"")</f>
        <v/>
      </c>
      <c r="D23" s="32"/>
      <c r="E23" s="32"/>
      <c r="F23" s="3"/>
      <c r="G23" s="3"/>
      <c r="H23" s="4"/>
      <c r="I23" s="121" t="str">
        <f>IF(D23&gt;0,PESSOAL!R98,"")</f>
        <v/>
      </c>
      <c r="J23" s="121" t="str">
        <f t="shared" si="0"/>
        <v/>
      </c>
      <c r="K23" s="139" t="str">
        <f t="shared" si="1"/>
        <v/>
      </c>
      <c r="L23" s="311" t="str">
        <f>IF(OR(E23&gt;0,F23&gt;0),IF(PESSOAL!I98="S",K23*PESSOAL!$I$14,0),"")</f>
        <v/>
      </c>
      <c r="M23" s="313" t="str">
        <f>IF(OR(E23&gt;0,F23&gt;0),IF(PESSOAL!I98="S",K23*PESSOAL!$I$14,0),"")</f>
        <v/>
      </c>
      <c r="N23" s="247" t="str">
        <f>IF(OR(E23&gt;0,F23&gt;0),PESSOAL!T98*(1+(E23*$E$13+F23*$F$13)/(E23+F23))/G23,"")</f>
        <v/>
      </c>
      <c r="O23" s="91" t="str">
        <f>IF(OR(E23&gt;0,F23&gt;0),PESSOAL!T98*(1+(E23*$E$13+F23*$F$13)/(E23+F23))/G23,"")</f>
        <v/>
      </c>
      <c r="P23" s="92" t="str">
        <f t="shared" si="2"/>
        <v/>
      </c>
      <c r="Q23" s="92" t="str">
        <f t="shared" si="3"/>
        <v/>
      </c>
      <c r="R23" s="120">
        <f>IF(OR(E23&gt;0,F23&gt;0),Q23*(E23+F23)*D23*C23/'DADOS GERAIS'!$B$24,0)</f>
        <v>0</v>
      </c>
    </row>
    <row r="24" spans="1:18" x14ac:dyDescent="0.2">
      <c r="A24" s="137" t="str">
        <f>IF(PESSOAL!A99&lt;&gt;"",PESSOAL!A99,"")</f>
        <v/>
      </c>
      <c r="B24" s="138" t="str">
        <f>IF(PESSOAL!B99&lt;&gt;"",PESSOAL!B99,"")</f>
        <v/>
      </c>
      <c r="C24" s="138" t="str">
        <f>IF(PESSOAL!C99&lt;&gt;"",PESSOAL!C99,"")</f>
        <v/>
      </c>
      <c r="D24" s="32"/>
      <c r="E24" s="32"/>
      <c r="F24" s="3"/>
      <c r="G24" s="3"/>
      <c r="H24" s="4"/>
      <c r="I24" s="121" t="str">
        <f>IF(D24&gt;0,PESSOAL!R99,"")</f>
        <v/>
      </c>
      <c r="J24" s="121" t="str">
        <f t="shared" si="0"/>
        <v/>
      </c>
      <c r="K24" s="139" t="str">
        <f t="shared" si="1"/>
        <v/>
      </c>
      <c r="L24" s="311" t="str">
        <f>IF(OR(E24&gt;0,F24&gt;0),IF(PESSOAL!I99="S",K24*PESSOAL!$I$14,0),"")</f>
        <v/>
      </c>
      <c r="M24" s="313" t="str">
        <f>IF(OR(E24&gt;0,F24&gt;0),IF(PESSOAL!I99="S",K24*PESSOAL!$I$14,0),"")</f>
        <v/>
      </c>
      <c r="N24" s="247" t="str">
        <f>IF(OR(E24&gt;0,F24&gt;0),PESSOAL!T99*(1+(E24*$E$13+F24*$F$13)/(E24+F24))/G24,"")</f>
        <v/>
      </c>
      <c r="O24" s="91" t="str">
        <f>IF(OR(E24&gt;0,F24&gt;0),PESSOAL!T99*(1+(E24*$E$13+F24*$F$13)/(E24+F24))/G24,"")</f>
        <v/>
      </c>
      <c r="P24" s="92" t="str">
        <f t="shared" si="2"/>
        <v/>
      </c>
      <c r="Q24" s="92" t="str">
        <f t="shared" si="3"/>
        <v/>
      </c>
      <c r="R24" s="120">
        <f>IF(OR(E24&gt;0,F24&gt;0),Q24*(E24+F24)*D24*C24/'DADOS GERAIS'!$B$24,0)</f>
        <v>0</v>
      </c>
    </row>
    <row r="25" spans="1:18" x14ac:dyDescent="0.2">
      <c r="A25" s="137" t="str">
        <f>IF(PESSOAL!A100&lt;&gt;"",PESSOAL!A100,"")</f>
        <v/>
      </c>
      <c r="B25" s="138" t="str">
        <f>IF(PESSOAL!B100&lt;&gt;"",PESSOAL!B100,"")</f>
        <v/>
      </c>
      <c r="C25" s="138" t="str">
        <f>IF(PESSOAL!C100&lt;&gt;"",PESSOAL!C100,"")</f>
        <v/>
      </c>
      <c r="D25" s="32"/>
      <c r="E25" s="32"/>
      <c r="F25" s="3"/>
      <c r="G25" s="3"/>
      <c r="H25" s="4"/>
      <c r="I25" s="121" t="str">
        <f>IF(D25&gt;0,PESSOAL!R100,"")</f>
        <v/>
      </c>
      <c r="J25" s="121" t="str">
        <f t="shared" si="0"/>
        <v/>
      </c>
      <c r="K25" s="139" t="str">
        <f t="shared" si="1"/>
        <v/>
      </c>
      <c r="L25" s="311" t="str">
        <f>IF(OR(E25&gt;0,F25&gt;0),IF(PESSOAL!I100="S",K25*PESSOAL!$I$14,0),"")</f>
        <v/>
      </c>
      <c r="M25" s="313" t="str">
        <f>IF(OR(E25&gt;0,F25&gt;0),IF(PESSOAL!I100="S",K25*PESSOAL!$I$14,0),"")</f>
        <v/>
      </c>
      <c r="N25" s="247" t="str">
        <f>IF(OR(E25&gt;0,F25&gt;0),PESSOAL!T100*(1+(E25*$E$13+F25*$F$13)/(E25+F25))/G25,"")</f>
        <v/>
      </c>
      <c r="O25" s="91" t="str">
        <f>IF(OR(E25&gt;0,F25&gt;0),PESSOAL!T100*(1+(E25*$E$13+F25*$F$13)/(E25+F25))/G25,"")</f>
        <v/>
      </c>
      <c r="P25" s="92" t="str">
        <f t="shared" si="2"/>
        <v/>
      </c>
      <c r="Q25" s="92" t="str">
        <f t="shared" si="3"/>
        <v/>
      </c>
      <c r="R25" s="120">
        <f>IF(OR(E25&gt;0,F25&gt;0),Q25*(E25+F25)*D25*C25/'DADOS GERAIS'!$B$24,0)</f>
        <v>0</v>
      </c>
    </row>
    <row r="26" spans="1:18" x14ac:dyDescent="0.2">
      <c r="A26" s="137" t="str">
        <f>IF(PESSOAL!A101&lt;&gt;"",PESSOAL!A101,"")</f>
        <v/>
      </c>
      <c r="B26" s="138" t="str">
        <f>IF(PESSOAL!B101&lt;&gt;"",PESSOAL!B101,"")</f>
        <v/>
      </c>
      <c r="C26" s="138" t="str">
        <f>IF(PESSOAL!C101&lt;&gt;"",PESSOAL!C101,"")</f>
        <v/>
      </c>
      <c r="D26" s="32"/>
      <c r="E26" s="32"/>
      <c r="F26" s="3"/>
      <c r="G26" s="3"/>
      <c r="H26" s="4"/>
      <c r="I26" s="121" t="str">
        <f>IF(D26&gt;0,PESSOAL!R101,"")</f>
        <v/>
      </c>
      <c r="J26" s="121" t="str">
        <f t="shared" si="0"/>
        <v/>
      </c>
      <c r="K26" s="139" t="str">
        <f t="shared" si="1"/>
        <v/>
      </c>
      <c r="L26" s="311" t="str">
        <f>IF(OR(E26&gt;0,F26&gt;0),IF(PESSOAL!I101="S",K26*PESSOAL!$I$14,0),"")</f>
        <v/>
      </c>
      <c r="M26" s="313" t="str">
        <f>IF(OR(E26&gt;0,F26&gt;0),IF(PESSOAL!I101="S",K26*PESSOAL!$I$14,0),"")</f>
        <v/>
      </c>
      <c r="N26" s="247" t="str">
        <f>IF(OR(E26&gt;0,F26&gt;0),PESSOAL!T101*(1+(E26*$E$13+F26*$F$13)/(E26+F26))/G26,"")</f>
        <v/>
      </c>
      <c r="O26" s="91" t="str">
        <f>IF(OR(E26&gt;0,F26&gt;0),PESSOAL!T101*(1+(E26*$E$13+F26*$F$13)/(E26+F26))/G26,"")</f>
        <v/>
      </c>
      <c r="P26" s="92" t="str">
        <f t="shared" si="2"/>
        <v/>
      </c>
      <c r="Q26" s="92" t="str">
        <f t="shared" si="3"/>
        <v/>
      </c>
      <c r="R26" s="120">
        <f>IF(OR(E26&gt;0,F26&gt;0),Q26*(E26+F26)*D26*C26/'DADOS GERAIS'!$B$24,0)</f>
        <v>0</v>
      </c>
    </row>
    <row r="27" spans="1:18" x14ac:dyDescent="0.2">
      <c r="A27" s="137" t="str">
        <f>IF(PESSOAL!A102&lt;&gt;"",PESSOAL!A102,"")</f>
        <v/>
      </c>
      <c r="B27" s="138" t="str">
        <f>IF(PESSOAL!B102&lt;&gt;"",PESSOAL!B102,"")</f>
        <v/>
      </c>
      <c r="C27" s="138" t="str">
        <f>IF(PESSOAL!C102&lt;&gt;"",PESSOAL!C102,"")</f>
        <v/>
      </c>
      <c r="D27" s="32"/>
      <c r="E27" s="32"/>
      <c r="F27" s="3"/>
      <c r="G27" s="3"/>
      <c r="H27" s="4"/>
      <c r="I27" s="121" t="str">
        <f>IF(D27&gt;0,PESSOAL!R102,"")</f>
        <v/>
      </c>
      <c r="J27" s="121" t="str">
        <f t="shared" si="0"/>
        <v/>
      </c>
      <c r="K27" s="139" t="str">
        <f t="shared" si="1"/>
        <v/>
      </c>
      <c r="L27" s="311" t="str">
        <f>IF(OR(E27&gt;0,F27&gt;0),IF(PESSOAL!I102="S",K27*PESSOAL!$I$14,0),"")</f>
        <v/>
      </c>
      <c r="M27" s="313" t="str">
        <f>IF(OR(E27&gt;0,F27&gt;0),IF(PESSOAL!I102="S",K27*PESSOAL!$I$14,0),"")</f>
        <v/>
      </c>
      <c r="N27" s="247" t="str">
        <f>IF(OR(E27&gt;0,F27&gt;0),PESSOAL!T102*(1+(E27*$E$13+F27*$F$13)/(E27+F27))/G27,"")</f>
        <v/>
      </c>
      <c r="O27" s="91" t="str">
        <f>IF(OR(E27&gt;0,F27&gt;0),PESSOAL!T102*(1+(E27*$E$13+F27*$F$13)/(E27+F27))/G27,"")</f>
        <v/>
      </c>
      <c r="P27" s="92" t="str">
        <f t="shared" si="2"/>
        <v/>
      </c>
      <c r="Q27" s="92" t="str">
        <f t="shared" si="3"/>
        <v/>
      </c>
      <c r="R27" s="120">
        <f>IF(OR(E27&gt;0,F27&gt;0),Q27*(E27+F27)*D27*C27/'DADOS GERAIS'!$B$24,0)</f>
        <v>0</v>
      </c>
    </row>
    <row r="28" spans="1:18" x14ac:dyDescent="0.2">
      <c r="A28" s="137" t="str">
        <f>IF(PESSOAL!A103&lt;&gt;"",PESSOAL!A103,"")</f>
        <v/>
      </c>
      <c r="B28" s="138" t="str">
        <f>IF(PESSOAL!B103&lt;&gt;"",PESSOAL!B103,"")</f>
        <v/>
      </c>
      <c r="C28" s="138" t="str">
        <f>IF(PESSOAL!C103&lt;&gt;"",PESSOAL!C103,"")</f>
        <v/>
      </c>
      <c r="D28" s="32"/>
      <c r="E28" s="32"/>
      <c r="F28" s="3"/>
      <c r="G28" s="3"/>
      <c r="H28" s="4"/>
      <c r="I28" s="121" t="str">
        <f>IF(D28&gt;0,PESSOAL!R103,"")</f>
        <v/>
      </c>
      <c r="J28" s="121" t="str">
        <f t="shared" si="0"/>
        <v/>
      </c>
      <c r="K28" s="139" t="str">
        <f t="shared" si="1"/>
        <v/>
      </c>
      <c r="L28" s="311" t="str">
        <f>IF(OR(E28&gt;0,F28&gt;0),IF(PESSOAL!I103="S",K28*PESSOAL!$I$14,0),"")</f>
        <v/>
      </c>
      <c r="M28" s="313" t="str">
        <f>IF(OR(E28&gt;0,F28&gt;0),IF(PESSOAL!I103="S",K28*PESSOAL!$I$14,0),"")</f>
        <v/>
      </c>
      <c r="N28" s="247" t="str">
        <f>IF(OR(E28&gt;0,F28&gt;0),PESSOAL!T103*(1+(E28*$E$13+F28*$F$13)/(E28+F28))/G28,"")</f>
        <v/>
      </c>
      <c r="O28" s="91" t="str">
        <f>IF(OR(E28&gt;0,F28&gt;0),PESSOAL!T103*(1+(E28*$E$13+F28*$F$13)/(E28+F28))/G28,"")</f>
        <v/>
      </c>
      <c r="P28" s="92" t="str">
        <f t="shared" si="2"/>
        <v/>
      </c>
      <c r="Q28" s="92" t="str">
        <f t="shared" si="3"/>
        <v/>
      </c>
      <c r="R28" s="120">
        <f>IF(OR(E28&gt;0,F28&gt;0),Q28*(E28+F28)*D28*C28/'DADOS GERAIS'!$B$24,0)</f>
        <v>0</v>
      </c>
    </row>
    <row r="29" spans="1:18" x14ac:dyDescent="0.2">
      <c r="A29" s="137" t="str">
        <f>IF(PESSOAL!A104&lt;&gt;"",PESSOAL!A104,"")</f>
        <v/>
      </c>
      <c r="B29" s="138" t="str">
        <f>IF(PESSOAL!B104&lt;&gt;"",PESSOAL!B104,"")</f>
        <v/>
      </c>
      <c r="C29" s="138" t="str">
        <f>IF(PESSOAL!C104&lt;&gt;"",PESSOAL!C104,"")</f>
        <v/>
      </c>
      <c r="D29" s="32"/>
      <c r="E29" s="32"/>
      <c r="F29" s="3"/>
      <c r="G29" s="3"/>
      <c r="H29" s="4"/>
      <c r="I29" s="121" t="str">
        <f>IF(D29&gt;0,PESSOAL!R104,"")</f>
        <v/>
      </c>
      <c r="J29" s="121" t="str">
        <f t="shared" si="0"/>
        <v/>
      </c>
      <c r="K29" s="139" t="str">
        <f t="shared" si="1"/>
        <v/>
      </c>
      <c r="L29" s="311" t="str">
        <f>IF(OR(E29&gt;0,F29&gt;0),IF(PESSOAL!I104="S",K29*PESSOAL!$I$14,0),"")</f>
        <v/>
      </c>
      <c r="M29" s="313" t="str">
        <f>IF(OR(E29&gt;0,F29&gt;0),IF(PESSOAL!I104="S",K29*PESSOAL!$I$14,0),"")</f>
        <v/>
      </c>
      <c r="N29" s="247" t="str">
        <f>IF(OR(E29&gt;0,F29&gt;0),PESSOAL!T104*(1+(E29*$E$13+F29*$F$13)/(E29+F29))/G29,"")</f>
        <v/>
      </c>
      <c r="O29" s="91" t="str">
        <f>IF(OR(E29&gt;0,F29&gt;0),PESSOAL!T104*(1+(E29*$E$13+F29*$F$13)/(E29+F29))/G29,"")</f>
        <v/>
      </c>
      <c r="P29" s="92" t="str">
        <f t="shared" si="2"/>
        <v/>
      </c>
      <c r="Q29" s="92" t="str">
        <f t="shared" si="3"/>
        <v/>
      </c>
      <c r="R29" s="120">
        <f>IF(OR(E29&gt;0,F29&gt;0),Q29*(E29+F29)*D29*C29/'DADOS GERAIS'!$B$24,0)</f>
        <v>0</v>
      </c>
    </row>
    <row r="30" spans="1:18" x14ac:dyDescent="0.2">
      <c r="A30" s="137" t="str">
        <f>IF(PESSOAL!A105&lt;&gt;"",PESSOAL!A105,"")</f>
        <v/>
      </c>
      <c r="B30" s="138" t="str">
        <f>IF(PESSOAL!B105&lt;&gt;"",PESSOAL!B105,"")</f>
        <v/>
      </c>
      <c r="C30" s="138" t="str">
        <f>IF(PESSOAL!C105&lt;&gt;"",PESSOAL!C105,"")</f>
        <v/>
      </c>
      <c r="D30" s="32"/>
      <c r="E30" s="32"/>
      <c r="F30" s="3"/>
      <c r="G30" s="3"/>
      <c r="H30" s="4"/>
      <c r="I30" s="121" t="str">
        <f>IF(D30&gt;0,PESSOAL!R105,"")</f>
        <v/>
      </c>
      <c r="J30" s="121" t="str">
        <f t="shared" si="0"/>
        <v/>
      </c>
      <c r="K30" s="139" t="str">
        <f t="shared" si="1"/>
        <v/>
      </c>
      <c r="L30" s="311" t="str">
        <f>IF(OR(E30&gt;0,F30&gt;0),IF(PESSOAL!I105="S",K30*PESSOAL!$I$14,0),"")</f>
        <v/>
      </c>
      <c r="M30" s="313" t="str">
        <f>IF(OR(E30&gt;0,F30&gt;0),IF(PESSOAL!I105="S",K30*PESSOAL!$I$14,0),"")</f>
        <v/>
      </c>
      <c r="N30" s="247" t="str">
        <f>IF(OR(E30&gt;0,F30&gt;0),PESSOAL!T105*(1+(E30*$E$13+F30*$F$13)/(E30+F30))/G30,"")</f>
        <v/>
      </c>
      <c r="O30" s="91" t="str">
        <f>IF(OR(E30&gt;0,F30&gt;0),PESSOAL!T105*(1+(E30*$E$13+F30*$F$13)/(E30+F30))/G30,"")</f>
        <v/>
      </c>
      <c r="P30" s="92" t="str">
        <f t="shared" si="2"/>
        <v/>
      </c>
      <c r="Q30" s="92" t="str">
        <f t="shared" si="3"/>
        <v/>
      </c>
      <c r="R30" s="120">
        <f>IF(OR(E30&gt;0,F30&gt;0),Q30*(E30+F30)*D30*C30/'DADOS GERAIS'!$B$24,0)</f>
        <v>0</v>
      </c>
    </row>
    <row r="31" spans="1:18" x14ac:dyDescent="0.2">
      <c r="A31" s="137" t="str">
        <f>IF(PESSOAL!A106&lt;&gt;"",PESSOAL!A106,"")</f>
        <v/>
      </c>
      <c r="B31" s="138" t="str">
        <f>IF(PESSOAL!B106&lt;&gt;"",PESSOAL!B106,"")</f>
        <v/>
      </c>
      <c r="C31" s="138" t="str">
        <f>IF(PESSOAL!C106&lt;&gt;"",PESSOAL!C106,"")</f>
        <v/>
      </c>
      <c r="D31" s="32"/>
      <c r="E31" s="32"/>
      <c r="F31" s="3"/>
      <c r="G31" s="3"/>
      <c r="H31" s="4"/>
      <c r="I31" s="121" t="str">
        <f>IF(D31&gt;0,PESSOAL!R106,"")</f>
        <v/>
      </c>
      <c r="J31" s="121" t="str">
        <f t="shared" si="0"/>
        <v/>
      </c>
      <c r="K31" s="139" t="str">
        <f t="shared" si="1"/>
        <v/>
      </c>
      <c r="L31" s="311" t="str">
        <f>IF(OR(E31&gt;0,F31&gt;0),IF(PESSOAL!I106="S",K31*PESSOAL!$I$14,0),"")</f>
        <v/>
      </c>
      <c r="M31" s="313" t="str">
        <f>IF(OR(E31&gt;0,F31&gt;0),IF(PESSOAL!I106="S",K31*PESSOAL!$I$14,0),"")</f>
        <v/>
      </c>
      <c r="N31" s="247" t="str">
        <f>IF(OR(E31&gt;0,F31&gt;0),PESSOAL!T106*(1+(E31*$E$13+F31*$F$13)/(E31+F31))/G31,"")</f>
        <v/>
      </c>
      <c r="O31" s="91" t="str">
        <f>IF(OR(E31&gt;0,F31&gt;0),PESSOAL!T106*(1+(E31*$E$13+F31*$F$13)/(E31+F31))/G31,"")</f>
        <v/>
      </c>
      <c r="P31" s="92" t="str">
        <f t="shared" si="2"/>
        <v/>
      </c>
      <c r="Q31" s="92" t="str">
        <f t="shared" si="3"/>
        <v/>
      </c>
      <c r="R31" s="120">
        <f>IF(OR(E31&gt;0,F31&gt;0),Q31*(E31+F31)*D31*C31/'DADOS GERAIS'!$B$24,0)</f>
        <v>0</v>
      </c>
    </row>
    <row r="32" spans="1:18" x14ac:dyDescent="0.2">
      <c r="A32" s="137" t="str">
        <f>IF(PESSOAL!A107&lt;&gt;"",PESSOAL!A107,"")</f>
        <v/>
      </c>
      <c r="B32" s="138" t="str">
        <f>IF(PESSOAL!B107&lt;&gt;"",PESSOAL!B107,"")</f>
        <v/>
      </c>
      <c r="C32" s="138" t="str">
        <f>IF(PESSOAL!C107&lt;&gt;"",PESSOAL!C107,"")</f>
        <v/>
      </c>
      <c r="D32" s="32"/>
      <c r="E32" s="32"/>
      <c r="F32" s="3"/>
      <c r="G32" s="3"/>
      <c r="H32" s="4"/>
      <c r="I32" s="121" t="str">
        <f>IF(D32&gt;0,PESSOAL!R107,"")</f>
        <v/>
      </c>
      <c r="J32" s="121" t="str">
        <f t="shared" si="0"/>
        <v/>
      </c>
      <c r="K32" s="139" t="str">
        <f t="shared" si="1"/>
        <v/>
      </c>
      <c r="L32" s="311" t="str">
        <f>IF(OR(E32&gt;0,F32&gt;0),IF(PESSOAL!I107="S",K32*PESSOAL!$I$14,0),"")</f>
        <v/>
      </c>
      <c r="M32" s="313" t="str">
        <f>IF(OR(E32&gt;0,F32&gt;0),IF(PESSOAL!I107="S",K32*PESSOAL!$I$14,0),"")</f>
        <v/>
      </c>
      <c r="N32" s="247" t="str">
        <f>IF(OR(E32&gt;0,F32&gt;0),PESSOAL!T107*(1+(E32*$E$13+F32*$F$13)/(E32+F32))/G32,"")</f>
        <v/>
      </c>
      <c r="O32" s="91" t="str">
        <f>IF(OR(E32&gt;0,F32&gt;0),PESSOAL!T107*(1+(E32*$E$13+F32*$F$13)/(E32+F32))/G32,"")</f>
        <v/>
      </c>
      <c r="P32" s="92" t="str">
        <f t="shared" si="2"/>
        <v/>
      </c>
      <c r="Q32" s="92" t="str">
        <f t="shared" si="3"/>
        <v/>
      </c>
      <c r="R32" s="120">
        <f>IF(OR(E32&gt;0,F32&gt;0),Q32*(E32+F32)*D32*C32/'DADOS GERAIS'!$B$24,0)</f>
        <v>0</v>
      </c>
    </row>
    <row r="33" spans="1:18" x14ac:dyDescent="0.2">
      <c r="A33" s="137" t="str">
        <f>IF(PESSOAL!A108&lt;&gt;"",PESSOAL!A108,"")</f>
        <v/>
      </c>
      <c r="B33" s="138" t="str">
        <f>IF(PESSOAL!B108&lt;&gt;"",PESSOAL!B108,"")</f>
        <v/>
      </c>
      <c r="C33" s="138" t="str">
        <f>IF(PESSOAL!C108&lt;&gt;"",PESSOAL!C108,"")</f>
        <v/>
      </c>
      <c r="D33" s="32"/>
      <c r="E33" s="32"/>
      <c r="F33" s="3"/>
      <c r="G33" s="3"/>
      <c r="H33" s="4"/>
      <c r="I33" s="121" t="str">
        <f>IF(D33&gt;0,PESSOAL!R108,"")</f>
        <v/>
      </c>
      <c r="J33" s="121" t="str">
        <f t="shared" si="0"/>
        <v/>
      </c>
      <c r="K33" s="139" t="str">
        <f t="shared" si="1"/>
        <v/>
      </c>
      <c r="L33" s="311" t="str">
        <f>IF(OR(E33&gt;0,F33&gt;0),IF(PESSOAL!I108="S",K33*PESSOAL!$I$14,0),"")</f>
        <v/>
      </c>
      <c r="M33" s="313" t="str">
        <f>IF(OR(E33&gt;0,F33&gt;0),IF(PESSOAL!I108="S",K33*PESSOAL!$I$14,0),"")</f>
        <v/>
      </c>
      <c r="N33" s="247" t="str">
        <f>IF(OR(E33&gt;0,F33&gt;0),PESSOAL!T108*(1+(E33*$E$13+F33*$F$13)/(E33+F33))/G33,"")</f>
        <v/>
      </c>
      <c r="O33" s="91" t="str">
        <f>IF(OR(E33&gt;0,F33&gt;0),PESSOAL!T108*(1+(E33*$E$13+F33*$F$13)/(E33+F33))/G33,"")</f>
        <v/>
      </c>
      <c r="P33" s="92" t="str">
        <f t="shared" si="2"/>
        <v/>
      </c>
      <c r="Q33" s="92" t="str">
        <f t="shared" si="3"/>
        <v/>
      </c>
      <c r="R33" s="120">
        <f>IF(OR(E33&gt;0,F33&gt;0),Q33*(E33+F33)*D33*C33/'DADOS GERAIS'!$B$24,0)</f>
        <v>0</v>
      </c>
    </row>
    <row r="34" spans="1:18" x14ac:dyDescent="0.2">
      <c r="A34" s="137" t="str">
        <f>IF(PESSOAL!A109&lt;&gt;"",PESSOAL!A109,"")</f>
        <v/>
      </c>
      <c r="B34" s="138" t="str">
        <f>IF(PESSOAL!B109&lt;&gt;"",PESSOAL!B109,"")</f>
        <v/>
      </c>
      <c r="C34" s="138" t="str">
        <f>IF(PESSOAL!C109&lt;&gt;"",PESSOAL!C109,"")</f>
        <v/>
      </c>
      <c r="D34" s="32"/>
      <c r="E34" s="32"/>
      <c r="F34" s="3"/>
      <c r="G34" s="3"/>
      <c r="H34" s="4"/>
      <c r="I34" s="121" t="str">
        <f>IF(D34&gt;0,PESSOAL!R109,"")</f>
        <v/>
      </c>
      <c r="J34" s="121" t="str">
        <f t="shared" si="0"/>
        <v/>
      </c>
      <c r="K34" s="139" t="str">
        <f t="shared" si="1"/>
        <v/>
      </c>
      <c r="L34" s="311" t="str">
        <f>IF(OR(E34&gt;0,F34&gt;0),IF(PESSOAL!I109="S",K34*PESSOAL!$I$14,0),"")</f>
        <v/>
      </c>
      <c r="M34" s="313" t="str">
        <f>IF(OR(E34&gt;0,F34&gt;0),IF(PESSOAL!I109="S",K34*PESSOAL!$I$14,0),"")</f>
        <v/>
      </c>
      <c r="N34" s="247" t="str">
        <f>IF(OR(E34&gt;0,F34&gt;0),PESSOAL!T109*(1+(E34*$E$13+F34*$F$13)/(E34+F34))/G34,"")</f>
        <v/>
      </c>
      <c r="O34" s="91" t="str">
        <f>IF(OR(E34&gt;0,F34&gt;0),PESSOAL!T109*(1+(E34*$E$13+F34*$F$13)/(E34+F34))/G34,"")</f>
        <v/>
      </c>
      <c r="P34" s="92" t="str">
        <f t="shared" si="2"/>
        <v/>
      </c>
      <c r="Q34" s="92" t="str">
        <f t="shared" si="3"/>
        <v/>
      </c>
      <c r="R34" s="120">
        <f>IF(OR(E34&gt;0,F34&gt;0),Q34*(E34+F34)*D34*C34/'DADOS GERAIS'!$B$24,0)</f>
        <v>0</v>
      </c>
    </row>
    <row r="35" spans="1:18" x14ac:dyDescent="0.2">
      <c r="A35" s="137" t="str">
        <f>IF(PESSOAL!A110&lt;&gt;"",PESSOAL!A110,"")</f>
        <v/>
      </c>
      <c r="B35" s="138" t="str">
        <f>IF(PESSOAL!B110&lt;&gt;"",PESSOAL!B110,"")</f>
        <v/>
      </c>
      <c r="C35" s="138" t="str">
        <f>IF(PESSOAL!C110&lt;&gt;"",PESSOAL!C110,"")</f>
        <v/>
      </c>
      <c r="D35" s="32"/>
      <c r="E35" s="32"/>
      <c r="F35" s="3"/>
      <c r="G35" s="3"/>
      <c r="H35" s="4"/>
      <c r="I35" s="121" t="str">
        <f>IF(D35&gt;0,PESSOAL!R110,"")</f>
        <v/>
      </c>
      <c r="J35" s="121" t="str">
        <f t="shared" si="0"/>
        <v/>
      </c>
      <c r="K35" s="139" t="str">
        <f t="shared" si="1"/>
        <v/>
      </c>
      <c r="L35" s="311" t="str">
        <f>IF(OR(E35&gt;0,F35&gt;0),IF(PESSOAL!I110="S",K35*PESSOAL!$I$14,0),"")</f>
        <v/>
      </c>
      <c r="M35" s="313" t="str">
        <f>IF(OR(E35&gt;0,F35&gt;0),IF(PESSOAL!I110="S",K35*PESSOAL!$I$14,0),"")</f>
        <v/>
      </c>
      <c r="N35" s="247" t="str">
        <f>IF(OR(E35&gt;0,F35&gt;0),PESSOAL!T110*(1+(E35*$E$13+F35*$F$13)/(E35+F35))/G35,"")</f>
        <v/>
      </c>
      <c r="O35" s="91" t="str">
        <f>IF(OR(E35&gt;0,F35&gt;0),PESSOAL!T110*(1+(E35*$E$13+F35*$F$13)/(E35+F35))/G35,"")</f>
        <v/>
      </c>
      <c r="P35" s="92" t="str">
        <f t="shared" si="2"/>
        <v/>
      </c>
      <c r="Q35" s="92" t="str">
        <f t="shared" si="3"/>
        <v/>
      </c>
      <c r="R35" s="120">
        <f>IF(OR(E35&gt;0,F35&gt;0),Q35*(E35+F35)*D35*C35/'DADOS GERAIS'!$B$24,0)</f>
        <v>0</v>
      </c>
    </row>
    <row r="36" spans="1:18" x14ac:dyDescent="0.2">
      <c r="A36" s="137" t="str">
        <f>IF(PESSOAL!A111&lt;&gt;"",PESSOAL!A111,"")</f>
        <v/>
      </c>
      <c r="B36" s="138" t="str">
        <f>IF(PESSOAL!B111&lt;&gt;"",PESSOAL!B111,"")</f>
        <v/>
      </c>
      <c r="C36" s="138" t="str">
        <f>IF(PESSOAL!C111&lt;&gt;"",PESSOAL!C111,"")</f>
        <v/>
      </c>
      <c r="D36" s="32"/>
      <c r="E36" s="32"/>
      <c r="F36" s="3"/>
      <c r="G36" s="3"/>
      <c r="H36" s="4"/>
      <c r="I36" s="121" t="str">
        <f>IF(D36&gt;0,PESSOAL!R111,"")</f>
        <v/>
      </c>
      <c r="J36" s="121" t="str">
        <f t="shared" si="0"/>
        <v/>
      </c>
      <c r="K36" s="139" t="str">
        <f t="shared" si="1"/>
        <v/>
      </c>
      <c r="L36" s="311" t="str">
        <f>IF(OR(E36&gt;0,F36&gt;0),IF(PESSOAL!I111="S",K36*PESSOAL!$I$14,0),"")</f>
        <v/>
      </c>
      <c r="M36" s="313" t="str">
        <f>IF(OR(E36&gt;0,F36&gt;0),IF(PESSOAL!I111="S",K36*PESSOAL!$I$14,0),"")</f>
        <v/>
      </c>
      <c r="N36" s="247" t="str">
        <f>IF(OR(E36&gt;0,F36&gt;0),PESSOAL!T111*(1+(E36*$E$13+F36*$F$13)/(E36+F36))/G36,"")</f>
        <v/>
      </c>
      <c r="O36" s="91" t="str">
        <f>IF(OR(E36&gt;0,F36&gt;0),PESSOAL!T111*(1+(E36*$E$13+F36*$F$13)/(E36+F36))/G36,"")</f>
        <v/>
      </c>
      <c r="P36" s="92" t="str">
        <f t="shared" si="2"/>
        <v/>
      </c>
      <c r="Q36" s="92" t="str">
        <f t="shared" si="3"/>
        <v/>
      </c>
      <c r="R36" s="120">
        <f>IF(OR(E36&gt;0,F36&gt;0),Q36*(E36+F36)*D36*C36/'DADOS GERAIS'!$B$24,0)</f>
        <v>0</v>
      </c>
    </row>
    <row r="37" spans="1:18" x14ac:dyDescent="0.2">
      <c r="A37" s="137" t="str">
        <f>IF(PESSOAL!A112&lt;&gt;"",PESSOAL!A112,"")</f>
        <v/>
      </c>
      <c r="B37" s="138" t="str">
        <f>IF(PESSOAL!B112&lt;&gt;"",PESSOAL!B112,"")</f>
        <v/>
      </c>
      <c r="C37" s="138" t="str">
        <f>IF(PESSOAL!C112&lt;&gt;"",PESSOAL!C112,"")</f>
        <v/>
      </c>
      <c r="D37" s="32"/>
      <c r="E37" s="32"/>
      <c r="F37" s="3"/>
      <c r="G37" s="3"/>
      <c r="H37" s="4"/>
      <c r="I37" s="121" t="str">
        <f>IF(D37&gt;0,PESSOAL!R112,"")</f>
        <v/>
      </c>
      <c r="J37" s="121" t="str">
        <f t="shared" si="0"/>
        <v/>
      </c>
      <c r="K37" s="139" t="str">
        <f t="shared" si="1"/>
        <v/>
      </c>
      <c r="L37" s="311" t="str">
        <f>IF(OR(E37&gt;0,F37&gt;0),IF(PESSOAL!I112="S",K37*PESSOAL!$I$14,0),"")</f>
        <v/>
      </c>
      <c r="M37" s="313" t="str">
        <f>IF(OR(E37&gt;0,F37&gt;0),IF(PESSOAL!I112="S",K37*PESSOAL!$I$14,0),"")</f>
        <v/>
      </c>
      <c r="N37" s="247" t="str">
        <f>IF(OR(E37&gt;0,F37&gt;0),PESSOAL!T112*(1+(E37*$E$13+F37*$F$13)/(E37+F37))/G37,"")</f>
        <v/>
      </c>
      <c r="O37" s="91" t="str">
        <f>IF(OR(E37&gt;0,F37&gt;0),PESSOAL!T112*(1+(E37*$E$13+F37*$F$13)/(E37+F37))/G37,"")</f>
        <v/>
      </c>
      <c r="P37" s="92" t="str">
        <f t="shared" si="2"/>
        <v/>
      </c>
      <c r="Q37" s="92" t="str">
        <f t="shared" si="3"/>
        <v/>
      </c>
      <c r="R37" s="120">
        <f>IF(OR(E37&gt;0,F37&gt;0),Q37*(E37+F37)*D37*C37/'DADOS GERAIS'!$B$24,0)</f>
        <v>0</v>
      </c>
    </row>
    <row r="38" spans="1:18" x14ac:dyDescent="0.2">
      <c r="A38" s="137" t="str">
        <f>IF(PESSOAL!A113&lt;&gt;"",PESSOAL!A113,"")</f>
        <v/>
      </c>
      <c r="B38" s="138" t="str">
        <f>IF(PESSOAL!B113&lt;&gt;"",PESSOAL!B113,"")</f>
        <v/>
      </c>
      <c r="C38" s="138" t="str">
        <f>IF(PESSOAL!C113&lt;&gt;"",PESSOAL!C113,"")</f>
        <v/>
      </c>
      <c r="D38" s="32"/>
      <c r="E38" s="32"/>
      <c r="F38" s="3"/>
      <c r="G38" s="3"/>
      <c r="H38" s="4"/>
      <c r="I38" s="121" t="str">
        <f>IF(D38&gt;0,PESSOAL!R113,"")</f>
        <v/>
      </c>
      <c r="J38" s="121" t="str">
        <f t="shared" si="0"/>
        <v/>
      </c>
      <c r="K38" s="139" t="str">
        <f t="shared" si="1"/>
        <v/>
      </c>
      <c r="L38" s="311" t="str">
        <f>IF(OR(E38&gt;0,F38&gt;0),IF(PESSOAL!I113="S",K38*PESSOAL!$I$14,0),"")</f>
        <v/>
      </c>
      <c r="M38" s="313" t="str">
        <f>IF(OR(E38&gt;0,F38&gt;0),IF(PESSOAL!I113="S",K38*PESSOAL!$I$14,0),"")</f>
        <v/>
      </c>
      <c r="N38" s="247" t="str">
        <f>IF(OR(E38&gt;0,F38&gt;0),PESSOAL!T113*(1+(E38*$E$13+F38*$F$13)/(E38+F38))/G38,"")</f>
        <v/>
      </c>
      <c r="O38" s="91" t="str">
        <f>IF(OR(E38&gt;0,F38&gt;0),PESSOAL!T113*(1+(E38*$E$13+F38*$F$13)/(E38+F38))/G38,"")</f>
        <v/>
      </c>
      <c r="P38" s="92" t="str">
        <f t="shared" si="2"/>
        <v/>
      </c>
      <c r="Q38" s="92" t="str">
        <f t="shared" si="3"/>
        <v/>
      </c>
      <c r="R38" s="120">
        <f>IF(OR(E38&gt;0,F38&gt;0),Q38*(E38+F38)*D38*C38/'DADOS GERAIS'!$B$24,0)</f>
        <v>0</v>
      </c>
    </row>
    <row r="39" spans="1:18" x14ac:dyDescent="0.2">
      <c r="A39" s="137" t="str">
        <f>IF(PESSOAL!A114&lt;&gt;"",PESSOAL!A114,"")</f>
        <v/>
      </c>
      <c r="B39" s="138" t="str">
        <f>IF(PESSOAL!B114&lt;&gt;"",PESSOAL!B114,"")</f>
        <v/>
      </c>
      <c r="C39" s="138" t="str">
        <f>IF(PESSOAL!C114&lt;&gt;"",PESSOAL!C114,"")</f>
        <v/>
      </c>
      <c r="D39" s="32"/>
      <c r="E39" s="32"/>
      <c r="F39" s="3"/>
      <c r="G39" s="3"/>
      <c r="H39" s="4"/>
      <c r="I39" s="121" t="str">
        <f>IF(D39&gt;0,PESSOAL!R114,"")</f>
        <v/>
      </c>
      <c r="J39" s="121" t="str">
        <f t="shared" si="0"/>
        <v/>
      </c>
      <c r="K39" s="139" t="str">
        <f t="shared" si="1"/>
        <v/>
      </c>
      <c r="L39" s="311" t="str">
        <f>IF(OR(E39&gt;0,F39&gt;0),IF(PESSOAL!I114="S",K39*PESSOAL!$I$14,0),"")</f>
        <v/>
      </c>
      <c r="M39" s="313" t="str">
        <f>IF(OR(E39&gt;0,F39&gt;0),IF(PESSOAL!I114="S",K39*PESSOAL!$I$14,0),"")</f>
        <v/>
      </c>
      <c r="N39" s="247" t="str">
        <f>IF(OR(E39&gt;0,F39&gt;0),PESSOAL!T114*(1+(E39*$E$13+F39*$F$13)/(E39+F39))/G39,"")</f>
        <v/>
      </c>
      <c r="O39" s="91" t="str">
        <f>IF(OR(E39&gt;0,F39&gt;0),PESSOAL!T114*(1+(E39*$E$13+F39*$F$13)/(E39+F39))/G39,"")</f>
        <v/>
      </c>
      <c r="P39" s="92" t="str">
        <f t="shared" si="2"/>
        <v/>
      </c>
      <c r="Q39" s="92" t="str">
        <f t="shared" si="3"/>
        <v/>
      </c>
      <c r="R39" s="120">
        <f>IF(OR(E39&gt;0,F39&gt;0),Q39*(E39+F39)*D39*C39/'DADOS GERAIS'!$B$24,0)</f>
        <v>0</v>
      </c>
    </row>
    <row r="40" spans="1:18" x14ac:dyDescent="0.2">
      <c r="A40" s="137" t="str">
        <f>IF(PESSOAL!A115&lt;&gt;"",PESSOAL!A115,"")</f>
        <v/>
      </c>
      <c r="B40" s="138" t="str">
        <f>IF(PESSOAL!B115&lt;&gt;"",PESSOAL!B115,"")</f>
        <v/>
      </c>
      <c r="C40" s="138" t="str">
        <f>IF(PESSOAL!C115&lt;&gt;"",PESSOAL!C115,"")</f>
        <v/>
      </c>
      <c r="D40" s="32"/>
      <c r="E40" s="32"/>
      <c r="F40" s="3"/>
      <c r="G40" s="3"/>
      <c r="H40" s="4"/>
      <c r="I40" s="121" t="str">
        <f>IF(D40&gt;0,PESSOAL!R115,"")</f>
        <v/>
      </c>
      <c r="J40" s="121" t="str">
        <f t="shared" si="0"/>
        <v/>
      </c>
      <c r="K40" s="139" t="str">
        <f t="shared" si="1"/>
        <v/>
      </c>
      <c r="L40" s="311" t="str">
        <f>IF(OR(E40&gt;0,F40&gt;0),IF(PESSOAL!I115="S",K40*PESSOAL!$I$14,0),"")</f>
        <v/>
      </c>
      <c r="M40" s="313" t="str">
        <f>IF(OR(E40&gt;0,F40&gt;0),IF(PESSOAL!I115="S",K40*PESSOAL!$I$14,0),"")</f>
        <v/>
      </c>
      <c r="N40" s="247" t="str">
        <f>IF(OR(E40&gt;0,F40&gt;0),PESSOAL!T115*(1+(E40*$E$13+F40*$F$13)/(E40+F40))/G40,"")</f>
        <v/>
      </c>
      <c r="O40" s="91" t="str">
        <f>IF(OR(E40&gt;0,F40&gt;0),PESSOAL!T115*(1+(E40*$E$13+F40*$F$13)/(E40+F40))/G40,"")</f>
        <v/>
      </c>
      <c r="P40" s="92" t="str">
        <f t="shared" si="2"/>
        <v/>
      </c>
      <c r="Q40" s="92" t="str">
        <f t="shared" si="3"/>
        <v/>
      </c>
      <c r="R40" s="120">
        <f>IF(OR(E40&gt;0,F40&gt;0),Q40*(E40+F40)*D40*C40/'DADOS GERAIS'!$B$24,0)</f>
        <v>0</v>
      </c>
    </row>
    <row r="41" spans="1:18" x14ac:dyDescent="0.2">
      <c r="A41" s="137" t="str">
        <f>IF(PESSOAL!A116&lt;&gt;"",PESSOAL!A116,"")</f>
        <v/>
      </c>
      <c r="B41" s="138" t="str">
        <f>IF(PESSOAL!B116&lt;&gt;"",PESSOAL!B116,"")</f>
        <v/>
      </c>
      <c r="C41" s="138" t="str">
        <f>IF(PESSOAL!C116&lt;&gt;"",PESSOAL!C116,"")</f>
        <v/>
      </c>
      <c r="D41" s="32"/>
      <c r="E41" s="32"/>
      <c r="F41" s="3"/>
      <c r="G41" s="3"/>
      <c r="H41" s="4"/>
      <c r="I41" s="121" t="str">
        <f>IF(D41&gt;0,PESSOAL!R116,"")</f>
        <v/>
      </c>
      <c r="J41" s="121" t="str">
        <f t="shared" si="0"/>
        <v/>
      </c>
      <c r="K41" s="139" t="str">
        <f t="shared" si="1"/>
        <v/>
      </c>
      <c r="L41" s="311" t="str">
        <f>IF(OR(E41&gt;0,F41&gt;0),IF(PESSOAL!I116="S",K41*PESSOAL!$I$14,0),"")</f>
        <v/>
      </c>
      <c r="M41" s="313" t="str">
        <f>IF(OR(E41&gt;0,F41&gt;0),IF(PESSOAL!I116="S",K41*PESSOAL!$I$14,0),"")</f>
        <v/>
      </c>
      <c r="N41" s="247" t="str">
        <f>IF(OR(E41&gt;0,F41&gt;0),PESSOAL!T116*(1+(E41*$E$13+F41*$F$13)/(E41+F41))/G41,"")</f>
        <v/>
      </c>
      <c r="O41" s="91" t="str">
        <f>IF(OR(E41&gt;0,F41&gt;0),PESSOAL!T116*(1+(E41*$E$13+F41*$F$13)/(E41+F41))/G41,"")</f>
        <v/>
      </c>
      <c r="P41" s="92" t="str">
        <f t="shared" si="2"/>
        <v/>
      </c>
      <c r="Q41" s="92" t="str">
        <f t="shared" si="3"/>
        <v/>
      </c>
      <c r="R41" s="120">
        <f>IF(OR(E41&gt;0,F41&gt;0),Q41*(E41+F41)*D41*C41/'DADOS GERAIS'!$B$24,0)</f>
        <v>0</v>
      </c>
    </row>
    <row r="42" spans="1:18" x14ac:dyDescent="0.2">
      <c r="A42" s="137" t="e">
        <f>IF(PESSOAL!#REF!&lt;&gt;"",PESSOAL!#REF!,"")</f>
        <v>#REF!</v>
      </c>
      <c r="B42" s="138" t="e">
        <f>IF(PESSOAL!#REF!&lt;&gt;"",PESSOAL!#REF!,"")</f>
        <v>#REF!</v>
      </c>
      <c r="C42" s="138" t="e">
        <f>IF(PESSOAL!#REF!&lt;&gt;"",PESSOAL!#REF!,"")</f>
        <v>#REF!</v>
      </c>
      <c r="D42" s="32"/>
      <c r="E42" s="32"/>
      <c r="F42" s="3"/>
      <c r="G42" s="3"/>
      <c r="H42" s="4"/>
      <c r="I42" s="121" t="str">
        <f>IF(D42&gt;0,PESSOAL!#REF!,"")</f>
        <v/>
      </c>
      <c r="J42" s="121" t="str">
        <f t="shared" si="0"/>
        <v/>
      </c>
      <c r="K42" s="139" t="str">
        <f t="shared" si="1"/>
        <v/>
      </c>
      <c r="L42" s="311" t="str">
        <f>IF(OR(E42&gt;0,F42&gt;0),IF(PESSOAL!#REF!="S",K42*PESSOAL!$I$14,0),"")</f>
        <v/>
      </c>
      <c r="M42" s="313" t="str">
        <f>IF(OR(E42&gt;0,F42&gt;0),IF(PESSOAL!#REF!="S",K42*PESSOAL!$I$14,0),"")</f>
        <v/>
      </c>
      <c r="N42" s="247" t="str">
        <f>IF(OR(E42&gt;0,F42&gt;0),PESSOAL!#REF!*(1+(E42*$E$13+F42*$F$13)/(E42+F42))/G42,"")</f>
        <v/>
      </c>
      <c r="O42" s="91" t="str">
        <f>IF(OR(E42&gt;0,F42&gt;0),PESSOAL!#REF!*(1+(E42*$E$13+F42*$F$13)/(E42+F42))/G42,"")</f>
        <v/>
      </c>
      <c r="P42" s="92" t="str">
        <f t="shared" si="2"/>
        <v/>
      </c>
      <c r="Q42" s="92" t="str">
        <f t="shared" si="3"/>
        <v/>
      </c>
      <c r="R42" s="120">
        <f>IF(OR(E42&gt;0,F42&gt;0),Q42*(E42+F42)*D42*C42/'DADOS GERAIS'!$B$24,0)</f>
        <v>0</v>
      </c>
    </row>
    <row r="43" spans="1:18" x14ac:dyDescent="0.2">
      <c r="A43" s="137" t="e">
        <f>IF(PESSOAL!#REF!&lt;&gt;"",PESSOAL!#REF!,"")</f>
        <v>#REF!</v>
      </c>
      <c r="B43" s="138" t="e">
        <f>IF(PESSOAL!#REF!&lt;&gt;"",PESSOAL!#REF!,"")</f>
        <v>#REF!</v>
      </c>
      <c r="C43" s="138" t="e">
        <f>IF(PESSOAL!#REF!&lt;&gt;"",PESSOAL!#REF!,"")</f>
        <v>#REF!</v>
      </c>
      <c r="D43" s="32"/>
      <c r="E43" s="32"/>
      <c r="F43" s="3"/>
      <c r="G43" s="3"/>
      <c r="H43" s="4"/>
      <c r="I43" s="121" t="str">
        <f>IF(D43&gt;0,PESSOAL!#REF!,"")</f>
        <v/>
      </c>
      <c r="J43" s="121" t="str">
        <f t="shared" si="0"/>
        <v/>
      </c>
      <c r="K43" s="139" t="str">
        <f t="shared" si="1"/>
        <v/>
      </c>
      <c r="L43" s="311" t="str">
        <f>IF(OR(E43&gt;0,F43&gt;0),IF(PESSOAL!#REF!="S",K43*PESSOAL!$I$14,0),"")</f>
        <v/>
      </c>
      <c r="M43" s="313" t="str">
        <f>IF(OR(E43&gt;0,F43&gt;0),IF(PESSOAL!#REF!="S",K43*PESSOAL!$I$14,0),"")</f>
        <v/>
      </c>
      <c r="N43" s="247" t="str">
        <f>IF(OR(E43&gt;0,F43&gt;0),PESSOAL!#REF!*(1+(E43*$E$13+F43*$F$13)/(E43+F43))/G43,"")</f>
        <v/>
      </c>
      <c r="O43" s="91" t="str">
        <f>IF(OR(E43&gt;0,F43&gt;0),PESSOAL!#REF!*(1+(E43*$E$13+F43*$F$13)/(E43+F43))/G43,"")</f>
        <v/>
      </c>
      <c r="P43" s="92" t="str">
        <f t="shared" si="2"/>
        <v/>
      </c>
      <c r="Q43" s="92" t="str">
        <f t="shared" si="3"/>
        <v/>
      </c>
      <c r="R43" s="120">
        <f>IF(OR(E43&gt;0,F43&gt;0),Q43*(E43+F43)*D43*C43/'DADOS GERAIS'!$B$24,0)</f>
        <v>0</v>
      </c>
    </row>
    <row r="44" spans="1:18" x14ac:dyDescent="0.2">
      <c r="A44" s="137" t="e">
        <f>IF(PESSOAL!#REF!&lt;&gt;"",PESSOAL!#REF!,"")</f>
        <v>#REF!</v>
      </c>
      <c r="B44" s="138" t="e">
        <f>IF(PESSOAL!#REF!&lt;&gt;"",PESSOAL!#REF!,"")</f>
        <v>#REF!</v>
      </c>
      <c r="C44" s="138" t="e">
        <f>IF(PESSOAL!#REF!&lt;&gt;"",PESSOAL!#REF!,"")</f>
        <v>#REF!</v>
      </c>
      <c r="D44" s="32"/>
      <c r="E44" s="32"/>
      <c r="F44" s="3"/>
      <c r="G44" s="3"/>
      <c r="H44" s="4"/>
      <c r="I44" s="121" t="str">
        <f>IF(D44&gt;0,PESSOAL!#REF!,"")</f>
        <v/>
      </c>
      <c r="J44" s="121" t="str">
        <f t="shared" si="0"/>
        <v/>
      </c>
      <c r="K44" s="139" t="str">
        <f t="shared" si="1"/>
        <v/>
      </c>
      <c r="L44" s="311" t="str">
        <f>IF(OR(E44&gt;0,F44&gt;0),IF(PESSOAL!#REF!="S",K44*PESSOAL!$I$14,0),"")</f>
        <v/>
      </c>
      <c r="M44" s="313" t="str">
        <f>IF(OR(E44&gt;0,F44&gt;0),IF(PESSOAL!#REF!="S",K44*PESSOAL!$I$14,0),"")</f>
        <v/>
      </c>
      <c r="N44" s="247" t="str">
        <f>IF(OR(E44&gt;0,F44&gt;0),PESSOAL!#REF!*(1+(E44*$E$13+F44*$F$13)/(E44+F44))/G44,"")</f>
        <v/>
      </c>
      <c r="O44" s="91" t="str">
        <f>IF(OR(E44&gt;0,F44&gt;0),PESSOAL!#REF!*(1+(E44*$E$13+F44*$F$13)/(E44+F44))/G44,"")</f>
        <v/>
      </c>
      <c r="P44" s="92" t="str">
        <f t="shared" si="2"/>
        <v/>
      </c>
      <c r="Q44" s="92" t="str">
        <f t="shared" si="3"/>
        <v/>
      </c>
      <c r="R44" s="120">
        <f>IF(OR(E44&gt;0,F44&gt;0),Q44*(E44+F44)*D44*C44/'DADOS GERAIS'!$B$24,0)</f>
        <v>0</v>
      </c>
    </row>
    <row r="45" spans="1:18" ht="13.5" thickBot="1" x14ac:dyDescent="0.25">
      <c r="A45" s="137" t="e">
        <f>IF(PESSOAL!#REF!&lt;&gt;"",PESSOAL!#REF!,"")</f>
        <v>#REF!</v>
      </c>
      <c r="B45" s="138" t="e">
        <f>IF(PESSOAL!#REF!&lt;&gt;"",PESSOAL!#REF!,"")</f>
        <v>#REF!</v>
      </c>
      <c r="C45" s="138" t="e">
        <f>IF(PESSOAL!#REF!&lt;&gt;"",PESSOAL!#REF!,"")</f>
        <v>#REF!</v>
      </c>
      <c r="D45" s="32"/>
      <c r="E45" s="32"/>
      <c r="F45" s="3"/>
      <c r="G45" s="3"/>
      <c r="H45" s="4"/>
      <c r="I45" s="121" t="str">
        <f>IF(D45&gt;0,PESSOAL!#REF!,"")</f>
        <v/>
      </c>
      <c r="J45" s="121" t="str">
        <f t="shared" si="0"/>
        <v/>
      </c>
      <c r="K45" s="139" t="str">
        <f t="shared" si="1"/>
        <v/>
      </c>
      <c r="L45" s="311" t="str">
        <f>IF(OR(E45&gt;0,F45&gt;0),IF(PESSOAL!#REF!="S",K45*PESSOAL!$I$14,0),"")</f>
        <v/>
      </c>
      <c r="M45" s="313" t="str">
        <f>IF(OR(E45&gt;0,F45&gt;0),IF(PESSOAL!#REF!="S",K45*PESSOAL!$I$14,0),"")</f>
        <v/>
      </c>
      <c r="N45" s="247" t="str">
        <f>IF(OR(E45&gt;0,F45&gt;0),PESSOAL!#REF!*(1+(E45*$E$13+F45*$F$13)/(E45+F45))/G45,"")</f>
        <v/>
      </c>
      <c r="O45" s="91" t="str">
        <f>IF(OR(E45&gt;0,F45&gt;0),PESSOAL!#REF!*(1+(E45*$E$13+F45*$F$13)/(E45+F45))/G45,"")</f>
        <v/>
      </c>
      <c r="P45" s="92" t="str">
        <f t="shared" si="2"/>
        <v/>
      </c>
      <c r="Q45" s="92" t="str">
        <f t="shared" si="3"/>
        <v/>
      </c>
      <c r="R45" s="120">
        <f>IF(OR(E45&gt;0,F45&gt;0),Q45*(E45+F45)*D45*C45/'DADOS GERAIS'!$B$24,0)</f>
        <v>0</v>
      </c>
    </row>
    <row r="46" spans="1:18" ht="15.75" customHeight="1" thickBot="1" x14ac:dyDescent="0.25">
      <c r="A46" s="85" t="s">
        <v>4</v>
      </c>
      <c r="B46" s="142" t="e">
        <f>SUM(B16:B45)</f>
        <v>#REF!</v>
      </c>
      <c r="C46" s="142"/>
      <c r="D46" s="143">
        <f>SUM(D16:D45)</f>
        <v>0</v>
      </c>
      <c r="E46" s="143"/>
      <c r="F46" s="143"/>
      <c r="G46" s="144"/>
      <c r="H46" s="143"/>
      <c r="I46" s="145"/>
      <c r="J46" s="145"/>
      <c r="K46" s="323"/>
      <c r="L46" s="236"/>
      <c r="M46" s="145"/>
      <c r="N46" s="246"/>
      <c r="O46" s="145"/>
      <c r="P46" s="324"/>
      <c r="Q46" s="324"/>
      <c r="R46" s="325">
        <f>SUM(R16:R45)</f>
        <v>0</v>
      </c>
    </row>
    <row r="47" spans="1:18" ht="15.75" customHeight="1" x14ac:dyDescent="0.2">
      <c r="E47" s="127"/>
      <c r="F47" s="127"/>
      <c r="G47" s="127"/>
      <c r="H47" s="127"/>
      <c r="I47" s="93"/>
      <c r="J47" s="93"/>
      <c r="K47" s="93"/>
      <c r="L47" s="93"/>
      <c r="M47" s="93"/>
      <c r="N47" s="93"/>
      <c r="O47" s="93"/>
      <c r="P47" s="93"/>
    </row>
    <row r="48" spans="1:18" ht="16.5" thickBot="1" x14ac:dyDescent="0.25">
      <c r="A48" s="83" t="s">
        <v>116</v>
      </c>
      <c r="C48" s="127"/>
      <c r="D48" s="127"/>
      <c r="E48" s="93"/>
      <c r="F48" s="93"/>
      <c r="G48" s="93"/>
      <c r="H48" s="93"/>
      <c r="I48" s="93"/>
      <c r="J48" s="93"/>
      <c r="K48" s="93"/>
      <c r="L48" s="93"/>
    </row>
    <row r="49" spans="1:18" x14ac:dyDescent="0.2">
      <c r="A49" s="717"/>
      <c r="B49" s="718"/>
      <c r="C49" s="718"/>
      <c r="D49" s="718"/>
      <c r="E49" s="718"/>
      <c r="F49" s="718"/>
      <c r="G49" s="718"/>
      <c r="H49" s="718"/>
      <c r="I49" s="718"/>
      <c r="J49" s="718"/>
      <c r="K49" s="718"/>
      <c r="L49" s="718"/>
      <c r="M49" s="718"/>
      <c r="N49" s="718"/>
      <c r="O49" s="718"/>
      <c r="P49" s="718"/>
      <c r="Q49" s="718"/>
      <c r="R49" s="719"/>
    </row>
    <row r="50" spans="1:18" x14ac:dyDescent="0.2">
      <c r="A50" s="720"/>
      <c r="B50" s="721"/>
      <c r="C50" s="721"/>
      <c r="D50" s="721"/>
      <c r="E50" s="721"/>
      <c r="F50" s="721"/>
      <c r="G50" s="721"/>
      <c r="H50" s="721"/>
      <c r="I50" s="721"/>
      <c r="J50" s="721"/>
      <c r="K50" s="721"/>
      <c r="L50" s="721"/>
      <c r="M50" s="721"/>
      <c r="N50" s="721"/>
      <c r="O50" s="721"/>
      <c r="P50" s="721"/>
      <c r="Q50" s="721"/>
      <c r="R50" s="722"/>
    </row>
    <row r="51" spans="1:18" ht="13.5" thickBot="1" x14ac:dyDescent="0.25">
      <c r="A51" s="723"/>
      <c r="B51" s="724"/>
      <c r="C51" s="724"/>
      <c r="D51" s="724"/>
      <c r="E51" s="724"/>
      <c r="F51" s="724"/>
      <c r="G51" s="724"/>
      <c r="H51" s="724"/>
      <c r="I51" s="724"/>
      <c r="J51" s="724"/>
      <c r="K51" s="724"/>
      <c r="L51" s="724"/>
      <c r="M51" s="724"/>
      <c r="N51" s="724"/>
      <c r="O51" s="724"/>
      <c r="P51" s="724"/>
      <c r="Q51" s="724"/>
      <c r="R51" s="725"/>
    </row>
    <row r="52" spans="1:18" x14ac:dyDescent="0.2">
      <c r="E52" s="127"/>
      <c r="F52" s="127"/>
      <c r="G52" s="127"/>
      <c r="H52" s="127"/>
      <c r="I52" s="93"/>
      <c r="J52" s="93"/>
      <c r="K52" s="93"/>
      <c r="L52" s="93"/>
      <c r="M52" s="93"/>
      <c r="N52" s="93"/>
      <c r="O52" s="93"/>
      <c r="P52" s="93"/>
    </row>
    <row r="53" spans="1:18" x14ac:dyDescent="0.2">
      <c r="E53" s="127"/>
      <c r="F53" s="127"/>
      <c r="G53" s="127"/>
      <c r="H53" s="127"/>
      <c r="I53" s="93"/>
      <c r="J53" s="93"/>
      <c r="K53" s="93"/>
      <c r="L53" s="93"/>
      <c r="M53" s="93"/>
      <c r="N53" s="93"/>
      <c r="O53" s="93"/>
      <c r="P53" s="93"/>
    </row>
    <row r="54" spans="1:18" x14ac:dyDescent="0.2">
      <c r="E54" s="127"/>
      <c r="F54" s="127"/>
      <c r="G54" s="127"/>
      <c r="H54" s="127"/>
      <c r="I54" s="93"/>
      <c r="J54" s="93"/>
      <c r="K54" s="93"/>
      <c r="L54" s="93"/>
      <c r="M54" s="93"/>
      <c r="N54" s="93"/>
      <c r="O54" s="93"/>
      <c r="P54" s="93"/>
    </row>
    <row r="55" spans="1:18" x14ac:dyDescent="0.2">
      <c r="E55" s="127"/>
      <c r="F55" s="127"/>
      <c r="G55" s="127"/>
      <c r="H55" s="127"/>
      <c r="I55" s="93"/>
      <c r="J55" s="93"/>
      <c r="K55" s="93"/>
      <c r="L55" s="93"/>
      <c r="M55" s="93"/>
      <c r="N55" s="93"/>
      <c r="O55" s="93"/>
      <c r="P55" s="93"/>
    </row>
    <row r="56" spans="1:18" x14ac:dyDescent="0.2">
      <c r="I56" s="93"/>
      <c r="J56" s="93"/>
      <c r="K56" s="93"/>
      <c r="L56" s="93"/>
      <c r="M56" s="93"/>
      <c r="N56" s="93"/>
      <c r="O56" s="93"/>
      <c r="P56" s="93"/>
    </row>
    <row r="57" spans="1:18" x14ac:dyDescent="0.2">
      <c r="I57" s="93"/>
      <c r="J57" s="93"/>
      <c r="K57" s="93"/>
      <c r="L57" s="93"/>
      <c r="M57" s="93"/>
      <c r="N57" s="93"/>
      <c r="O57" s="93"/>
      <c r="P57" s="93"/>
    </row>
    <row r="58" spans="1:18" x14ac:dyDescent="0.2">
      <c r="I58" s="93"/>
      <c r="J58" s="93"/>
      <c r="K58" s="93"/>
      <c r="L58" s="93"/>
      <c r="M58" s="93"/>
      <c r="N58" s="93"/>
      <c r="O58" s="93"/>
      <c r="P58" s="93"/>
    </row>
    <row r="59" spans="1:18" x14ac:dyDescent="0.2">
      <c r="I59" s="93"/>
      <c r="J59" s="93"/>
      <c r="K59" s="93"/>
      <c r="L59" s="93"/>
      <c r="M59" s="93"/>
      <c r="N59" s="93"/>
      <c r="O59" s="93"/>
      <c r="P59" s="93"/>
    </row>
    <row r="60" spans="1:18" x14ac:dyDescent="0.2">
      <c r="I60" s="93"/>
      <c r="J60" s="93"/>
      <c r="K60" s="93"/>
      <c r="L60" s="93"/>
      <c r="M60" s="93"/>
      <c r="N60" s="93"/>
      <c r="O60" s="93"/>
      <c r="P60" s="93"/>
    </row>
    <row r="61" spans="1:18" x14ac:dyDescent="0.2">
      <c r="I61" s="93"/>
      <c r="J61" s="93"/>
      <c r="K61" s="93"/>
      <c r="L61" s="93"/>
      <c r="M61" s="93"/>
      <c r="N61" s="93"/>
      <c r="O61" s="93"/>
      <c r="P61" s="93"/>
    </row>
    <row r="62" spans="1:18" x14ac:dyDescent="0.2">
      <c r="I62" s="93"/>
      <c r="J62" s="93"/>
      <c r="K62" s="93"/>
      <c r="L62" s="93"/>
      <c r="M62" s="93"/>
      <c r="N62" s="93"/>
      <c r="O62" s="93"/>
      <c r="P62" s="93"/>
    </row>
    <row r="63" spans="1:18" x14ac:dyDescent="0.2">
      <c r="I63" s="93"/>
      <c r="J63" s="93"/>
      <c r="K63" s="93"/>
      <c r="L63" s="93"/>
      <c r="M63" s="93"/>
      <c r="N63" s="93"/>
      <c r="O63" s="93"/>
      <c r="P63" s="93"/>
    </row>
    <row r="64" spans="1:18" x14ac:dyDescent="0.2">
      <c r="I64" s="93"/>
      <c r="J64" s="93"/>
      <c r="K64" s="93"/>
      <c r="L64" s="93"/>
      <c r="M64" s="93"/>
      <c r="N64" s="93"/>
      <c r="O64" s="93"/>
      <c r="P64" s="93"/>
    </row>
    <row r="65" spans="9:16" x14ac:dyDescent="0.2">
      <c r="I65" s="93"/>
      <c r="J65" s="93"/>
      <c r="K65" s="93"/>
      <c r="L65" s="93"/>
      <c r="M65" s="93"/>
      <c r="N65" s="93"/>
      <c r="O65" s="93"/>
      <c r="P65" s="93"/>
    </row>
    <row r="66" spans="9:16" x14ac:dyDescent="0.2">
      <c r="I66" s="93"/>
      <c r="J66" s="93"/>
      <c r="K66" s="93"/>
      <c r="L66" s="93"/>
      <c r="M66" s="93"/>
      <c r="N66" s="93"/>
      <c r="O66" s="93"/>
      <c r="P66" s="93"/>
    </row>
    <row r="67" spans="9:16" x14ac:dyDescent="0.2">
      <c r="I67" s="93"/>
      <c r="J67" s="93"/>
      <c r="K67" s="93"/>
      <c r="L67" s="93"/>
      <c r="M67" s="93"/>
      <c r="N67" s="93"/>
      <c r="O67" s="93"/>
      <c r="P67" s="93"/>
    </row>
    <row r="68" spans="9:16" x14ac:dyDescent="0.2">
      <c r="I68" s="93"/>
      <c r="J68" s="93"/>
      <c r="K68" s="93"/>
      <c r="L68" s="93"/>
      <c r="M68" s="93"/>
      <c r="N68" s="93"/>
      <c r="O68" s="93"/>
      <c r="P68" s="93"/>
    </row>
    <row r="69" spans="9:16" x14ac:dyDescent="0.2">
      <c r="I69" s="93"/>
      <c r="J69" s="93"/>
      <c r="K69" s="93"/>
      <c r="L69" s="93"/>
      <c r="M69" s="93"/>
      <c r="N69" s="93"/>
      <c r="O69" s="93"/>
      <c r="P69" s="93"/>
    </row>
    <row r="70" spans="9:16" x14ac:dyDescent="0.2">
      <c r="I70" s="93"/>
      <c r="J70" s="93"/>
      <c r="K70" s="93"/>
      <c r="L70" s="93"/>
      <c r="M70" s="93"/>
      <c r="N70" s="93"/>
      <c r="O70" s="93"/>
      <c r="P70" s="93"/>
    </row>
    <row r="71" spans="9:16" x14ac:dyDescent="0.2">
      <c r="I71" s="93"/>
      <c r="J71" s="93"/>
      <c r="K71" s="93"/>
      <c r="L71" s="93"/>
      <c r="M71" s="93"/>
      <c r="N71" s="93"/>
      <c r="O71" s="93"/>
      <c r="P71" s="93"/>
    </row>
    <row r="72" spans="9:16" x14ac:dyDescent="0.2">
      <c r="I72" s="93"/>
      <c r="J72" s="93"/>
      <c r="K72" s="93"/>
      <c r="L72" s="93"/>
      <c r="M72" s="93"/>
      <c r="N72" s="93"/>
      <c r="O72" s="93"/>
      <c r="P72" s="93"/>
    </row>
    <row r="73" spans="9:16" x14ac:dyDescent="0.2">
      <c r="I73" s="93"/>
      <c r="J73" s="93"/>
      <c r="K73" s="93"/>
      <c r="L73" s="93"/>
      <c r="M73" s="93"/>
      <c r="N73" s="93"/>
      <c r="O73" s="93"/>
      <c r="P73" s="93"/>
    </row>
    <row r="74" spans="9:16" x14ac:dyDescent="0.2">
      <c r="I74" s="93"/>
      <c r="J74" s="93"/>
      <c r="K74" s="93"/>
      <c r="L74" s="93"/>
      <c r="M74" s="93"/>
      <c r="N74" s="93"/>
      <c r="O74" s="93"/>
      <c r="P74" s="93"/>
    </row>
    <row r="75" spans="9:16" x14ac:dyDescent="0.2">
      <c r="I75" s="93"/>
      <c r="J75" s="93"/>
      <c r="K75" s="93"/>
      <c r="L75" s="93"/>
      <c r="M75" s="93"/>
      <c r="N75" s="93"/>
      <c r="O75" s="93"/>
      <c r="P75" s="93"/>
    </row>
    <row r="76" spans="9:16" x14ac:dyDescent="0.2">
      <c r="I76" s="93"/>
      <c r="J76" s="93"/>
      <c r="K76" s="93"/>
      <c r="L76" s="93"/>
      <c r="M76" s="93"/>
      <c r="N76" s="93"/>
      <c r="O76" s="93"/>
      <c r="P76" s="93"/>
    </row>
    <row r="77" spans="9:16" x14ac:dyDescent="0.2">
      <c r="I77" s="93"/>
      <c r="J77" s="93"/>
      <c r="K77" s="93"/>
      <c r="L77" s="93"/>
      <c r="M77" s="93"/>
      <c r="N77" s="93"/>
      <c r="O77" s="93"/>
      <c r="P77" s="93"/>
    </row>
    <row r="78" spans="9:16" x14ac:dyDescent="0.2">
      <c r="I78" s="93"/>
      <c r="J78" s="93"/>
      <c r="K78" s="93"/>
      <c r="L78" s="93"/>
      <c r="M78" s="93"/>
      <c r="N78" s="93"/>
      <c r="O78" s="93"/>
      <c r="P78" s="93"/>
    </row>
    <row r="79" spans="9:16" x14ac:dyDescent="0.2">
      <c r="I79" s="93"/>
      <c r="J79" s="93"/>
      <c r="K79" s="93"/>
      <c r="L79" s="93"/>
      <c r="M79" s="93"/>
      <c r="N79" s="93"/>
      <c r="O79" s="93"/>
      <c r="P79" s="93"/>
    </row>
    <row r="80" spans="9:16" x14ac:dyDescent="0.2">
      <c r="I80" s="93"/>
      <c r="J80" s="93"/>
      <c r="K80" s="93"/>
      <c r="L80" s="93"/>
      <c r="M80" s="93"/>
      <c r="N80" s="93"/>
      <c r="O80" s="93"/>
      <c r="P80" s="93"/>
    </row>
    <row r="81" spans="9:16" x14ac:dyDescent="0.2">
      <c r="I81" s="93"/>
      <c r="J81" s="93"/>
      <c r="K81" s="93"/>
      <c r="L81" s="93"/>
      <c r="M81" s="93"/>
      <c r="N81" s="93"/>
      <c r="O81" s="93"/>
      <c r="P81" s="93"/>
    </row>
    <row r="82" spans="9:16" x14ac:dyDescent="0.2">
      <c r="I82" s="93"/>
      <c r="J82" s="93"/>
      <c r="K82" s="93"/>
      <c r="L82" s="93"/>
      <c r="M82" s="93"/>
      <c r="N82" s="93"/>
      <c r="O82" s="93"/>
      <c r="P82" s="93"/>
    </row>
    <row r="83" spans="9:16" x14ac:dyDescent="0.2">
      <c r="I83" s="93"/>
      <c r="J83" s="93"/>
      <c r="K83" s="93"/>
      <c r="L83" s="93"/>
      <c r="M83" s="93"/>
      <c r="N83" s="93"/>
      <c r="O83" s="93"/>
      <c r="P83" s="93"/>
    </row>
    <row r="84" spans="9:16" x14ac:dyDescent="0.2">
      <c r="I84" s="93"/>
      <c r="J84" s="93"/>
      <c r="K84" s="93"/>
      <c r="L84" s="93"/>
      <c r="M84" s="93"/>
      <c r="N84" s="93"/>
      <c r="O84" s="93"/>
      <c r="P84" s="93"/>
    </row>
    <row r="85" spans="9:16" x14ac:dyDescent="0.2">
      <c r="I85" s="93"/>
      <c r="J85" s="93"/>
      <c r="K85" s="93"/>
      <c r="L85" s="93"/>
      <c r="M85" s="93"/>
      <c r="N85" s="93"/>
      <c r="O85" s="93"/>
      <c r="P85" s="93"/>
    </row>
    <row r="86" spans="9:16" x14ac:dyDescent="0.2">
      <c r="I86" s="93"/>
      <c r="J86" s="93"/>
      <c r="K86" s="93"/>
      <c r="L86" s="93"/>
      <c r="M86" s="93"/>
      <c r="N86" s="93"/>
      <c r="O86" s="93"/>
      <c r="P86" s="93"/>
    </row>
    <row r="87" spans="9:16" x14ac:dyDescent="0.2">
      <c r="I87" s="93"/>
      <c r="J87" s="93"/>
      <c r="K87" s="93"/>
      <c r="L87" s="93"/>
      <c r="M87" s="93"/>
      <c r="N87" s="93"/>
      <c r="O87" s="93"/>
      <c r="P87" s="93"/>
    </row>
    <row r="88" spans="9:16" x14ac:dyDescent="0.2">
      <c r="I88" s="93"/>
      <c r="J88" s="93"/>
      <c r="K88" s="93"/>
      <c r="L88" s="93"/>
      <c r="M88" s="93"/>
      <c r="N88" s="93"/>
      <c r="O88" s="93"/>
      <c r="P88" s="93"/>
    </row>
    <row r="89" spans="9:16" x14ac:dyDescent="0.2">
      <c r="I89" s="93"/>
      <c r="J89" s="93"/>
      <c r="K89" s="93"/>
      <c r="L89" s="93"/>
      <c r="M89" s="93"/>
      <c r="N89" s="93"/>
      <c r="O89" s="93"/>
      <c r="P89" s="93"/>
    </row>
    <row r="90" spans="9:16" x14ac:dyDescent="0.2">
      <c r="I90" s="93"/>
      <c r="J90" s="93"/>
      <c r="K90" s="93"/>
      <c r="L90" s="93"/>
      <c r="M90" s="93"/>
      <c r="N90" s="93"/>
      <c r="O90" s="93"/>
      <c r="P90" s="93"/>
    </row>
    <row r="91" spans="9:16" x14ac:dyDescent="0.2">
      <c r="I91" s="93"/>
      <c r="J91" s="93"/>
      <c r="K91" s="93"/>
      <c r="L91" s="93"/>
      <c r="M91" s="93"/>
      <c r="N91" s="93"/>
      <c r="O91" s="93"/>
      <c r="P91" s="93"/>
    </row>
    <row r="92" spans="9:16" x14ac:dyDescent="0.2">
      <c r="I92" s="93"/>
      <c r="J92" s="93"/>
      <c r="K92" s="93"/>
      <c r="L92" s="93"/>
      <c r="M92" s="93"/>
      <c r="N92" s="93"/>
      <c r="O92" s="93"/>
      <c r="P92" s="93"/>
    </row>
    <row r="93" spans="9:16" x14ac:dyDescent="0.2">
      <c r="I93" s="93"/>
      <c r="J93" s="93"/>
      <c r="K93" s="93"/>
      <c r="L93" s="93"/>
      <c r="M93" s="93"/>
      <c r="N93" s="93"/>
      <c r="O93" s="93"/>
      <c r="P93" s="93"/>
    </row>
    <row r="94" spans="9:16" x14ac:dyDescent="0.2">
      <c r="I94" s="93"/>
      <c r="J94" s="93"/>
      <c r="K94" s="93"/>
      <c r="L94" s="93"/>
      <c r="M94" s="93"/>
      <c r="N94" s="93"/>
      <c r="O94" s="93"/>
      <c r="P94" s="93"/>
    </row>
    <row r="95" spans="9:16" x14ac:dyDescent="0.2">
      <c r="I95" s="93"/>
      <c r="J95" s="93"/>
      <c r="K95" s="93"/>
      <c r="L95" s="93"/>
      <c r="M95" s="93"/>
      <c r="N95" s="93"/>
      <c r="O95" s="93"/>
      <c r="P95" s="93"/>
    </row>
    <row r="96" spans="9:16" x14ac:dyDescent="0.2">
      <c r="I96" s="93"/>
      <c r="J96" s="93"/>
      <c r="K96" s="93"/>
      <c r="L96" s="93"/>
      <c r="M96" s="93"/>
      <c r="N96" s="93"/>
      <c r="O96" s="93"/>
      <c r="P96" s="93"/>
    </row>
    <row r="97" spans="9:16" x14ac:dyDescent="0.2">
      <c r="I97" s="93"/>
      <c r="J97" s="93"/>
      <c r="K97" s="93"/>
      <c r="L97" s="93"/>
      <c r="M97" s="93"/>
      <c r="N97" s="93"/>
      <c r="O97" s="93"/>
      <c r="P97" s="93"/>
    </row>
    <row r="98" spans="9:16" x14ac:dyDescent="0.2">
      <c r="I98" s="93"/>
      <c r="J98" s="93"/>
      <c r="K98" s="93"/>
      <c r="L98" s="93"/>
      <c r="M98" s="93"/>
      <c r="N98" s="93"/>
      <c r="O98" s="93"/>
      <c r="P98" s="93"/>
    </row>
    <row r="99" spans="9:16" x14ac:dyDescent="0.2">
      <c r="I99" s="93"/>
      <c r="J99" s="93"/>
      <c r="K99" s="93"/>
      <c r="L99" s="93"/>
      <c r="M99" s="93"/>
      <c r="N99" s="93"/>
      <c r="O99" s="93"/>
      <c r="P99" s="93"/>
    </row>
    <row r="100" spans="9:16" x14ac:dyDescent="0.2">
      <c r="I100" s="93"/>
      <c r="J100" s="93"/>
      <c r="K100" s="93"/>
      <c r="L100" s="93"/>
      <c r="M100" s="93"/>
      <c r="N100" s="93"/>
      <c r="O100" s="93"/>
      <c r="P100" s="93"/>
    </row>
    <row r="101" spans="9:16" x14ac:dyDescent="0.2">
      <c r="I101" s="93"/>
      <c r="J101" s="93"/>
      <c r="K101" s="93"/>
      <c r="L101" s="93"/>
      <c r="M101" s="93"/>
      <c r="N101" s="93"/>
      <c r="O101" s="93"/>
      <c r="P101" s="93"/>
    </row>
    <row r="102" spans="9:16" x14ac:dyDescent="0.2">
      <c r="I102" s="93"/>
      <c r="J102" s="93"/>
      <c r="K102" s="93"/>
      <c r="L102" s="93"/>
      <c r="M102" s="93"/>
      <c r="N102" s="93"/>
      <c r="O102" s="93"/>
      <c r="P102" s="93"/>
    </row>
    <row r="103" spans="9:16" x14ac:dyDescent="0.2">
      <c r="I103" s="93"/>
      <c r="J103" s="93"/>
      <c r="K103" s="93"/>
      <c r="L103" s="93"/>
      <c r="M103" s="93"/>
      <c r="N103" s="93"/>
      <c r="O103" s="93"/>
      <c r="P103" s="93"/>
    </row>
    <row r="104" spans="9:16" x14ac:dyDescent="0.2">
      <c r="I104" s="93"/>
      <c r="J104" s="93"/>
      <c r="K104" s="93"/>
      <c r="L104" s="93"/>
      <c r="M104" s="93"/>
      <c r="N104" s="93"/>
      <c r="O104" s="93"/>
      <c r="P104" s="93"/>
    </row>
    <row r="105" spans="9:16" x14ac:dyDescent="0.2">
      <c r="I105" s="93"/>
      <c r="J105" s="93"/>
      <c r="K105" s="93"/>
      <c r="L105" s="93"/>
      <c r="M105" s="93"/>
      <c r="N105" s="93"/>
      <c r="O105" s="93"/>
      <c r="P105" s="93"/>
    </row>
    <row r="106" spans="9:16" x14ac:dyDescent="0.2">
      <c r="I106" s="93"/>
      <c r="J106" s="93"/>
      <c r="K106" s="93"/>
      <c r="L106" s="93"/>
      <c r="M106" s="93"/>
      <c r="N106" s="93"/>
      <c r="O106" s="93"/>
      <c r="P106" s="93"/>
    </row>
    <row r="107" spans="9:16" x14ac:dyDescent="0.2">
      <c r="I107" s="93"/>
      <c r="J107" s="93"/>
      <c r="K107" s="93"/>
      <c r="L107" s="93"/>
      <c r="M107" s="93"/>
      <c r="N107" s="93"/>
      <c r="O107" s="93"/>
      <c r="P107" s="93"/>
    </row>
    <row r="108" spans="9:16" x14ac:dyDescent="0.2">
      <c r="I108" s="93"/>
      <c r="J108" s="93"/>
      <c r="K108" s="93"/>
      <c r="L108" s="93"/>
      <c r="M108" s="93"/>
      <c r="N108" s="93"/>
      <c r="O108" s="93"/>
      <c r="P108" s="93"/>
    </row>
    <row r="109" spans="9:16" x14ac:dyDescent="0.2">
      <c r="I109" s="93"/>
      <c r="J109" s="93"/>
      <c r="K109" s="93"/>
      <c r="L109" s="93"/>
      <c r="M109" s="93"/>
      <c r="N109" s="93"/>
      <c r="O109" s="93"/>
      <c r="P109" s="93"/>
    </row>
    <row r="110" spans="9:16" x14ac:dyDescent="0.2">
      <c r="I110" s="93"/>
      <c r="J110" s="93"/>
      <c r="K110" s="93"/>
      <c r="L110" s="93"/>
      <c r="M110" s="93"/>
      <c r="N110" s="93"/>
      <c r="O110" s="93"/>
      <c r="P110" s="93"/>
    </row>
    <row r="111" spans="9:16" x14ac:dyDescent="0.2">
      <c r="I111" s="93"/>
      <c r="J111" s="93"/>
      <c r="K111" s="93"/>
      <c r="L111" s="93"/>
      <c r="M111" s="93"/>
      <c r="N111" s="93"/>
      <c r="O111" s="93"/>
      <c r="P111" s="93"/>
    </row>
    <row r="112" spans="9:16" x14ac:dyDescent="0.2">
      <c r="I112" s="93"/>
      <c r="J112" s="93"/>
      <c r="K112" s="93"/>
      <c r="L112" s="93"/>
      <c r="M112" s="93"/>
      <c r="N112" s="93"/>
      <c r="O112" s="93"/>
      <c r="P112" s="93"/>
    </row>
    <row r="113" spans="9:16" x14ac:dyDescent="0.2">
      <c r="I113" s="93"/>
      <c r="J113" s="93"/>
      <c r="K113" s="93"/>
      <c r="L113" s="93"/>
      <c r="M113" s="93"/>
      <c r="N113" s="93"/>
      <c r="O113" s="93"/>
      <c r="P113" s="93"/>
    </row>
    <row r="114" spans="9:16" x14ac:dyDescent="0.2">
      <c r="I114" s="93"/>
      <c r="J114" s="93"/>
      <c r="K114" s="93"/>
      <c r="L114" s="93"/>
      <c r="M114" s="93"/>
      <c r="N114" s="93"/>
      <c r="O114" s="93"/>
      <c r="P114" s="93"/>
    </row>
    <row r="115" spans="9:16" x14ac:dyDescent="0.2">
      <c r="I115" s="93"/>
      <c r="J115" s="93"/>
      <c r="K115" s="93"/>
      <c r="L115" s="93"/>
      <c r="M115" s="93"/>
      <c r="N115" s="93"/>
      <c r="O115" s="93"/>
      <c r="P115" s="93"/>
    </row>
    <row r="116" spans="9:16" x14ac:dyDescent="0.2">
      <c r="I116" s="93"/>
      <c r="J116" s="93"/>
      <c r="K116" s="93"/>
      <c r="L116" s="93"/>
      <c r="M116" s="93"/>
      <c r="N116" s="93"/>
      <c r="O116" s="93"/>
      <c r="P116" s="93"/>
    </row>
    <row r="117" spans="9:16" x14ac:dyDescent="0.2">
      <c r="I117" s="93"/>
      <c r="J117" s="93"/>
      <c r="K117" s="93"/>
      <c r="L117" s="93"/>
      <c r="M117" s="93"/>
      <c r="N117" s="93"/>
      <c r="O117" s="93"/>
      <c r="P117" s="93"/>
    </row>
    <row r="118" spans="9:16" x14ac:dyDescent="0.2">
      <c r="I118" s="93"/>
      <c r="J118" s="93"/>
      <c r="K118" s="93"/>
      <c r="L118" s="93"/>
      <c r="M118" s="93"/>
      <c r="N118" s="93"/>
      <c r="O118" s="93"/>
      <c r="P118" s="93"/>
    </row>
    <row r="119" spans="9:16" x14ac:dyDescent="0.2">
      <c r="I119" s="93"/>
      <c r="J119" s="93"/>
      <c r="K119" s="93"/>
      <c r="L119" s="93"/>
      <c r="M119" s="93"/>
      <c r="N119" s="93"/>
      <c r="O119" s="93"/>
      <c r="P119" s="93"/>
    </row>
    <row r="120" spans="9:16" x14ac:dyDescent="0.2">
      <c r="I120" s="93"/>
      <c r="J120" s="93"/>
      <c r="K120" s="93"/>
      <c r="L120" s="93"/>
      <c r="M120" s="93"/>
      <c r="N120" s="93"/>
      <c r="O120" s="93"/>
      <c r="P120" s="93"/>
    </row>
    <row r="121" spans="9:16" x14ac:dyDescent="0.2">
      <c r="I121" s="93"/>
      <c r="J121" s="93"/>
      <c r="K121" s="93"/>
      <c r="L121" s="93"/>
      <c r="M121" s="93"/>
      <c r="N121" s="93"/>
      <c r="O121" s="93"/>
      <c r="P121" s="93"/>
    </row>
    <row r="122" spans="9:16" x14ac:dyDescent="0.2">
      <c r="I122" s="93"/>
      <c r="J122" s="93"/>
      <c r="K122" s="93"/>
      <c r="L122" s="93"/>
      <c r="M122" s="93"/>
      <c r="N122" s="93"/>
      <c r="O122" s="93"/>
      <c r="P122" s="93"/>
    </row>
    <row r="123" spans="9:16" x14ac:dyDescent="0.2">
      <c r="I123" s="93"/>
      <c r="J123" s="93"/>
      <c r="K123" s="93"/>
      <c r="L123" s="93"/>
      <c r="M123" s="93"/>
      <c r="N123" s="93"/>
      <c r="O123" s="93"/>
      <c r="P123" s="93"/>
    </row>
    <row r="124" spans="9:16" x14ac:dyDescent="0.2">
      <c r="I124" s="93"/>
      <c r="J124" s="93"/>
      <c r="K124" s="93"/>
      <c r="L124" s="93"/>
      <c r="M124" s="93"/>
      <c r="N124" s="93"/>
      <c r="O124" s="93"/>
      <c r="P124" s="93"/>
    </row>
    <row r="125" spans="9:16" x14ac:dyDescent="0.2">
      <c r="I125" s="93"/>
      <c r="J125" s="93"/>
      <c r="K125" s="93"/>
      <c r="L125" s="93"/>
      <c r="M125" s="93"/>
      <c r="N125" s="93"/>
      <c r="O125" s="93"/>
      <c r="P125" s="93"/>
    </row>
    <row r="126" spans="9:16" x14ac:dyDescent="0.2">
      <c r="I126" s="93"/>
      <c r="J126" s="93"/>
      <c r="K126" s="93"/>
      <c r="L126" s="93"/>
      <c r="M126" s="93"/>
      <c r="N126" s="93"/>
      <c r="O126" s="93"/>
      <c r="P126" s="93"/>
    </row>
    <row r="127" spans="9:16" x14ac:dyDescent="0.2">
      <c r="I127" s="93"/>
      <c r="J127" s="93"/>
      <c r="K127" s="93"/>
      <c r="L127" s="93"/>
      <c r="M127" s="93"/>
      <c r="N127" s="93"/>
      <c r="O127" s="93"/>
      <c r="P127" s="93"/>
    </row>
    <row r="128" spans="9:16" x14ac:dyDescent="0.2">
      <c r="I128" s="93"/>
      <c r="J128" s="93"/>
      <c r="K128" s="93"/>
      <c r="L128" s="93"/>
      <c r="M128" s="93"/>
      <c r="N128" s="93"/>
      <c r="O128" s="93"/>
      <c r="P128" s="93"/>
    </row>
    <row r="129" spans="9:16" x14ac:dyDescent="0.2">
      <c r="I129" s="93"/>
      <c r="J129" s="93"/>
      <c r="K129" s="93"/>
      <c r="L129" s="93"/>
      <c r="M129" s="93"/>
      <c r="N129" s="93"/>
      <c r="O129" s="93"/>
      <c r="P129" s="93"/>
    </row>
    <row r="130" spans="9:16" x14ac:dyDescent="0.2">
      <c r="I130" s="93"/>
      <c r="J130" s="93"/>
      <c r="K130" s="93"/>
      <c r="L130" s="93"/>
      <c r="M130" s="93"/>
      <c r="N130" s="93"/>
      <c r="O130" s="93"/>
      <c r="P130" s="93"/>
    </row>
    <row r="131" spans="9:16" x14ac:dyDescent="0.2">
      <c r="I131" s="93"/>
      <c r="J131" s="93"/>
      <c r="K131" s="93"/>
      <c r="L131" s="93"/>
      <c r="M131" s="93"/>
      <c r="N131" s="93"/>
      <c r="O131" s="93"/>
      <c r="P131" s="93"/>
    </row>
    <row r="132" spans="9:16" x14ac:dyDescent="0.2">
      <c r="I132" s="93"/>
      <c r="J132" s="93"/>
      <c r="K132" s="93"/>
      <c r="L132" s="93"/>
      <c r="M132" s="93"/>
      <c r="N132" s="93"/>
      <c r="O132" s="93"/>
      <c r="P132" s="93"/>
    </row>
    <row r="133" spans="9:16" x14ac:dyDescent="0.2">
      <c r="I133" s="93"/>
      <c r="J133" s="93"/>
      <c r="K133" s="93"/>
      <c r="L133" s="93"/>
      <c r="M133" s="93"/>
      <c r="N133" s="93"/>
      <c r="O133" s="93"/>
      <c r="P133" s="93"/>
    </row>
    <row r="134" spans="9:16" x14ac:dyDescent="0.2">
      <c r="I134" s="93"/>
      <c r="J134" s="93"/>
      <c r="K134" s="93"/>
      <c r="L134" s="93"/>
      <c r="M134" s="93"/>
      <c r="N134" s="93"/>
      <c r="O134" s="93"/>
      <c r="P134" s="93"/>
    </row>
    <row r="135" spans="9:16" x14ac:dyDescent="0.2">
      <c r="I135" s="93"/>
      <c r="J135" s="93"/>
      <c r="K135" s="93"/>
      <c r="L135" s="93"/>
      <c r="M135" s="93"/>
      <c r="N135" s="93"/>
      <c r="O135" s="93"/>
      <c r="P135" s="93"/>
    </row>
    <row r="136" spans="9:16" x14ac:dyDescent="0.2">
      <c r="I136" s="93"/>
      <c r="J136" s="93"/>
      <c r="K136" s="93"/>
      <c r="L136" s="93"/>
      <c r="M136" s="93"/>
      <c r="N136" s="93"/>
      <c r="O136" s="93"/>
      <c r="P136" s="93"/>
    </row>
    <row r="137" spans="9:16" x14ac:dyDescent="0.2">
      <c r="I137" s="93"/>
      <c r="J137" s="93"/>
      <c r="K137" s="93"/>
      <c r="L137" s="93"/>
      <c r="M137" s="93"/>
      <c r="N137" s="93"/>
      <c r="O137" s="93"/>
      <c r="P137" s="93"/>
    </row>
    <row r="138" spans="9:16" x14ac:dyDescent="0.2">
      <c r="I138" s="93"/>
      <c r="J138" s="93"/>
      <c r="K138" s="93"/>
      <c r="L138" s="93"/>
      <c r="M138" s="93"/>
      <c r="N138" s="93"/>
      <c r="O138" s="93"/>
      <c r="P138" s="93"/>
    </row>
    <row r="139" spans="9:16" x14ac:dyDescent="0.2">
      <c r="I139" s="93"/>
      <c r="J139" s="93"/>
      <c r="K139" s="93"/>
      <c r="L139" s="93"/>
      <c r="M139" s="93"/>
      <c r="N139" s="93"/>
      <c r="O139" s="93"/>
      <c r="P139" s="93"/>
    </row>
    <row r="140" spans="9:16" x14ac:dyDescent="0.2">
      <c r="I140" s="93"/>
      <c r="J140" s="93"/>
      <c r="K140" s="93"/>
      <c r="L140" s="93"/>
      <c r="M140" s="93"/>
      <c r="N140" s="93"/>
      <c r="O140" s="93"/>
      <c r="P140" s="93"/>
    </row>
    <row r="141" spans="9:16" x14ac:dyDescent="0.2">
      <c r="I141" s="93"/>
      <c r="J141" s="93"/>
      <c r="K141" s="93"/>
      <c r="L141" s="93"/>
      <c r="M141" s="93"/>
      <c r="N141" s="93"/>
      <c r="O141" s="93"/>
      <c r="P141" s="93"/>
    </row>
    <row r="142" spans="9:16" x14ac:dyDescent="0.2">
      <c r="I142" s="93"/>
      <c r="J142" s="93"/>
      <c r="K142" s="93"/>
      <c r="L142" s="93"/>
      <c r="M142" s="93"/>
      <c r="N142" s="93"/>
      <c r="O142" s="93"/>
      <c r="P142" s="93"/>
    </row>
    <row r="143" spans="9:16" x14ac:dyDescent="0.2">
      <c r="I143" s="93"/>
      <c r="J143" s="93"/>
      <c r="K143" s="93"/>
      <c r="L143" s="93"/>
      <c r="M143" s="93"/>
      <c r="N143" s="93"/>
      <c r="O143" s="93"/>
      <c r="P143" s="93"/>
    </row>
    <row r="144" spans="9:16" x14ac:dyDescent="0.2">
      <c r="I144" s="93"/>
      <c r="J144" s="93"/>
      <c r="K144" s="93"/>
      <c r="L144" s="93"/>
      <c r="M144" s="93"/>
      <c r="N144" s="93"/>
      <c r="O144" s="93"/>
      <c r="P144" s="93"/>
    </row>
    <row r="145" spans="9:16" x14ac:dyDescent="0.2">
      <c r="I145" s="93"/>
      <c r="J145" s="93"/>
      <c r="K145" s="93"/>
      <c r="L145" s="93"/>
      <c r="M145" s="93"/>
      <c r="N145" s="93"/>
      <c r="O145" s="93"/>
      <c r="P145" s="93"/>
    </row>
    <row r="146" spans="9:16" x14ac:dyDescent="0.2">
      <c r="I146" s="93"/>
      <c r="J146" s="93"/>
      <c r="K146" s="93"/>
      <c r="L146" s="93"/>
      <c r="M146" s="93"/>
      <c r="N146" s="93"/>
      <c r="O146" s="93"/>
      <c r="P146" s="93"/>
    </row>
    <row r="147" spans="9:16" x14ac:dyDescent="0.2">
      <c r="I147" s="93"/>
      <c r="J147" s="93"/>
      <c r="K147" s="93"/>
      <c r="L147" s="93"/>
      <c r="M147" s="93"/>
      <c r="N147" s="93"/>
      <c r="O147" s="93"/>
      <c r="P147" s="93"/>
    </row>
    <row r="148" spans="9:16" x14ac:dyDescent="0.2">
      <c r="I148" s="93"/>
      <c r="J148" s="93"/>
      <c r="K148" s="93"/>
      <c r="L148" s="93"/>
      <c r="M148" s="93"/>
      <c r="N148" s="93"/>
      <c r="O148" s="93"/>
      <c r="P148" s="93"/>
    </row>
    <row r="149" spans="9:16" x14ac:dyDescent="0.2">
      <c r="I149" s="93"/>
      <c r="J149" s="93"/>
      <c r="K149" s="93"/>
      <c r="L149" s="93"/>
      <c r="M149" s="93"/>
      <c r="N149" s="93"/>
      <c r="O149" s="93"/>
      <c r="P149" s="93"/>
    </row>
    <row r="150" spans="9:16" x14ac:dyDescent="0.2">
      <c r="I150" s="93"/>
      <c r="J150" s="93"/>
      <c r="K150" s="93"/>
      <c r="L150" s="93"/>
      <c r="M150" s="93"/>
      <c r="N150" s="93"/>
      <c r="O150" s="93"/>
      <c r="P150" s="93"/>
    </row>
    <row r="151" spans="9:16" x14ac:dyDescent="0.2">
      <c r="I151" s="93"/>
      <c r="J151" s="93"/>
      <c r="K151" s="93"/>
      <c r="L151" s="93"/>
      <c r="M151" s="93"/>
      <c r="N151" s="93"/>
      <c r="O151" s="93"/>
      <c r="P151" s="93"/>
    </row>
    <row r="152" spans="9:16" x14ac:dyDescent="0.2">
      <c r="I152" s="93"/>
      <c r="J152" s="93"/>
      <c r="K152" s="93"/>
      <c r="L152" s="93"/>
      <c r="M152" s="93"/>
      <c r="N152" s="93"/>
      <c r="O152" s="93"/>
      <c r="P152" s="93"/>
    </row>
    <row r="153" spans="9:16" x14ac:dyDescent="0.2">
      <c r="I153" s="93"/>
      <c r="J153" s="93"/>
      <c r="K153" s="93"/>
      <c r="L153" s="93"/>
      <c r="M153" s="93"/>
      <c r="N153" s="93"/>
      <c r="O153" s="93"/>
      <c r="P153" s="93"/>
    </row>
    <row r="154" spans="9:16" x14ac:dyDescent="0.2">
      <c r="I154" s="93"/>
      <c r="J154" s="93"/>
      <c r="K154" s="93"/>
      <c r="L154" s="93"/>
      <c r="M154" s="93"/>
      <c r="N154" s="93"/>
      <c r="O154" s="93"/>
      <c r="P154" s="93"/>
    </row>
    <row r="155" spans="9:16" x14ac:dyDescent="0.2">
      <c r="I155" s="93"/>
      <c r="J155" s="93"/>
      <c r="K155" s="93"/>
      <c r="L155" s="93"/>
      <c r="M155" s="93"/>
      <c r="N155" s="93"/>
      <c r="O155" s="93"/>
      <c r="P155" s="93"/>
    </row>
    <row r="156" spans="9:16" x14ac:dyDescent="0.2">
      <c r="I156" s="93"/>
      <c r="J156" s="93"/>
      <c r="K156" s="93"/>
      <c r="L156" s="93"/>
      <c r="M156" s="93"/>
      <c r="N156" s="93"/>
      <c r="O156" s="93"/>
      <c r="P156" s="93"/>
    </row>
    <row r="157" spans="9:16" x14ac:dyDescent="0.2">
      <c r="I157" s="93"/>
      <c r="J157" s="93"/>
      <c r="K157" s="93"/>
      <c r="L157" s="93"/>
      <c r="M157" s="93"/>
      <c r="N157" s="93"/>
      <c r="O157" s="93"/>
      <c r="P157" s="93"/>
    </row>
    <row r="158" spans="9:16" x14ac:dyDescent="0.2">
      <c r="I158" s="93"/>
      <c r="J158" s="93"/>
      <c r="K158" s="93"/>
      <c r="L158" s="93"/>
      <c r="M158" s="93"/>
      <c r="N158" s="93"/>
      <c r="O158" s="93"/>
      <c r="P158" s="93"/>
    </row>
    <row r="159" spans="9:16" x14ac:dyDescent="0.2">
      <c r="I159" s="93"/>
      <c r="J159" s="93"/>
      <c r="K159" s="93"/>
      <c r="L159" s="93"/>
      <c r="M159" s="93"/>
      <c r="N159" s="93"/>
      <c r="O159" s="93"/>
      <c r="P159" s="93"/>
    </row>
    <row r="160" spans="9:16" x14ac:dyDescent="0.2">
      <c r="I160" s="93"/>
      <c r="J160" s="93"/>
      <c r="K160" s="93"/>
      <c r="L160" s="93"/>
      <c r="M160" s="93"/>
      <c r="N160" s="93"/>
      <c r="O160" s="93"/>
      <c r="P160" s="93"/>
    </row>
    <row r="161" spans="9:16" x14ac:dyDescent="0.2">
      <c r="I161" s="93"/>
      <c r="J161" s="93"/>
      <c r="K161" s="93"/>
      <c r="L161" s="93"/>
      <c r="M161" s="93"/>
      <c r="N161" s="93"/>
      <c r="O161" s="93"/>
      <c r="P161" s="93"/>
    </row>
    <row r="162" spans="9:16" x14ac:dyDescent="0.2">
      <c r="I162" s="93"/>
      <c r="J162" s="93"/>
      <c r="K162" s="93"/>
      <c r="L162" s="93"/>
      <c r="M162" s="93"/>
      <c r="N162" s="93"/>
      <c r="O162" s="93"/>
      <c r="P162" s="93"/>
    </row>
    <row r="163" spans="9:16" x14ac:dyDescent="0.2">
      <c r="I163" s="93"/>
      <c r="J163" s="93"/>
      <c r="K163" s="93"/>
      <c r="L163" s="93"/>
      <c r="M163" s="93"/>
      <c r="N163" s="93"/>
      <c r="O163" s="93"/>
      <c r="P163" s="93"/>
    </row>
    <row r="164" spans="9:16" x14ac:dyDescent="0.2">
      <c r="I164" s="93"/>
      <c r="J164" s="93"/>
      <c r="K164" s="93"/>
      <c r="L164" s="93"/>
      <c r="M164" s="93"/>
      <c r="N164" s="93"/>
      <c r="O164" s="93"/>
      <c r="P164" s="93"/>
    </row>
    <row r="165" spans="9:16" x14ac:dyDescent="0.2">
      <c r="I165" s="93"/>
      <c r="J165" s="93"/>
      <c r="K165" s="93"/>
      <c r="L165" s="93"/>
      <c r="M165" s="93"/>
      <c r="N165" s="93"/>
      <c r="O165" s="93"/>
      <c r="P165" s="93"/>
    </row>
    <row r="166" spans="9:16" x14ac:dyDescent="0.2">
      <c r="I166" s="93"/>
      <c r="J166" s="93"/>
      <c r="K166" s="93"/>
      <c r="L166" s="93"/>
      <c r="M166" s="93"/>
      <c r="N166" s="93"/>
      <c r="O166" s="93"/>
      <c r="P166" s="93"/>
    </row>
    <row r="167" spans="9:16" x14ac:dyDescent="0.2">
      <c r="I167" s="93"/>
      <c r="J167" s="93"/>
      <c r="K167" s="93"/>
      <c r="L167" s="93"/>
      <c r="M167" s="93"/>
      <c r="N167" s="93"/>
      <c r="O167" s="93"/>
      <c r="P167" s="93"/>
    </row>
    <row r="168" spans="9:16" x14ac:dyDescent="0.2">
      <c r="I168" s="93"/>
      <c r="J168" s="93"/>
      <c r="K168" s="93"/>
      <c r="L168" s="93"/>
      <c r="M168" s="93"/>
      <c r="N168" s="93"/>
      <c r="O168" s="93"/>
      <c r="P168" s="93"/>
    </row>
    <row r="169" spans="9:16" x14ac:dyDescent="0.2">
      <c r="I169" s="93"/>
      <c r="J169" s="93"/>
      <c r="K169" s="93"/>
      <c r="L169" s="93"/>
      <c r="M169" s="93"/>
      <c r="N169" s="93"/>
      <c r="O169" s="93"/>
      <c r="P169" s="93"/>
    </row>
    <row r="170" spans="9:16" x14ac:dyDescent="0.2">
      <c r="I170" s="93"/>
      <c r="J170" s="93"/>
      <c r="K170" s="93"/>
      <c r="L170" s="93"/>
      <c r="M170" s="93"/>
      <c r="N170" s="93"/>
      <c r="O170" s="93"/>
      <c r="P170" s="93"/>
    </row>
    <row r="171" spans="9:16" x14ac:dyDescent="0.2">
      <c r="I171" s="93"/>
      <c r="J171" s="93"/>
      <c r="K171" s="93"/>
      <c r="L171" s="93"/>
      <c r="M171" s="93"/>
      <c r="N171" s="93"/>
      <c r="O171" s="93"/>
      <c r="P171" s="93"/>
    </row>
    <row r="172" spans="9:16" x14ac:dyDescent="0.2">
      <c r="I172" s="93"/>
      <c r="J172" s="93"/>
      <c r="K172" s="93"/>
      <c r="L172" s="93"/>
      <c r="M172" s="93"/>
      <c r="N172" s="93"/>
      <c r="O172" s="93"/>
      <c r="P172" s="93"/>
    </row>
    <row r="173" spans="9:16" x14ac:dyDescent="0.2">
      <c r="I173" s="93"/>
      <c r="J173" s="93"/>
      <c r="K173" s="93"/>
      <c r="L173" s="93"/>
      <c r="M173" s="93"/>
      <c r="N173" s="93"/>
      <c r="O173" s="93"/>
      <c r="P173" s="93"/>
    </row>
    <row r="174" spans="9:16" x14ac:dyDescent="0.2">
      <c r="I174" s="93"/>
      <c r="J174" s="93"/>
      <c r="K174" s="93"/>
      <c r="L174" s="93"/>
      <c r="M174" s="93"/>
      <c r="N174" s="93"/>
      <c r="O174" s="93"/>
      <c r="P174" s="93"/>
    </row>
    <row r="175" spans="9:16" x14ac:dyDescent="0.2">
      <c r="I175" s="93"/>
      <c r="J175" s="93"/>
      <c r="K175" s="93"/>
      <c r="L175" s="93"/>
      <c r="M175" s="93"/>
      <c r="N175" s="93"/>
      <c r="O175" s="93"/>
      <c r="P175" s="93"/>
    </row>
    <row r="176" spans="9:16" x14ac:dyDescent="0.2">
      <c r="I176" s="93"/>
      <c r="J176" s="93"/>
      <c r="K176" s="93"/>
      <c r="L176" s="93"/>
      <c r="M176" s="93"/>
      <c r="N176" s="93"/>
      <c r="O176" s="93"/>
      <c r="P176" s="93"/>
    </row>
    <row r="177" spans="9:16" x14ac:dyDescent="0.2">
      <c r="I177" s="93"/>
      <c r="J177" s="93"/>
      <c r="K177" s="93"/>
      <c r="L177" s="93"/>
      <c r="M177" s="93"/>
      <c r="N177" s="93"/>
      <c r="O177" s="93"/>
      <c r="P177" s="93"/>
    </row>
    <row r="178" spans="9:16" x14ac:dyDescent="0.2">
      <c r="I178" s="93"/>
      <c r="J178" s="93"/>
      <c r="K178" s="93"/>
      <c r="L178" s="93"/>
      <c r="M178" s="93"/>
      <c r="N178" s="93"/>
      <c r="O178" s="93"/>
      <c r="P178" s="93"/>
    </row>
    <row r="179" spans="9:16" x14ac:dyDescent="0.2">
      <c r="I179" s="93"/>
      <c r="J179" s="93"/>
      <c r="K179" s="93"/>
      <c r="L179" s="93"/>
      <c r="M179" s="93"/>
      <c r="N179" s="93"/>
      <c r="O179" s="93"/>
      <c r="P179" s="93"/>
    </row>
    <row r="180" spans="9:16" x14ac:dyDescent="0.2">
      <c r="I180" s="93"/>
      <c r="J180" s="93"/>
      <c r="K180" s="93"/>
      <c r="L180" s="93"/>
      <c r="M180" s="93"/>
      <c r="N180" s="93"/>
      <c r="O180" s="93"/>
      <c r="P180" s="93"/>
    </row>
    <row r="181" spans="9:16" x14ac:dyDescent="0.2">
      <c r="I181" s="93"/>
      <c r="J181" s="93"/>
      <c r="K181" s="93"/>
      <c r="L181" s="93"/>
      <c r="M181" s="93"/>
      <c r="N181" s="93"/>
      <c r="O181" s="93"/>
      <c r="P181" s="93"/>
    </row>
    <row r="182" spans="9:16" x14ac:dyDescent="0.2">
      <c r="I182" s="93"/>
      <c r="J182" s="93"/>
      <c r="K182" s="93"/>
      <c r="L182" s="93"/>
      <c r="M182" s="93"/>
      <c r="N182" s="93"/>
      <c r="O182" s="93"/>
      <c r="P182" s="93"/>
    </row>
    <row r="183" spans="9:16" x14ac:dyDescent="0.2">
      <c r="I183" s="93"/>
      <c r="J183" s="93"/>
      <c r="K183" s="93"/>
      <c r="L183" s="93"/>
      <c r="M183" s="93"/>
      <c r="N183" s="93"/>
      <c r="O183" s="93"/>
      <c r="P183" s="93"/>
    </row>
    <row r="184" spans="9:16" x14ac:dyDescent="0.2">
      <c r="I184" s="93"/>
      <c r="J184" s="93"/>
      <c r="K184" s="93"/>
      <c r="L184" s="93"/>
      <c r="M184" s="93"/>
      <c r="N184" s="93"/>
      <c r="O184" s="93"/>
      <c r="P184" s="93"/>
    </row>
    <row r="185" spans="9:16" x14ac:dyDescent="0.2">
      <c r="I185" s="93"/>
      <c r="J185" s="93"/>
      <c r="K185" s="93"/>
      <c r="L185" s="93"/>
      <c r="M185" s="93"/>
      <c r="N185" s="93"/>
      <c r="O185" s="93"/>
      <c r="P185" s="93"/>
    </row>
    <row r="186" spans="9:16" x14ac:dyDescent="0.2">
      <c r="I186" s="93"/>
      <c r="J186" s="93"/>
      <c r="K186" s="93"/>
      <c r="L186" s="93"/>
      <c r="M186" s="93"/>
      <c r="N186" s="93"/>
      <c r="O186" s="93"/>
      <c r="P186" s="93"/>
    </row>
    <row r="187" spans="9:16" x14ac:dyDescent="0.2">
      <c r="I187" s="93"/>
      <c r="J187" s="93"/>
      <c r="K187" s="93"/>
      <c r="L187" s="93"/>
      <c r="M187" s="93"/>
      <c r="N187" s="93"/>
      <c r="O187" s="93"/>
      <c r="P187" s="93"/>
    </row>
    <row r="188" spans="9:16" x14ac:dyDescent="0.2">
      <c r="I188" s="93"/>
      <c r="J188" s="93"/>
      <c r="K188" s="93"/>
      <c r="L188" s="93"/>
      <c r="M188" s="93"/>
      <c r="N188" s="93"/>
      <c r="O188" s="93"/>
      <c r="P188" s="93"/>
    </row>
    <row r="189" spans="9:16" x14ac:dyDescent="0.2">
      <c r="I189" s="93"/>
      <c r="J189" s="93"/>
      <c r="K189" s="93"/>
      <c r="L189" s="93"/>
      <c r="M189" s="93"/>
      <c r="N189" s="93"/>
      <c r="O189" s="93"/>
      <c r="P189" s="93"/>
    </row>
    <row r="190" spans="9:16" x14ac:dyDescent="0.2">
      <c r="I190" s="93"/>
      <c r="J190" s="93"/>
      <c r="K190" s="93"/>
      <c r="L190" s="93"/>
      <c r="M190" s="93"/>
      <c r="N190" s="93"/>
      <c r="O190" s="93"/>
      <c r="P190" s="93"/>
    </row>
    <row r="191" spans="9:16" x14ac:dyDescent="0.2">
      <c r="I191" s="93"/>
      <c r="J191" s="93"/>
      <c r="K191" s="93"/>
      <c r="L191" s="93"/>
      <c r="M191" s="93"/>
      <c r="N191" s="93"/>
      <c r="O191" s="93"/>
      <c r="P191" s="93"/>
    </row>
    <row r="192" spans="9:16" x14ac:dyDescent="0.2">
      <c r="I192" s="93"/>
      <c r="J192" s="93"/>
      <c r="K192" s="93"/>
      <c r="L192" s="93"/>
      <c r="M192" s="93"/>
      <c r="N192" s="93"/>
      <c r="O192" s="93"/>
      <c r="P192" s="93"/>
    </row>
    <row r="193" spans="9:16" x14ac:dyDescent="0.2">
      <c r="I193" s="93"/>
      <c r="J193" s="93"/>
      <c r="K193" s="93"/>
      <c r="L193" s="93"/>
      <c r="M193" s="93"/>
      <c r="N193" s="93"/>
      <c r="O193" s="93"/>
      <c r="P193" s="93"/>
    </row>
    <row r="194" spans="9:16" x14ac:dyDescent="0.2">
      <c r="I194" s="93"/>
      <c r="J194" s="93"/>
      <c r="K194" s="93"/>
      <c r="L194" s="93"/>
      <c r="M194" s="93"/>
      <c r="N194" s="93"/>
      <c r="O194" s="93"/>
      <c r="P194" s="93"/>
    </row>
    <row r="195" spans="9:16" x14ac:dyDescent="0.2">
      <c r="I195" s="93"/>
      <c r="J195" s="93"/>
      <c r="K195" s="93"/>
      <c r="L195" s="93"/>
      <c r="M195" s="93"/>
      <c r="N195" s="93"/>
      <c r="O195" s="93"/>
      <c r="P195" s="93"/>
    </row>
    <row r="196" spans="9:16" x14ac:dyDescent="0.2">
      <c r="I196" s="93"/>
      <c r="J196" s="93"/>
      <c r="K196" s="93"/>
      <c r="L196" s="93"/>
      <c r="M196" s="93"/>
      <c r="N196" s="93"/>
      <c r="O196" s="93"/>
      <c r="P196" s="93"/>
    </row>
    <row r="197" spans="9:16" x14ac:dyDescent="0.2">
      <c r="I197" s="93"/>
      <c r="J197" s="93"/>
      <c r="K197" s="93"/>
      <c r="L197" s="93"/>
      <c r="M197" s="93"/>
      <c r="N197" s="93"/>
      <c r="O197" s="93"/>
      <c r="P197" s="93"/>
    </row>
    <row r="198" spans="9:16" x14ac:dyDescent="0.2">
      <c r="I198" s="93"/>
      <c r="J198" s="93"/>
      <c r="K198" s="93"/>
      <c r="L198" s="93"/>
      <c r="M198" s="93"/>
      <c r="N198" s="93"/>
      <c r="O198" s="93"/>
      <c r="P198" s="93"/>
    </row>
    <row r="199" spans="9:16" x14ac:dyDescent="0.2">
      <c r="I199" s="93"/>
      <c r="J199" s="93"/>
      <c r="K199" s="93"/>
      <c r="L199" s="93"/>
      <c r="M199" s="93"/>
      <c r="N199" s="93"/>
      <c r="O199" s="93"/>
      <c r="P199" s="93"/>
    </row>
    <row r="200" spans="9:16" x14ac:dyDescent="0.2">
      <c r="I200" s="93"/>
      <c r="J200" s="93"/>
      <c r="K200" s="93"/>
      <c r="L200" s="93"/>
      <c r="M200" s="93"/>
      <c r="N200" s="93"/>
      <c r="O200" s="93"/>
      <c r="P200" s="93"/>
    </row>
    <row r="201" spans="9:16" x14ac:dyDescent="0.2">
      <c r="I201" s="93"/>
      <c r="J201" s="93"/>
      <c r="K201" s="93"/>
      <c r="L201" s="93"/>
      <c r="M201" s="93"/>
      <c r="N201" s="93"/>
      <c r="O201" s="93"/>
      <c r="P201" s="93"/>
    </row>
    <row r="202" spans="9:16" x14ac:dyDescent="0.2">
      <c r="I202" s="93"/>
      <c r="J202" s="93"/>
      <c r="K202" s="93"/>
      <c r="L202" s="93"/>
      <c r="M202" s="93"/>
      <c r="N202" s="93"/>
      <c r="O202" s="93"/>
      <c r="P202" s="93"/>
    </row>
    <row r="203" spans="9:16" x14ac:dyDescent="0.2">
      <c r="I203" s="93"/>
      <c r="J203" s="93"/>
      <c r="K203" s="93"/>
      <c r="L203" s="93"/>
      <c r="M203" s="93"/>
      <c r="N203" s="93"/>
      <c r="O203" s="93"/>
      <c r="P203" s="93"/>
    </row>
    <row r="204" spans="9:16" x14ac:dyDescent="0.2">
      <c r="I204" s="93"/>
      <c r="J204" s="93"/>
      <c r="K204" s="93"/>
      <c r="L204" s="93"/>
      <c r="M204" s="93"/>
      <c r="N204" s="93"/>
      <c r="O204" s="93"/>
      <c r="P204" s="93"/>
    </row>
    <row r="205" spans="9:16" x14ac:dyDescent="0.2">
      <c r="I205" s="93"/>
      <c r="J205" s="93"/>
      <c r="K205" s="93"/>
      <c r="L205" s="93"/>
      <c r="M205" s="93"/>
      <c r="N205" s="93"/>
      <c r="O205" s="93"/>
      <c r="P205" s="93"/>
    </row>
    <row r="206" spans="9:16" x14ac:dyDescent="0.2">
      <c r="I206" s="93"/>
      <c r="J206" s="93"/>
      <c r="K206" s="93"/>
      <c r="L206" s="93"/>
      <c r="M206" s="93"/>
      <c r="N206" s="93"/>
      <c r="O206" s="93"/>
      <c r="P206" s="93"/>
    </row>
    <row r="207" spans="9:16" x14ac:dyDescent="0.2">
      <c r="I207" s="93"/>
      <c r="J207" s="93"/>
      <c r="K207" s="93"/>
      <c r="L207" s="93"/>
      <c r="M207" s="93"/>
      <c r="N207" s="93"/>
      <c r="O207" s="93"/>
      <c r="P207" s="93"/>
    </row>
    <row r="208" spans="9:16" x14ac:dyDescent="0.2">
      <c r="I208" s="93"/>
      <c r="J208" s="93"/>
      <c r="K208" s="93"/>
      <c r="L208" s="93"/>
      <c r="M208" s="93"/>
      <c r="N208" s="93"/>
      <c r="O208" s="93"/>
      <c r="P208" s="93"/>
    </row>
    <row r="209" spans="9:16" x14ac:dyDescent="0.2">
      <c r="I209" s="93"/>
      <c r="J209" s="93"/>
      <c r="K209" s="93"/>
      <c r="L209" s="93"/>
      <c r="M209" s="93"/>
      <c r="N209" s="93"/>
      <c r="O209" s="93"/>
      <c r="P209" s="93"/>
    </row>
    <row r="210" spans="9:16" x14ac:dyDescent="0.2">
      <c r="I210" s="93"/>
      <c r="J210" s="93"/>
      <c r="K210" s="93"/>
      <c r="L210" s="93"/>
      <c r="M210" s="93"/>
      <c r="N210" s="93"/>
      <c r="O210" s="93"/>
      <c r="P210" s="93"/>
    </row>
    <row r="211" spans="9:16" x14ac:dyDescent="0.2">
      <c r="I211" s="93"/>
      <c r="J211" s="93"/>
      <c r="K211" s="93"/>
      <c r="L211" s="93"/>
      <c r="M211" s="93"/>
      <c r="N211" s="93"/>
      <c r="O211" s="93"/>
      <c r="P211" s="93"/>
    </row>
    <row r="212" spans="9:16" x14ac:dyDescent="0.2">
      <c r="I212" s="93"/>
      <c r="J212" s="93"/>
      <c r="K212" s="93"/>
      <c r="L212" s="93"/>
      <c r="M212" s="93"/>
      <c r="N212" s="93"/>
      <c r="O212" s="93"/>
      <c r="P212" s="93"/>
    </row>
    <row r="213" spans="9:16" x14ac:dyDescent="0.2">
      <c r="I213" s="93"/>
      <c r="J213" s="93"/>
      <c r="K213" s="93"/>
      <c r="L213" s="93"/>
      <c r="M213" s="93"/>
      <c r="N213" s="93"/>
      <c r="O213" s="93"/>
      <c r="P213" s="93"/>
    </row>
    <row r="214" spans="9:16" x14ac:dyDescent="0.2">
      <c r="I214" s="93"/>
      <c r="J214" s="93"/>
      <c r="K214" s="93"/>
      <c r="L214" s="93"/>
      <c r="M214" s="93"/>
      <c r="N214" s="93"/>
      <c r="O214" s="93"/>
      <c r="P214" s="93"/>
    </row>
    <row r="215" spans="9:16" x14ac:dyDescent="0.2">
      <c r="I215" s="93"/>
      <c r="J215" s="93"/>
      <c r="K215" s="93"/>
      <c r="L215" s="93"/>
      <c r="M215" s="93"/>
      <c r="N215" s="93"/>
      <c r="O215" s="93"/>
      <c r="P215" s="93"/>
    </row>
    <row r="216" spans="9:16" x14ac:dyDescent="0.2">
      <c r="I216" s="93"/>
      <c r="J216" s="93"/>
      <c r="K216" s="93"/>
      <c r="L216" s="93"/>
      <c r="M216" s="93"/>
      <c r="N216" s="93"/>
      <c r="O216" s="93"/>
      <c r="P216" s="93"/>
    </row>
    <row r="217" spans="9:16" x14ac:dyDescent="0.2">
      <c r="I217" s="93"/>
      <c r="J217" s="93"/>
      <c r="K217" s="93"/>
      <c r="L217" s="93"/>
      <c r="M217" s="93"/>
      <c r="N217" s="93"/>
      <c r="O217" s="93"/>
      <c r="P217" s="93"/>
    </row>
    <row r="218" spans="9:16" x14ac:dyDescent="0.2">
      <c r="I218" s="93"/>
      <c r="J218" s="93"/>
      <c r="K218" s="93"/>
      <c r="L218" s="93"/>
      <c r="M218" s="93"/>
      <c r="N218" s="93"/>
      <c r="O218" s="93"/>
      <c r="P218" s="93"/>
    </row>
    <row r="219" spans="9:16" x14ac:dyDescent="0.2">
      <c r="I219" s="93"/>
      <c r="J219" s="93"/>
      <c r="K219" s="93"/>
      <c r="L219" s="93"/>
      <c r="M219" s="93"/>
      <c r="N219" s="93"/>
      <c r="O219" s="93"/>
      <c r="P219" s="93"/>
    </row>
    <row r="220" spans="9:16" x14ac:dyDescent="0.2">
      <c r="I220" s="93"/>
      <c r="J220" s="93"/>
      <c r="K220" s="93"/>
      <c r="L220" s="93"/>
      <c r="M220" s="93"/>
      <c r="N220" s="93"/>
      <c r="O220" s="93"/>
      <c r="P220" s="93"/>
    </row>
    <row r="221" spans="9:16" x14ac:dyDescent="0.2">
      <c r="I221" s="93"/>
      <c r="J221" s="93"/>
      <c r="K221" s="93"/>
      <c r="L221" s="93"/>
      <c r="M221" s="93"/>
      <c r="N221" s="93"/>
      <c r="O221" s="93"/>
      <c r="P221" s="93"/>
    </row>
    <row r="222" spans="9:16" x14ac:dyDescent="0.2">
      <c r="I222" s="93"/>
      <c r="J222" s="93"/>
      <c r="K222" s="93"/>
      <c r="L222" s="93"/>
      <c r="M222" s="93"/>
      <c r="N222" s="93"/>
      <c r="O222" s="93"/>
      <c r="P222" s="93"/>
    </row>
    <row r="223" spans="9:16" x14ac:dyDescent="0.2">
      <c r="I223" s="93"/>
      <c r="J223" s="93"/>
      <c r="K223" s="93"/>
      <c r="L223" s="93"/>
      <c r="M223" s="93"/>
      <c r="N223" s="93"/>
      <c r="O223" s="93"/>
      <c r="P223" s="93"/>
    </row>
    <row r="224" spans="9:16" x14ac:dyDescent="0.2">
      <c r="I224" s="93"/>
      <c r="J224" s="93"/>
      <c r="K224" s="93"/>
      <c r="L224" s="93"/>
      <c r="M224" s="93"/>
      <c r="N224" s="93"/>
      <c r="O224" s="93"/>
      <c r="P224" s="93"/>
    </row>
    <row r="225" spans="9:16" x14ac:dyDescent="0.2">
      <c r="I225" s="93"/>
      <c r="J225" s="93"/>
      <c r="K225" s="93"/>
      <c r="L225" s="93"/>
      <c r="M225" s="93"/>
      <c r="N225" s="93"/>
      <c r="O225" s="93"/>
      <c r="P225" s="93"/>
    </row>
    <row r="226" spans="9:16" x14ac:dyDescent="0.2">
      <c r="I226" s="93"/>
      <c r="J226" s="93"/>
      <c r="K226" s="93"/>
      <c r="L226" s="93"/>
      <c r="M226" s="93"/>
      <c r="N226" s="93"/>
      <c r="O226" s="93"/>
      <c r="P226" s="93"/>
    </row>
    <row r="227" spans="9:16" x14ac:dyDescent="0.2">
      <c r="I227" s="93"/>
      <c r="J227" s="93"/>
      <c r="K227" s="93"/>
      <c r="L227" s="93"/>
      <c r="M227" s="93"/>
      <c r="N227" s="93"/>
      <c r="O227" s="93"/>
      <c r="P227" s="93"/>
    </row>
    <row r="228" spans="9:16" x14ac:dyDescent="0.2">
      <c r="I228" s="93"/>
      <c r="J228" s="93"/>
      <c r="K228" s="93"/>
      <c r="L228" s="93"/>
      <c r="M228" s="93"/>
      <c r="N228" s="93"/>
      <c r="O228" s="93"/>
      <c r="P228" s="93"/>
    </row>
    <row r="229" spans="9:16" x14ac:dyDescent="0.2">
      <c r="I229" s="93"/>
      <c r="J229" s="93"/>
      <c r="K229" s="93"/>
      <c r="L229" s="93"/>
      <c r="M229" s="93"/>
      <c r="N229" s="93"/>
      <c r="O229" s="93"/>
      <c r="P229" s="93"/>
    </row>
    <row r="230" spans="9:16" x14ac:dyDescent="0.2">
      <c r="I230" s="93"/>
      <c r="J230" s="93"/>
      <c r="K230" s="93"/>
      <c r="L230" s="93"/>
      <c r="M230" s="93"/>
      <c r="N230" s="93"/>
      <c r="O230" s="93"/>
      <c r="P230" s="93"/>
    </row>
    <row r="231" spans="9:16" x14ac:dyDescent="0.2">
      <c r="I231" s="93"/>
      <c r="J231" s="93"/>
      <c r="K231" s="93"/>
      <c r="L231" s="93"/>
      <c r="M231" s="93"/>
      <c r="N231" s="93"/>
      <c r="O231" s="93"/>
      <c r="P231" s="93"/>
    </row>
    <row r="232" spans="9:16" x14ac:dyDescent="0.2">
      <c r="I232" s="93"/>
      <c r="J232" s="93"/>
      <c r="K232" s="93"/>
      <c r="L232" s="93"/>
      <c r="M232" s="93"/>
      <c r="N232" s="93"/>
      <c r="O232" s="93"/>
      <c r="P232" s="93"/>
    </row>
    <row r="233" spans="9:16" x14ac:dyDescent="0.2">
      <c r="I233" s="93"/>
      <c r="J233" s="93"/>
      <c r="K233" s="93"/>
      <c r="L233" s="93"/>
      <c r="M233" s="93"/>
      <c r="N233" s="93"/>
      <c r="O233" s="93"/>
      <c r="P233" s="93"/>
    </row>
    <row r="234" spans="9:16" x14ac:dyDescent="0.2">
      <c r="I234" s="93"/>
      <c r="J234" s="93"/>
      <c r="K234" s="93"/>
      <c r="L234" s="93"/>
      <c r="M234" s="93"/>
      <c r="N234" s="93"/>
      <c r="O234" s="93"/>
      <c r="P234" s="93"/>
    </row>
    <row r="235" spans="9:16" x14ac:dyDescent="0.2">
      <c r="I235" s="93"/>
      <c r="J235" s="93"/>
      <c r="K235" s="93"/>
      <c r="L235" s="93"/>
      <c r="M235" s="93"/>
      <c r="N235" s="93"/>
      <c r="O235" s="93"/>
      <c r="P235" s="93"/>
    </row>
    <row r="236" spans="9:16" x14ac:dyDescent="0.2">
      <c r="I236" s="93"/>
      <c r="J236" s="93"/>
      <c r="K236" s="93"/>
      <c r="L236" s="93"/>
      <c r="M236" s="93"/>
      <c r="N236" s="93"/>
      <c r="O236" s="93"/>
      <c r="P236" s="93"/>
    </row>
    <row r="237" spans="9:16" x14ac:dyDescent="0.2">
      <c r="I237" s="93"/>
      <c r="J237" s="93"/>
      <c r="K237" s="93"/>
      <c r="L237" s="93"/>
      <c r="M237" s="93"/>
      <c r="N237" s="93"/>
      <c r="O237" s="93"/>
      <c r="P237" s="93"/>
    </row>
    <row r="238" spans="9:16" x14ac:dyDescent="0.2">
      <c r="I238" s="93"/>
      <c r="J238" s="93"/>
      <c r="K238" s="93"/>
      <c r="L238" s="93"/>
      <c r="M238" s="93"/>
      <c r="N238" s="93"/>
      <c r="O238" s="93"/>
      <c r="P238" s="93"/>
    </row>
    <row r="239" spans="9:16" x14ac:dyDescent="0.2">
      <c r="I239" s="93"/>
      <c r="J239" s="93"/>
      <c r="K239" s="93"/>
      <c r="L239" s="93"/>
      <c r="M239" s="93"/>
      <c r="N239" s="93"/>
      <c r="O239" s="93"/>
      <c r="P239" s="93"/>
    </row>
    <row r="240" spans="9:16" x14ac:dyDescent="0.2">
      <c r="I240" s="93"/>
      <c r="J240" s="93"/>
      <c r="K240" s="93"/>
      <c r="L240" s="93"/>
      <c r="M240" s="93"/>
      <c r="N240" s="93"/>
      <c r="O240" s="93"/>
      <c r="P240" s="93"/>
    </row>
    <row r="241" spans="9:16" x14ac:dyDescent="0.2">
      <c r="I241" s="93"/>
      <c r="J241" s="93"/>
      <c r="K241" s="93"/>
      <c r="L241" s="93"/>
      <c r="M241" s="93"/>
      <c r="N241" s="93"/>
      <c r="O241" s="93"/>
      <c r="P241" s="93"/>
    </row>
    <row r="242" spans="9:16" x14ac:dyDescent="0.2">
      <c r="I242" s="93"/>
      <c r="J242" s="93"/>
      <c r="K242" s="93"/>
      <c r="L242" s="93"/>
      <c r="M242" s="93"/>
      <c r="N242" s="93"/>
      <c r="O242" s="93"/>
      <c r="P242" s="93"/>
    </row>
    <row r="243" spans="9:16" x14ac:dyDescent="0.2">
      <c r="I243" s="93"/>
      <c r="J243" s="93"/>
      <c r="K243" s="93"/>
      <c r="L243" s="93"/>
      <c r="M243" s="93"/>
      <c r="N243" s="93"/>
      <c r="O243" s="93"/>
      <c r="P243" s="93"/>
    </row>
    <row r="244" spans="9:16" x14ac:dyDescent="0.2">
      <c r="I244" s="93"/>
      <c r="J244" s="93"/>
      <c r="K244" s="93"/>
      <c r="L244" s="93"/>
      <c r="M244" s="93"/>
      <c r="N244" s="93"/>
      <c r="O244" s="93"/>
      <c r="P244" s="93"/>
    </row>
    <row r="245" spans="9:16" x14ac:dyDescent="0.2">
      <c r="I245" s="93"/>
      <c r="J245" s="93"/>
      <c r="K245" s="93"/>
      <c r="L245" s="93"/>
      <c r="M245" s="93"/>
      <c r="N245" s="93"/>
      <c r="O245" s="93"/>
      <c r="P245" s="93"/>
    </row>
    <row r="246" spans="9:16" x14ac:dyDescent="0.2">
      <c r="I246" s="93"/>
      <c r="J246" s="93"/>
      <c r="K246" s="93"/>
      <c r="L246" s="93"/>
      <c r="M246" s="93"/>
      <c r="N246" s="93"/>
      <c r="O246" s="93"/>
      <c r="P246" s="93"/>
    </row>
    <row r="247" spans="9:16" x14ac:dyDescent="0.2">
      <c r="I247" s="93"/>
      <c r="J247" s="93"/>
      <c r="K247" s="93"/>
      <c r="L247" s="93"/>
      <c r="M247" s="93"/>
      <c r="N247" s="93"/>
      <c r="O247" s="93"/>
      <c r="P247" s="93"/>
    </row>
    <row r="248" spans="9:16" x14ac:dyDescent="0.2">
      <c r="I248" s="93"/>
      <c r="J248" s="93"/>
      <c r="K248" s="93"/>
      <c r="L248" s="93"/>
      <c r="M248" s="93"/>
      <c r="N248" s="93"/>
      <c r="O248" s="93"/>
      <c r="P248" s="93"/>
    </row>
    <row r="249" spans="9:16" x14ac:dyDescent="0.2">
      <c r="I249" s="93"/>
      <c r="J249" s="93"/>
      <c r="K249" s="93"/>
      <c r="L249" s="93"/>
      <c r="M249" s="93"/>
      <c r="N249" s="93"/>
      <c r="O249" s="93"/>
      <c r="P249" s="93"/>
    </row>
    <row r="250" spans="9:16" x14ac:dyDescent="0.2">
      <c r="I250" s="93"/>
      <c r="J250" s="93"/>
      <c r="K250" s="93"/>
      <c r="L250" s="93"/>
      <c r="M250" s="93"/>
      <c r="N250" s="93"/>
      <c r="O250" s="93"/>
      <c r="P250" s="93"/>
    </row>
    <row r="251" spans="9:16" x14ac:dyDescent="0.2">
      <c r="I251" s="93"/>
      <c r="J251" s="93"/>
      <c r="K251" s="93"/>
      <c r="L251" s="93"/>
      <c r="M251" s="93"/>
      <c r="N251" s="93"/>
      <c r="O251" s="93"/>
      <c r="P251" s="93"/>
    </row>
    <row r="252" spans="9:16" x14ac:dyDescent="0.2">
      <c r="I252" s="93"/>
      <c r="J252" s="93"/>
      <c r="K252" s="93"/>
      <c r="L252" s="93"/>
      <c r="M252" s="93"/>
      <c r="N252" s="93"/>
      <c r="O252" s="93"/>
      <c r="P252" s="93"/>
    </row>
    <row r="253" spans="9:16" x14ac:dyDescent="0.2">
      <c r="I253" s="93"/>
      <c r="J253" s="93"/>
      <c r="K253" s="93"/>
      <c r="L253" s="93"/>
      <c r="M253" s="93"/>
      <c r="N253" s="93"/>
      <c r="O253" s="93"/>
      <c r="P253" s="93"/>
    </row>
    <row r="254" spans="9:16" x14ac:dyDescent="0.2">
      <c r="I254" s="93"/>
      <c r="J254" s="93"/>
      <c r="K254" s="93"/>
      <c r="L254" s="93"/>
      <c r="M254" s="93"/>
      <c r="N254" s="93"/>
      <c r="O254" s="93"/>
      <c r="P254" s="93"/>
    </row>
    <row r="255" spans="9:16" x14ac:dyDescent="0.2">
      <c r="I255" s="93"/>
      <c r="J255" s="93"/>
      <c r="K255" s="93"/>
      <c r="L255" s="93"/>
      <c r="M255" s="93"/>
      <c r="N255" s="93"/>
      <c r="O255" s="93"/>
      <c r="P255" s="93"/>
    </row>
    <row r="256" spans="9:16" x14ac:dyDescent="0.2">
      <c r="I256" s="93"/>
      <c r="J256" s="93"/>
      <c r="K256" s="93"/>
      <c r="L256" s="93"/>
      <c r="M256" s="93"/>
      <c r="N256" s="93"/>
      <c r="O256" s="93"/>
      <c r="P256" s="93"/>
    </row>
    <row r="257" spans="9:16" x14ac:dyDescent="0.2">
      <c r="I257" s="93"/>
      <c r="J257" s="93"/>
      <c r="K257" s="93"/>
      <c r="L257" s="93"/>
      <c r="M257" s="93"/>
      <c r="N257" s="93"/>
      <c r="O257" s="93"/>
      <c r="P257" s="93"/>
    </row>
    <row r="258" spans="9:16" x14ac:dyDescent="0.2">
      <c r="I258" s="93"/>
      <c r="J258" s="93"/>
      <c r="K258" s="93"/>
      <c r="L258" s="93"/>
      <c r="M258" s="93"/>
      <c r="N258" s="93"/>
      <c r="O258" s="93"/>
      <c r="P258" s="93"/>
    </row>
    <row r="259" spans="9:16" x14ac:dyDescent="0.2">
      <c r="I259" s="93"/>
      <c r="J259" s="93"/>
      <c r="K259" s="93"/>
      <c r="L259" s="93"/>
      <c r="M259" s="93"/>
      <c r="N259" s="93"/>
      <c r="O259" s="93"/>
      <c r="P259" s="93"/>
    </row>
    <row r="260" spans="9:16" x14ac:dyDescent="0.2">
      <c r="I260" s="93"/>
      <c r="J260" s="93"/>
      <c r="K260" s="93"/>
      <c r="L260" s="93"/>
      <c r="M260" s="93"/>
      <c r="N260" s="93"/>
      <c r="O260" s="93"/>
      <c r="P260" s="93"/>
    </row>
    <row r="261" spans="9:16" x14ac:dyDescent="0.2">
      <c r="I261" s="93"/>
      <c r="J261" s="93"/>
      <c r="K261" s="93"/>
      <c r="L261" s="93"/>
      <c r="M261" s="93"/>
      <c r="N261" s="93"/>
      <c r="O261" s="93"/>
      <c r="P261" s="93"/>
    </row>
    <row r="262" spans="9:16" x14ac:dyDescent="0.2">
      <c r="I262" s="93"/>
      <c r="J262" s="93"/>
      <c r="K262" s="93"/>
      <c r="L262" s="93"/>
      <c r="M262" s="93"/>
      <c r="N262" s="93"/>
      <c r="O262" s="93"/>
      <c r="P262" s="93"/>
    </row>
    <row r="263" spans="9:16" x14ac:dyDescent="0.2">
      <c r="I263" s="93"/>
      <c r="J263" s="93"/>
      <c r="K263" s="93"/>
      <c r="L263" s="93"/>
      <c r="M263" s="93"/>
      <c r="N263" s="93"/>
      <c r="O263" s="93"/>
      <c r="P263" s="93"/>
    </row>
    <row r="264" spans="9:16" x14ac:dyDescent="0.2">
      <c r="I264" s="93"/>
      <c r="J264" s="93"/>
      <c r="K264" s="93"/>
      <c r="L264" s="93"/>
      <c r="M264" s="93"/>
      <c r="N264" s="93"/>
      <c r="O264" s="93"/>
      <c r="P264" s="93"/>
    </row>
    <row r="265" spans="9:16" x14ac:dyDescent="0.2">
      <c r="I265" s="93"/>
      <c r="J265" s="93"/>
      <c r="K265" s="93"/>
      <c r="L265" s="93"/>
      <c r="M265" s="93"/>
      <c r="N265" s="93"/>
      <c r="O265" s="93"/>
      <c r="P265" s="93"/>
    </row>
    <row r="266" spans="9:16" x14ac:dyDescent="0.2">
      <c r="I266" s="93"/>
      <c r="J266" s="93"/>
      <c r="K266" s="93"/>
      <c r="L266" s="93"/>
      <c r="M266" s="93"/>
      <c r="N266" s="93"/>
      <c r="O266" s="93"/>
      <c r="P266" s="93"/>
    </row>
    <row r="267" spans="9:16" x14ac:dyDescent="0.2">
      <c r="I267" s="93"/>
      <c r="J267" s="93"/>
      <c r="K267" s="93"/>
      <c r="L267" s="93"/>
      <c r="M267" s="93"/>
      <c r="N267" s="93"/>
      <c r="O267" s="93"/>
      <c r="P267" s="93"/>
    </row>
    <row r="268" spans="9:16" x14ac:dyDescent="0.2">
      <c r="I268" s="93"/>
      <c r="J268" s="93"/>
      <c r="K268" s="93"/>
      <c r="L268" s="93"/>
      <c r="M268" s="93"/>
      <c r="N268" s="93"/>
      <c r="O268" s="93"/>
      <c r="P268" s="93"/>
    </row>
    <row r="269" spans="9:16" x14ac:dyDescent="0.2">
      <c r="I269" s="93"/>
      <c r="J269" s="93"/>
      <c r="K269" s="93"/>
      <c r="L269" s="93"/>
      <c r="M269" s="93"/>
      <c r="N269" s="93"/>
      <c r="O269" s="93"/>
      <c r="P269" s="93"/>
    </row>
    <row r="270" spans="9:16" x14ac:dyDescent="0.2">
      <c r="I270" s="93"/>
      <c r="J270" s="93"/>
      <c r="K270" s="93"/>
      <c r="L270" s="93"/>
      <c r="M270" s="93"/>
      <c r="N270" s="93"/>
      <c r="O270" s="93"/>
      <c r="P270" s="93"/>
    </row>
    <row r="271" spans="9:16" x14ac:dyDescent="0.2">
      <c r="I271" s="93"/>
      <c r="J271" s="93"/>
      <c r="K271" s="93"/>
      <c r="L271" s="93"/>
      <c r="M271" s="93"/>
      <c r="N271" s="93"/>
      <c r="O271" s="93"/>
      <c r="P271" s="93"/>
    </row>
    <row r="272" spans="9:16" x14ac:dyDescent="0.2">
      <c r="I272" s="93"/>
      <c r="J272" s="93"/>
      <c r="K272" s="93"/>
      <c r="L272" s="93"/>
      <c r="M272" s="93"/>
      <c r="N272" s="93"/>
      <c r="O272" s="93"/>
      <c r="P272" s="93"/>
    </row>
    <row r="273" spans="9:16" x14ac:dyDescent="0.2">
      <c r="I273" s="93"/>
      <c r="J273" s="93"/>
      <c r="K273" s="93"/>
      <c r="L273" s="93"/>
      <c r="M273" s="93"/>
      <c r="N273" s="93"/>
      <c r="O273" s="93"/>
      <c r="P273" s="93"/>
    </row>
    <row r="274" spans="9:16" x14ac:dyDescent="0.2">
      <c r="I274" s="93"/>
      <c r="J274" s="93"/>
      <c r="K274" s="93"/>
      <c r="L274" s="93"/>
      <c r="M274" s="93"/>
      <c r="N274" s="93"/>
      <c r="O274" s="93"/>
      <c r="P274" s="93"/>
    </row>
    <row r="275" spans="9:16" x14ac:dyDescent="0.2">
      <c r="I275" s="93"/>
      <c r="J275" s="93"/>
      <c r="K275" s="93"/>
      <c r="L275" s="93"/>
      <c r="M275" s="93"/>
      <c r="N275" s="93"/>
      <c r="O275" s="93"/>
      <c r="P275" s="93"/>
    </row>
    <row r="276" spans="9:16" x14ac:dyDescent="0.2">
      <c r="I276" s="93"/>
      <c r="J276" s="93"/>
      <c r="K276" s="93"/>
      <c r="L276" s="93"/>
      <c r="M276" s="93"/>
      <c r="N276" s="93"/>
      <c r="O276" s="93"/>
      <c r="P276" s="93"/>
    </row>
    <row r="277" spans="9:16" x14ac:dyDescent="0.2">
      <c r="I277" s="93"/>
      <c r="J277" s="93"/>
      <c r="K277" s="93"/>
      <c r="L277" s="93"/>
      <c r="M277" s="93"/>
      <c r="N277" s="93"/>
      <c r="O277" s="93"/>
      <c r="P277" s="93"/>
    </row>
    <row r="278" spans="9:16" x14ac:dyDescent="0.2">
      <c r="I278" s="93"/>
      <c r="J278" s="93"/>
      <c r="K278" s="93"/>
      <c r="L278" s="93"/>
      <c r="M278" s="93"/>
      <c r="N278" s="93"/>
      <c r="O278" s="93"/>
      <c r="P278" s="93"/>
    </row>
    <row r="279" spans="9:16" x14ac:dyDescent="0.2">
      <c r="I279" s="93"/>
      <c r="J279" s="93"/>
      <c r="K279" s="93"/>
      <c r="L279" s="93"/>
      <c r="M279" s="93"/>
      <c r="N279" s="93"/>
      <c r="O279" s="93"/>
      <c r="P279" s="93"/>
    </row>
    <row r="280" spans="9:16" x14ac:dyDescent="0.2">
      <c r="I280" s="93"/>
      <c r="J280" s="93"/>
      <c r="K280" s="93"/>
      <c r="L280" s="93"/>
      <c r="M280" s="93"/>
      <c r="N280" s="93"/>
      <c r="O280" s="93"/>
      <c r="P280" s="93"/>
    </row>
    <row r="281" spans="9:16" x14ac:dyDescent="0.2">
      <c r="I281" s="93"/>
      <c r="J281" s="93"/>
      <c r="K281" s="93"/>
      <c r="L281" s="93"/>
      <c r="M281" s="93"/>
      <c r="N281" s="93"/>
      <c r="O281" s="93"/>
      <c r="P281" s="93"/>
    </row>
    <row r="282" spans="9:16" x14ac:dyDescent="0.2">
      <c r="I282" s="93"/>
      <c r="J282" s="93"/>
      <c r="K282" s="93"/>
      <c r="L282" s="93"/>
      <c r="M282" s="93"/>
      <c r="N282" s="93"/>
      <c r="O282" s="93"/>
      <c r="P282" s="93"/>
    </row>
    <row r="283" spans="9:16" x14ac:dyDescent="0.2">
      <c r="I283" s="93"/>
      <c r="J283" s="93"/>
      <c r="K283" s="93"/>
      <c r="L283" s="93"/>
      <c r="M283" s="93"/>
      <c r="N283" s="93"/>
      <c r="O283" s="93"/>
      <c r="P283" s="93"/>
    </row>
    <row r="284" spans="9:16" x14ac:dyDescent="0.2">
      <c r="I284" s="93"/>
      <c r="J284" s="93"/>
      <c r="K284" s="93"/>
      <c r="L284" s="93"/>
      <c r="M284" s="93"/>
      <c r="N284" s="93"/>
      <c r="O284" s="93"/>
      <c r="P284" s="93"/>
    </row>
    <row r="285" spans="9:16" x14ac:dyDescent="0.2">
      <c r="I285" s="93"/>
      <c r="J285" s="93"/>
      <c r="K285" s="93"/>
      <c r="L285" s="93"/>
      <c r="M285" s="93"/>
      <c r="N285" s="93"/>
      <c r="O285" s="93"/>
      <c r="P285" s="93"/>
    </row>
    <row r="286" spans="9:16" x14ac:dyDescent="0.2">
      <c r="I286" s="93"/>
      <c r="J286" s="93"/>
      <c r="K286" s="93"/>
      <c r="L286" s="93"/>
      <c r="M286" s="93"/>
      <c r="N286" s="93"/>
      <c r="O286" s="93"/>
      <c r="P286" s="93"/>
    </row>
    <row r="287" spans="9:16" x14ac:dyDescent="0.2">
      <c r="I287" s="93"/>
      <c r="J287" s="93"/>
      <c r="K287" s="93"/>
      <c r="L287" s="93"/>
      <c r="M287" s="93"/>
      <c r="N287" s="93"/>
      <c r="O287" s="93"/>
      <c r="P287" s="93"/>
    </row>
    <row r="288" spans="9:16" x14ac:dyDescent="0.2">
      <c r="I288" s="93"/>
      <c r="J288" s="93"/>
      <c r="K288" s="93"/>
      <c r="L288" s="93"/>
      <c r="M288" s="93"/>
      <c r="N288" s="93"/>
      <c r="O288" s="93"/>
      <c r="P288" s="93"/>
    </row>
    <row r="289" spans="9:16" x14ac:dyDescent="0.2">
      <c r="I289" s="93"/>
      <c r="J289" s="93"/>
      <c r="K289" s="93"/>
      <c r="L289" s="93"/>
      <c r="M289" s="93"/>
      <c r="N289" s="93"/>
      <c r="O289" s="93"/>
      <c r="P289" s="93"/>
    </row>
    <row r="290" spans="9:16" x14ac:dyDescent="0.2">
      <c r="I290" s="93"/>
      <c r="J290" s="93"/>
      <c r="K290" s="93"/>
      <c r="L290" s="93"/>
      <c r="M290" s="93"/>
      <c r="N290" s="93"/>
      <c r="O290" s="93"/>
      <c r="P290" s="93"/>
    </row>
    <row r="291" spans="9:16" x14ac:dyDescent="0.2">
      <c r="I291" s="93"/>
      <c r="J291" s="93"/>
      <c r="K291" s="93"/>
      <c r="L291" s="93"/>
      <c r="M291" s="93"/>
      <c r="N291" s="93"/>
      <c r="O291" s="93"/>
      <c r="P291" s="93"/>
    </row>
    <row r="292" spans="9:16" x14ac:dyDescent="0.2">
      <c r="I292" s="93"/>
      <c r="J292" s="93"/>
      <c r="K292" s="93"/>
      <c r="L292" s="93"/>
      <c r="M292" s="93"/>
      <c r="N292" s="93"/>
      <c r="O292" s="93"/>
      <c r="P292" s="93"/>
    </row>
    <row r="293" spans="9:16" x14ac:dyDescent="0.2">
      <c r="I293" s="93"/>
      <c r="J293" s="93"/>
      <c r="K293" s="93"/>
      <c r="L293" s="93"/>
      <c r="M293" s="93"/>
      <c r="N293" s="93"/>
      <c r="O293" s="93"/>
      <c r="P293" s="93"/>
    </row>
    <row r="294" spans="9:16" x14ac:dyDescent="0.2">
      <c r="I294" s="93"/>
      <c r="J294" s="93"/>
      <c r="K294" s="93"/>
      <c r="L294" s="93"/>
      <c r="M294" s="93"/>
      <c r="N294" s="93"/>
      <c r="O294" s="93"/>
      <c r="P294" s="93"/>
    </row>
    <row r="295" spans="9:16" x14ac:dyDescent="0.2">
      <c r="I295" s="93"/>
      <c r="J295" s="93"/>
      <c r="K295" s="93"/>
      <c r="L295" s="93"/>
      <c r="M295" s="93"/>
      <c r="N295" s="93"/>
      <c r="O295" s="93"/>
      <c r="P295" s="93"/>
    </row>
    <row r="296" spans="9:16" x14ac:dyDescent="0.2">
      <c r="I296" s="93"/>
      <c r="J296" s="93"/>
      <c r="K296" s="93"/>
      <c r="L296" s="93"/>
      <c r="M296" s="93"/>
      <c r="N296" s="93"/>
      <c r="O296" s="93"/>
      <c r="P296" s="93"/>
    </row>
    <row r="297" spans="9:16" x14ac:dyDescent="0.2">
      <c r="I297" s="93"/>
      <c r="J297" s="93"/>
      <c r="K297" s="93"/>
      <c r="L297" s="93"/>
      <c r="M297" s="93"/>
      <c r="N297" s="93"/>
      <c r="O297" s="93"/>
      <c r="P297" s="93"/>
    </row>
    <row r="298" spans="9:16" x14ac:dyDescent="0.2">
      <c r="I298" s="93"/>
      <c r="J298" s="93"/>
      <c r="K298" s="93"/>
      <c r="L298" s="93"/>
      <c r="M298" s="93"/>
      <c r="N298" s="93"/>
      <c r="O298" s="93"/>
      <c r="P298" s="93"/>
    </row>
    <row r="299" spans="9:16" x14ac:dyDescent="0.2">
      <c r="I299" s="93"/>
      <c r="J299" s="93"/>
      <c r="K299" s="93"/>
      <c r="L299" s="93"/>
      <c r="M299" s="93"/>
      <c r="N299" s="93"/>
      <c r="O299" s="93"/>
      <c r="P299" s="93"/>
    </row>
    <row r="300" spans="9:16" x14ac:dyDescent="0.2">
      <c r="I300" s="93"/>
      <c r="J300" s="93"/>
      <c r="K300" s="93"/>
      <c r="L300" s="93"/>
      <c r="M300" s="93"/>
      <c r="N300" s="93"/>
      <c r="O300" s="93"/>
      <c r="P300" s="93"/>
    </row>
    <row r="301" spans="9:16" x14ac:dyDescent="0.2">
      <c r="I301" s="93"/>
      <c r="J301" s="93"/>
      <c r="K301" s="93"/>
      <c r="L301" s="93"/>
      <c r="M301" s="93"/>
      <c r="N301" s="93"/>
      <c r="O301" s="93"/>
      <c r="P301" s="93"/>
    </row>
    <row r="302" spans="9:16" x14ac:dyDescent="0.2">
      <c r="I302" s="93"/>
      <c r="J302" s="93"/>
      <c r="K302" s="93"/>
      <c r="L302" s="93"/>
      <c r="M302" s="93"/>
      <c r="N302" s="93"/>
      <c r="O302" s="93"/>
      <c r="P302" s="93"/>
    </row>
    <row r="303" spans="9:16" x14ac:dyDescent="0.2">
      <c r="I303" s="93"/>
      <c r="J303" s="93"/>
      <c r="K303" s="93"/>
      <c r="L303" s="93"/>
      <c r="M303" s="93"/>
      <c r="N303" s="93"/>
      <c r="O303" s="93"/>
      <c r="P303" s="93"/>
    </row>
    <row r="304" spans="9:16" x14ac:dyDescent="0.2">
      <c r="I304" s="93"/>
      <c r="J304" s="93"/>
      <c r="K304" s="93"/>
      <c r="L304" s="93"/>
      <c r="M304" s="93"/>
      <c r="N304" s="93"/>
      <c r="O304" s="93"/>
      <c r="P304" s="93"/>
    </row>
    <row r="305" spans="9:16" x14ac:dyDescent="0.2">
      <c r="I305" s="93"/>
      <c r="J305" s="93"/>
      <c r="K305" s="93"/>
      <c r="L305" s="93"/>
      <c r="M305" s="93"/>
      <c r="N305" s="93"/>
      <c r="O305" s="93"/>
      <c r="P305" s="93"/>
    </row>
    <row r="306" spans="9:16" x14ac:dyDescent="0.2">
      <c r="I306" s="93"/>
      <c r="J306" s="93"/>
      <c r="K306" s="93"/>
      <c r="L306" s="93"/>
      <c r="M306" s="93"/>
      <c r="N306" s="93"/>
      <c r="O306" s="93"/>
      <c r="P306" s="93"/>
    </row>
    <row r="307" spans="9:16" x14ac:dyDescent="0.2">
      <c r="I307" s="93"/>
      <c r="J307" s="93"/>
      <c r="K307" s="93"/>
      <c r="L307" s="93"/>
      <c r="M307" s="93"/>
      <c r="N307" s="93"/>
      <c r="O307" s="93"/>
      <c r="P307" s="93"/>
    </row>
    <row r="308" spans="9:16" x14ac:dyDescent="0.2">
      <c r="I308" s="93"/>
      <c r="J308" s="93"/>
      <c r="K308" s="93"/>
      <c r="L308" s="93"/>
      <c r="M308" s="93"/>
      <c r="N308" s="93"/>
      <c r="O308" s="93"/>
      <c r="P308" s="93"/>
    </row>
    <row r="309" spans="9:16" x14ac:dyDescent="0.2">
      <c r="I309" s="93"/>
      <c r="J309" s="93"/>
      <c r="K309" s="93"/>
      <c r="L309" s="93"/>
      <c r="M309" s="93"/>
      <c r="N309" s="93"/>
      <c r="O309" s="93"/>
      <c r="P309" s="93"/>
    </row>
    <row r="310" spans="9:16" x14ac:dyDescent="0.2">
      <c r="I310" s="93"/>
      <c r="J310" s="93"/>
      <c r="K310" s="93"/>
      <c r="L310" s="93"/>
      <c r="M310" s="93"/>
      <c r="N310" s="93"/>
      <c r="O310" s="93"/>
      <c r="P310" s="93"/>
    </row>
    <row r="311" spans="9:16" x14ac:dyDescent="0.2">
      <c r="I311" s="93"/>
      <c r="J311" s="93"/>
      <c r="K311" s="93"/>
      <c r="L311" s="93"/>
      <c r="M311" s="93"/>
      <c r="N311" s="93"/>
      <c r="O311" s="93"/>
      <c r="P311" s="93"/>
    </row>
    <row r="312" spans="9:16" x14ac:dyDescent="0.2">
      <c r="I312" s="93"/>
      <c r="J312" s="93"/>
      <c r="K312" s="93"/>
      <c r="L312" s="93"/>
      <c r="M312" s="93"/>
      <c r="N312" s="93"/>
      <c r="O312" s="93"/>
      <c r="P312" s="93"/>
    </row>
    <row r="313" spans="9:16" x14ac:dyDescent="0.2">
      <c r="I313" s="93"/>
      <c r="J313" s="93"/>
      <c r="K313" s="93"/>
      <c r="L313" s="93"/>
      <c r="M313" s="93"/>
      <c r="N313" s="93"/>
      <c r="O313" s="93"/>
      <c r="P313" s="93"/>
    </row>
    <row r="314" spans="9:16" x14ac:dyDescent="0.2">
      <c r="I314" s="93"/>
      <c r="J314" s="93"/>
      <c r="K314" s="93"/>
      <c r="L314" s="93"/>
      <c r="M314" s="93"/>
      <c r="N314" s="93"/>
      <c r="O314" s="93"/>
      <c r="P314" s="93"/>
    </row>
    <row r="315" spans="9:16" x14ac:dyDescent="0.2">
      <c r="I315" s="93"/>
      <c r="J315" s="93"/>
      <c r="K315" s="93"/>
      <c r="L315" s="93"/>
      <c r="M315" s="93"/>
      <c r="N315" s="93"/>
      <c r="O315" s="93"/>
      <c r="P315" s="93"/>
    </row>
    <row r="316" spans="9:16" x14ac:dyDescent="0.2">
      <c r="I316" s="93"/>
      <c r="J316" s="93"/>
      <c r="K316" s="93"/>
      <c r="L316" s="93"/>
      <c r="M316" s="93"/>
      <c r="N316" s="93"/>
      <c r="O316" s="93"/>
      <c r="P316" s="93"/>
    </row>
    <row r="317" spans="9:16" x14ac:dyDescent="0.2">
      <c r="I317" s="93"/>
      <c r="J317" s="93"/>
      <c r="K317" s="93"/>
      <c r="L317" s="93"/>
      <c r="M317" s="93"/>
      <c r="N317" s="93"/>
      <c r="O317" s="93"/>
      <c r="P317" s="93"/>
    </row>
    <row r="318" spans="9:16" x14ac:dyDescent="0.2">
      <c r="I318" s="93"/>
      <c r="J318" s="93"/>
      <c r="K318" s="93"/>
      <c r="L318" s="93"/>
      <c r="M318" s="93"/>
      <c r="N318" s="93"/>
      <c r="O318" s="93"/>
      <c r="P318" s="93"/>
    </row>
    <row r="319" spans="9:16" x14ac:dyDescent="0.2">
      <c r="I319" s="93"/>
      <c r="J319" s="93"/>
      <c r="K319" s="93"/>
      <c r="L319" s="93"/>
      <c r="M319" s="93"/>
      <c r="N319" s="93"/>
      <c r="O319" s="93"/>
      <c r="P319" s="93"/>
    </row>
    <row r="320" spans="9:16" x14ac:dyDescent="0.2">
      <c r="I320" s="93"/>
      <c r="J320" s="93"/>
      <c r="K320" s="93"/>
      <c r="L320" s="93"/>
      <c r="M320" s="93"/>
      <c r="N320" s="93"/>
      <c r="O320" s="93"/>
      <c r="P320" s="93"/>
    </row>
    <row r="321" spans="9:16" x14ac:dyDescent="0.2">
      <c r="I321" s="93"/>
      <c r="J321" s="93"/>
      <c r="K321" s="93"/>
      <c r="L321" s="93"/>
      <c r="M321" s="93"/>
      <c r="N321" s="93"/>
      <c r="O321" s="93"/>
      <c r="P321" s="93"/>
    </row>
    <row r="322" spans="9:16" x14ac:dyDescent="0.2">
      <c r="I322" s="93"/>
      <c r="J322" s="93"/>
      <c r="K322" s="93"/>
      <c r="L322" s="93"/>
      <c r="M322" s="93"/>
      <c r="N322" s="93"/>
      <c r="O322" s="93"/>
      <c r="P322" s="93"/>
    </row>
    <row r="323" spans="9:16" x14ac:dyDescent="0.2">
      <c r="I323" s="93"/>
      <c r="J323" s="93"/>
      <c r="K323" s="93"/>
      <c r="L323" s="93"/>
      <c r="M323" s="93"/>
      <c r="N323" s="93"/>
      <c r="O323" s="93"/>
      <c r="P323" s="93"/>
    </row>
    <row r="324" spans="9:16" x14ac:dyDescent="0.2">
      <c r="I324" s="93"/>
      <c r="J324" s="93"/>
      <c r="K324" s="93"/>
      <c r="L324" s="93"/>
      <c r="M324" s="93"/>
      <c r="N324" s="93"/>
      <c r="O324" s="93"/>
      <c r="P324" s="93"/>
    </row>
    <row r="325" spans="9:16" x14ac:dyDescent="0.2">
      <c r="I325" s="93"/>
      <c r="J325" s="93"/>
      <c r="K325" s="93"/>
      <c r="L325" s="93"/>
      <c r="M325" s="93"/>
      <c r="N325" s="93"/>
      <c r="O325" s="93"/>
      <c r="P325" s="93"/>
    </row>
    <row r="326" spans="9:16" x14ac:dyDescent="0.2">
      <c r="I326" s="93"/>
      <c r="J326" s="93"/>
      <c r="K326" s="93"/>
      <c r="L326" s="93"/>
      <c r="M326" s="93"/>
      <c r="N326" s="93"/>
      <c r="O326" s="93"/>
      <c r="P326" s="93"/>
    </row>
    <row r="327" spans="9:16" x14ac:dyDescent="0.2">
      <c r="I327" s="93"/>
      <c r="J327" s="93"/>
      <c r="K327" s="93"/>
      <c r="L327" s="93"/>
      <c r="M327" s="93"/>
      <c r="N327" s="93"/>
      <c r="O327" s="93"/>
      <c r="P327" s="93"/>
    </row>
    <row r="328" spans="9:16" x14ac:dyDescent="0.2">
      <c r="I328" s="93"/>
      <c r="J328" s="93"/>
      <c r="K328" s="93"/>
      <c r="L328" s="93"/>
      <c r="M328" s="93"/>
      <c r="N328" s="93"/>
      <c r="O328" s="93"/>
      <c r="P328" s="93"/>
    </row>
    <row r="329" spans="9:16" x14ac:dyDescent="0.2">
      <c r="I329" s="93"/>
      <c r="J329" s="93"/>
      <c r="K329" s="93"/>
      <c r="L329" s="93"/>
      <c r="M329" s="93"/>
      <c r="N329" s="93"/>
      <c r="O329" s="93"/>
      <c r="P329" s="93"/>
    </row>
    <row r="330" spans="9:16" x14ac:dyDescent="0.2">
      <c r="I330" s="93"/>
      <c r="J330" s="93"/>
      <c r="K330" s="93"/>
      <c r="L330" s="93"/>
      <c r="M330" s="93"/>
      <c r="N330" s="93"/>
      <c r="O330" s="93"/>
      <c r="P330" s="93"/>
    </row>
    <row r="331" spans="9:16" x14ac:dyDescent="0.2">
      <c r="I331" s="93"/>
      <c r="J331" s="93"/>
      <c r="K331" s="93"/>
      <c r="L331" s="93"/>
      <c r="M331" s="93"/>
      <c r="N331" s="93"/>
      <c r="O331" s="93"/>
      <c r="P331" s="93"/>
    </row>
    <row r="332" spans="9:16" x14ac:dyDescent="0.2">
      <c r="I332" s="93"/>
      <c r="J332" s="93"/>
      <c r="K332" s="93"/>
      <c r="L332" s="93"/>
      <c r="M332" s="93"/>
      <c r="N332" s="93"/>
      <c r="O332" s="93"/>
      <c r="P332" s="93"/>
    </row>
    <row r="333" spans="9:16" x14ac:dyDescent="0.2">
      <c r="I333" s="93"/>
      <c r="J333" s="93"/>
      <c r="K333" s="93"/>
      <c r="L333" s="93"/>
      <c r="M333" s="93"/>
      <c r="N333" s="93"/>
      <c r="O333" s="93"/>
      <c r="P333" s="93"/>
    </row>
    <row r="334" spans="9:16" x14ac:dyDescent="0.2">
      <c r="I334" s="93"/>
      <c r="J334" s="93"/>
      <c r="K334" s="93"/>
      <c r="L334" s="93"/>
      <c r="M334" s="93"/>
      <c r="N334" s="93"/>
      <c r="O334" s="93"/>
      <c r="P334" s="93"/>
    </row>
    <row r="335" spans="9:16" x14ac:dyDescent="0.2">
      <c r="I335" s="93"/>
      <c r="J335" s="93"/>
      <c r="K335" s="93"/>
      <c r="L335" s="93"/>
      <c r="M335" s="93"/>
      <c r="N335" s="93"/>
      <c r="O335" s="93"/>
      <c r="P335" s="93"/>
    </row>
    <row r="336" spans="9:16" x14ac:dyDescent="0.2">
      <c r="I336" s="93"/>
      <c r="J336" s="93"/>
      <c r="K336" s="93"/>
      <c r="L336" s="93"/>
      <c r="M336" s="93"/>
      <c r="N336" s="93"/>
      <c r="O336" s="93"/>
      <c r="P336" s="93"/>
    </row>
    <row r="337" spans="9:16" x14ac:dyDescent="0.2">
      <c r="I337" s="93"/>
      <c r="J337" s="93"/>
      <c r="K337" s="93"/>
      <c r="L337" s="93"/>
      <c r="M337" s="93"/>
      <c r="N337" s="93"/>
      <c r="O337" s="93"/>
      <c r="P337" s="93"/>
    </row>
    <row r="338" spans="9:16" x14ac:dyDescent="0.2">
      <c r="I338" s="93"/>
      <c r="J338" s="93"/>
      <c r="K338" s="93"/>
      <c r="L338" s="93"/>
      <c r="M338" s="93"/>
      <c r="N338" s="93"/>
      <c r="O338" s="93"/>
      <c r="P338" s="93"/>
    </row>
    <row r="339" spans="9:16" x14ac:dyDescent="0.2">
      <c r="I339" s="93"/>
      <c r="J339" s="93"/>
      <c r="K339" s="93"/>
      <c r="L339" s="93"/>
      <c r="M339" s="93"/>
      <c r="N339" s="93"/>
      <c r="O339" s="93"/>
      <c r="P339" s="93"/>
    </row>
    <row r="340" spans="9:16" x14ac:dyDescent="0.2">
      <c r="I340" s="93"/>
      <c r="J340" s="93"/>
      <c r="K340" s="93"/>
      <c r="L340" s="93"/>
      <c r="M340" s="93"/>
      <c r="N340" s="93"/>
      <c r="O340" s="93"/>
      <c r="P340" s="93"/>
    </row>
    <row r="341" spans="9:16" x14ac:dyDescent="0.2">
      <c r="I341" s="93"/>
      <c r="J341" s="93"/>
      <c r="K341" s="93"/>
      <c r="L341" s="93"/>
      <c r="M341" s="93"/>
      <c r="N341" s="93"/>
      <c r="O341" s="93"/>
      <c r="P341" s="93"/>
    </row>
    <row r="342" spans="9:16" x14ac:dyDescent="0.2">
      <c r="I342" s="93"/>
      <c r="J342" s="93"/>
      <c r="K342" s="93"/>
      <c r="L342" s="93"/>
      <c r="M342" s="93"/>
      <c r="N342" s="93"/>
      <c r="O342" s="93"/>
      <c r="P342" s="93"/>
    </row>
    <row r="343" spans="9:16" x14ac:dyDescent="0.2">
      <c r="I343" s="93"/>
      <c r="J343" s="93"/>
      <c r="K343" s="93"/>
      <c r="L343" s="93"/>
      <c r="M343" s="93"/>
      <c r="N343" s="93"/>
      <c r="O343" s="93"/>
      <c r="P343" s="93"/>
    </row>
    <row r="344" spans="9:16" x14ac:dyDescent="0.2">
      <c r="I344" s="93"/>
      <c r="J344" s="93"/>
      <c r="K344" s="93"/>
      <c r="L344" s="93"/>
      <c r="M344" s="93"/>
      <c r="N344" s="93"/>
      <c r="O344" s="93"/>
      <c r="P344" s="93"/>
    </row>
    <row r="345" spans="9:16" x14ac:dyDescent="0.2">
      <c r="I345" s="93"/>
      <c r="J345" s="93"/>
      <c r="K345" s="93"/>
      <c r="L345" s="93"/>
      <c r="M345" s="93"/>
      <c r="N345" s="93"/>
      <c r="O345" s="93"/>
      <c r="P345" s="93"/>
    </row>
    <row r="346" spans="9:16" x14ac:dyDescent="0.2">
      <c r="I346" s="93"/>
      <c r="J346" s="93"/>
      <c r="K346" s="93"/>
      <c r="L346" s="93"/>
      <c r="M346" s="93"/>
      <c r="N346" s="93"/>
      <c r="O346" s="93"/>
      <c r="P346" s="93"/>
    </row>
    <row r="347" spans="9:16" x14ac:dyDescent="0.2">
      <c r="I347" s="93"/>
      <c r="J347" s="93"/>
      <c r="K347" s="93"/>
      <c r="L347" s="93"/>
      <c r="M347" s="93"/>
      <c r="N347" s="93"/>
      <c r="O347" s="93"/>
      <c r="P347" s="93"/>
    </row>
    <row r="348" spans="9:16" x14ac:dyDescent="0.2">
      <c r="I348" s="93"/>
      <c r="J348" s="93"/>
      <c r="K348" s="93"/>
      <c r="L348" s="93"/>
      <c r="M348" s="93"/>
      <c r="N348" s="93"/>
      <c r="O348" s="93"/>
      <c r="P348" s="93"/>
    </row>
    <row r="349" spans="9:16" x14ac:dyDescent="0.2">
      <c r="I349" s="93"/>
      <c r="J349" s="93"/>
      <c r="K349" s="93"/>
      <c r="L349" s="93"/>
      <c r="M349" s="93"/>
      <c r="N349" s="93"/>
      <c r="O349" s="93"/>
      <c r="P349" s="93"/>
    </row>
    <row r="350" spans="9:16" x14ac:dyDescent="0.2">
      <c r="I350" s="93"/>
      <c r="J350" s="93"/>
      <c r="K350" s="93"/>
      <c r="L350" s="93"/>
      <c r="M350" s="93"/>
      <c r="N350" s="93"/>
      <c r="O350" s="93"/>
      <c r="P350" s="93"/>
    </row>
    <row r="351" spans="9:16" x14ac:dyDescent="0.2">
      <c r="I351" s="93"/>
      <c r="J351" s="93"/>
      <c r="K351" s="93"/>
      <c r="L351" s="93"/>
      <c r="M351" s="93"/>
      <c r="N351" s="93"/>
      <c r="O351" s="93"/>
      <c r="P351" s="93"/>
    </row>
    <row r="352" spans="9:16" x14ac:dyDescent="0.2">
      <c r="I352" s="93"/>
      <c r="J352" s="93"/>
      <c r="K352" s="93"/>
      <c r="L352" s="93"/>
      <c r="M352" s="93"/>
      <c r="N352" s="93"/>
      <c r="O352" s="93"/>
      <c r="P352" s="93"/>
    </row>
    <row r="353" spans="9:16" x14ac:dyDescent="0.2">
      <c r="I353" s="93"/>
      <c r="J353" s="93"/>
      <c r="K353" s="93"/>
      <c r="L353" s="93"/>
      <c r="M353" s="93"/>
      <c r="N353" s="93"/>
      <c r="O353" s="93"/>
      <c r="P353" s="93"/>
    </row>
    <row r="354" spans="9:16" x14ac:dyDescent="0.2">
      <c r="I354" s="93"/>
      <c r="J354" s="93"/>
      <c r="K354" s="93"/>
      <c r="L354" s="93"/>
      <c r="M354" s="93"/>
      <c r="N354" s="93"/>
      <c r="O354" s="93"/>
      <c r="P354" s="93"/>
    </row>
    <row r="355" spans="9:16" x14ac:dyDescent="0.2">
      <c r="I355" s="93"/>
      <c r="J355" s="93"/>
      <c r="K355" s="93"/>
      <c r="L355" s="93"/>
      <c r="M355" s="93"/>
      <c r="N355" s="93"/>
      <c r="O355" s="93"/>
      <c r="P355" s="93"/>
    </row>
    <row r="356" spans="9:16" x14ac:dyDescent="0.2">
      <c r="I356" s="93"/>
      <c r="J356" s="93"/>
      <c r="K356" s="93"/>
      <c r="L356" s="93"/>
      <c r="M356" s="93"/>
      <c r="N356" s="93"/>
      <c r="O356" s="93"/>
      <c r="P356" s="93"/>
    </row>
    <row r="357" spans="9:16" x14ac:dyDescent="0.2">
      <c r="I357" s="93"/>
      <c r="J357" s="93"/>
      <c r="K357" s="93"/>
      <c r="L357" s="93"/>
      <c r="M357" s="93"/>
      <c r="N357" s="93"/>
      <c r="O357" s="93"/>
      <c r="P357" s="93"/>
    </row>
    <row r="358" spans="9:16" x14ac:dyDescent="0.2">
      <c r="I358" s="93"/>
      <c r="J358" s="93"/>
      <c r="K358" s="93"/>
      <c r="L358" s="93"/>
      <c r="M358" s="93"/>
      <c r="N358" s="93"/>
      <c r="O358" s="93"/>
      <c r="P358" s="93"/>
    </row>
    <row r="359" spans="9:16" x14ac:dyDescent="0.2">
      <c r="I359" s="93"/>
      <c r="J359" s="93"/>
      <c r="K359" s="93"/>
      <c r="L359" s="93"/>
      <c r="M359" s="93"/>
      <c r="N359" s="93"/>
      <c r="O359" s="93"/>
      <c r="P359" s="93"/>
    </row>
    <row r="360" spans="9:16" x14ac:dyDescent="0.2">
      <c r="I360" s="93"/>
      <c r="J360" s="93"/>
      <c r="K360" s="93"/>
      <c r="L360" s="93"/>
      <c r="M360" s="93"/>
      <c r="N360" s="93"/>
      <c r="O360" s="93"/>
      <c r="P360" s="93"/>
    </row>
    <row r="361" spans="9:16" x14ac:dyDescent="0.2">
      <c r="I361" s="93"/>
      <c r="J361" s="93"/>
      <c r="K361" s="93"/>
      <c r="L361" s="93"/>
      <c r="M361" s="93"/>
      <c r="N361" s="93"/>
      <c r="O361" s="93"/>
      <c r="P361" s="93"/>
    </row>
    <row r="362" spans="9:16" x14ac:dyDescent="0.2">
      <c r="I362" s="93"/>
      <c r="J362" s="93"/>
      <c r="K362" s="93"/>
      <c r="L362" s="93"/>
      <c r="M362" s="93"/>
      <c r="N362" s="93"/>
      <c r="O362" s="93"/>
      <c r="P362" s="93"/>
    </row>
    <row r="363" spans="9:16" x14ac:dyDescent="0.2">
      <c r="I363" s="93"/>
      <c r="J363" s="93"/>
      <c r="K363" s="93"/>
      <c r="L363" s="93"/>
      <c r="M363" s="93"/>
      <c r="N363" s="93"/>
      <c r="O363" s="93"/>
      <c r="P363" s="93"/>
    </row>
    <row r="364" spans="9:16" x14ac:dyDescent="0.2">
      <c r="I364" s="93"/>
      <c r="J364" s="93"/>
      <c r="K364" s="93"/>
      <c r="L364" s="93"/>
      <c r="M364" s="93"/>
      <c r="N364" s="93"/>
      <c r="O364" s="93"/>
      <c r="P364" s="93"/>
    </row>
    <row r="365" spans="9:16" x14ac:dyDescent="0.2">
      <c r="I365" s="93"/>
      <c r="J365" s="93"/>
      <c r="K365" s="93"/>
      <c r="L365" s="93"/>
      <c r="M365" s="93"/>
      <c r="N365" s="93"/>
      <c r="O365" s="93"/>
      <c r="P365" s="93"/>
    </row>
    <row r="366" spans="9:16" x14ac:dyDescent="0.2">
      <c r="I366" s="93"/>
      <c r="J366" s="93"/>
      <c r="K366" s="93"/>
      <c r="L366" s="93"/>
      <c r="M366" s="93"/>
      <c r="N366" s="93"/>
      <c r="O366" s="93"/>
      <c r="P366" s="93"/>
    </row>
    <row r="367" spans="9:16" x14ac:dyDescent="0.2">
      <c r="I367" s="93"/>
      <c r="J367" s="93"/>
      <c r="K367" s="93"/>
      <c r="L367" s="93"/>
      <c r="M367" s="93"/>
      <c r="N367" s="93"/>
      <c r="O367" s="93"/>
      <c r="P367" s="93"/>
    </row>
    <row r="368" spans="9:16" x14ac:dyDescent="0.2">
      <c r="I368" s="93"/>
      <c r="J368" s="93"/>
      <c r="K368" s="93"/>
      <c r="L368" s="93"/>
      <c r="M368" s="93"/>
      <c r="N368" s="93"/>
      <c r="O368" s="93"/>
      <c r="P368" s="93"/>
    </row>
    <row r="369" spans="9:16" x14ac:dyDescent="0.2">
      <c r="I369" s="93"/>
      <c r="J369" s="93"/>
      <c r="K369" s="93"/>
      <c r="L369" s="93"/>
      <c r="M369" s="93"/>
      <c r="N369" s="93"/>
      <c r="O369" s="93"/>
      <c r="P369" s="93"/>
    </row>
    <row r="370" spans="9:16" x14ac:dyDescent="0.2">
      <c r="I370" s="93"/>
      <c r="J370" s="93"/>
      <c r="K370" s="93"/>
      <c r="L370" s="93"/>
      <c r="M370" s="93"/>
      <c r="N370" s="93"/>
      <c r="O370" s="93"/>
      <c r="P370" s="93"/>
    </row>
    <row r="371" spans="9:16" x14ac:dyDescent="0.2">
      <c r="I371" s="93"/>
      <c r="J371" s="93"/>
      <c r="K371" s="93"/>
      <c r="L371" s="93"/>
      <c r="M371" s="93"/>
      <c r="N371" s="93"/>
      <c r="O371" s="93"/>
      <c r="P371" s="93"/>
    </row>
    <row r="372" spans="9:16" x14ac:dyDescent="0.2">
      <c r="I372" s="93"/>
      <c r="J372" s="93"/>
      <c r="K372" s="93"/>
      <c r="L372" s="93"/>
      <c r="M372" s="93"/>
      <c r="N372" s="93"/>
      <c r="O372" s="93"/>
      <c r="P372" s="93"/>
    </row>
    <row r="373" spans="9:16" x14ac:dyDescent="0.2">
      <c r="I373" s="93"/>
      <c r="J373" s="93"/>
      <c r="K373" s="93"/>
      <c r="L373" s="93"/>
      <c r="M373" s="93"/>
      <c r="N373" s="93"/>
      <c r="O373" s="93"/>
      <c r="P373" s="93"/>
    </row>
    <row r="374" spans="9:16" x14ac:dyDescent="0.2">
      <c r="I374" s="93"/>
      <c r="J374" s="93"/>
      <c r="K374" s="93"/>
      <c r="L374" s="93"/>
      <c r="M374" s="93"/>
      <c r="N374" s="93"/>
      <c r="O374" s="93"/>
      <c r="P374" s="93"/>
    </row>
    <row r="375" spans="9:16" x14ac:dyDescent="0.2">
      <c r="I375" s="93"/>
      <c r="J375" s="93"/>
      <c r="K375" s="93"/>
      <c r="L375" s="93"/>
      <c r="M375" s="93"/>
      <c r="N375" s="93"/>
      <c r="O375" s="93"/>
      <c r="P375" s="93"/>
    </row>
    <row r="376" spans="9:16" x14ac:dyDescent="0.2">
      <c r="I376" s="93"/>
      <c r="J376" s="93"/>
      <c r="K376" s="93"/>
      <c r="L376" s="93"/>
      <c r="M376" s="93"/>
      <c r="N376" s="93"/>
      <c r="O376" s="93"/>
      <c r="P376" s="93"/>
    </row>
    <row r="377" spans="9:16" x14ac:dyDescent="0.2">
      <c r="I377" s="93"/>
      <c r="J377" s="93"/>
      <c r="K377" s="93"/>
      <c r="L377" s="93"/>
      <c r="M377" s="93"/>
      <c r="N377" s="93"/>
      <c r="O377" s="93"/>
      <c r="P377" s="93"/>
    </row>
    <row r="378" spans="9:16" x14ac:dyDescent="0.2">
      <c r="I378" s="93"/>
      <c r="J378" s="93"/>
      <c r="K378" s="93"/>
      <c r="L378" s="93"/>
      <c r="M378" s="93"/>
      <c r="N378" s="93"/>
      <c r="O378" s="93"/>
      <c r="P378" s="93"/>
    </row>
    <row r="379" spans="9:16" x14ac:dyDescent="0.2">
      <c r="I379" s="93"/>
      <c r="J379" s="93"/>
      <c r="K379" s="93"/>
      <c r="L379" s="93"/>
      <c r="M379" s="93"/>
      <c r="N379" s="93"/>
      <c r="O379" s="93"/>
      <c r="P379" s="93"/>
    </row>
    <row r="380" spans="9:16" x14ac:dyDescent="0.2">
      <c r="I380" s="93"/>
      <c r="J380" s="93"/>
      <c r="K380" s="93"/>
      <c r="L380" s="93"/>
      <c r="M380" s="93"/>
      <c r="N380" s="93"/>
      <c r="O380" s="93"/>
      <c r="P380" s="93"/>
    </row>
    <row r="381" spans="9:16" x14ac:dyDescent="0.2">
      <c r="I381" s="93"/>
      <c r="J381" s="93"/>
      <c r="K381" s="93"/>
      <c r="L381" s="93"/>
      <c r="M381" s="93"/>
      <c r="N381" s="93"/>
      <c r="O381" s="93"/>
      <c r="P381" s="93"/>
    </row>
    <row r="382" spans="9:16" x14ac:dyDescent="0.2">
      <c r="I382" s="93"/>
      <c r="J382" s="93"/>
      <c r="K382" s="93"/>
      <c r="L382" s="93"/>
      <c r="M382" s="93"/>
      <c r="N382" s="93"/>
      <c r="O382" s="93"/>
      <c r="P382" s="93"/>
    </row>
    <row r="383" spans="9:16" x14ac:dyDescent="0.2">
      <c r="I383" s="93"/>
      <c r="J383" s="93"/>
      <c r="K383" s="93"/>
      <c r="L383" s="93"/>
      <c r="M383" s="93"/>
      <c r="N383" s="93"/>
      <c r="O383" s="93"/>
      <c r="P383" s="93"/>
    </row>
    <row r="384" spans="9:16" x14ac:dyDescent="0.2">
      <c r="I384" s="93"/>
      <c r="J384" s="93"/>
      <c r="K384" s="93"/>
      <c r="L384" s="93"/>
      <c r="M384" s="93"/>
      <c r="N384" s="93"/>
      <c r="O384" s="93"/>
      <c r="P384" s="93"/>
    </row>
    <row r="385" spans="9:16" x14ac:dyDescent="0.2">
      <c r="I385" s="93"/>
      <c r="J385" s="93"/>
      <c r="K385" s="93"/>
      <c r="L385" s="93"/>
      <c r="M385" s="93"/>
      <c r="N385" s="93"/>
      <c r="O385" s="93"/>
      <c r="P385" s="93"/>
    </row>
    <row r="386" spans="9:16" x14ac:dyDescent="0.2">
      <c r="I386" s="93"/>
      <c r="J386" s="93"/>
      <c r="K386" s="93"/>
      <c r="L386" s="93"/>
      <c r="M386" s="93"/>
      <c r="N386" s="93"/>
      <c r="O386" s="93"/>
      <c r="P386" s="93"/>
    </row>
    <row r="387" spans="9:16" x14ac:dyDescent="0.2">
      <c r="I387" s="93"/>
      <c r="J387" s="93"/>
      <c r="K387" s="93"/>
      <c r="L387" s="93"/>
      <c r="M387" s="93"/>
      <c r="N387" s="93"/>
      <c r="O387" s="93"/>
      <c r="P387" s="93"/>
    </row>
    <row r="388" spans="9:16" x14ac:dyDescent="0.2">
      <c r="I388" s="93"/>
      <c r="J388" s="93"/>
      <c r="K388" s="93"/>
      <c r="L388" s="93"/>
      <c r="M388" s="93"/>
      <c r="N388" s="93"/>
      <c r="O388" s="93"/>
      <c r="P388" s="93"/>
    </row>
    <row r="389" spans="9:16" x14ac:dyDescent="0.2">
      <c r="I389" s="93"/>
      <c r="J389" s="93"/>
      <c r="K389" s="93"/>
      <c r="L389" s="93"/>
      <c r="M389" s="93"/>
      <c r="N389" s="93"/>
      <c r="O389" s="93"/>
      <c r="P389" s="93"/>
    </row>
    <row r="390" spans="9:16" x14ac:dyDescent="0.2">
      <c r="I390" s="93"/>
      <c r="J390" s="93"/>
      <c r="K390" s="93"/>
      <c r="L390" s="93"/>
      <c r="M390" s="93"/>
      <c r="N390" s="93"/>
      <c r="O390" s="93"/>
      <c r="P390" s="93"/>
    </row>
    <row r="391" spans="9:16" x14ac:dyDescent="0.2">
      <c r="I391" s="93"/>
      <c r="J391" s="93"/>
      <c r="K391" s="93"/>
      <c r="L391" s="93"/>
      <c r="M391" s="93"/>
      <c r="N391" s="93"/>
      <c r="O391" s="93"/>
      <c r="P391" s="93"/>
    </row>
    <row r="392" spans="9:16" x14ac:dyDescent="0.2">
      <c r="I392" s="93"/>
      <c r="J392" s="93"/>
      <c r="K392" s="93"/>
      <c r="L392" s="93"/>
      <c r="M392" s="93"/>
      <c r="N392" s="93"/>
      <c r="O392" s="93"/>
      <c r="P392" s="93"/>
    </row>
    <row r="393" spans="9:16" x14ac:dyDescent="0.2">
      <c r="I393" s="93"/>
      <c r="J393" s="93"/>
      <c r="K393" s="93"/>
      <c r="L393" s="93"/>
      <c r="M393" s="93"/>
      <c r="N393" s="93"/>
      <c r="O393" s="93"/>
      <c r="P393" s="93"/>
    </row>
    <row r="394" spans="9:16" x14ac:dyDescent="0.2">
      <c r="I394" s="93"/>
      <c r="J394" s="93"/>
      <c r="K394" s="93"/>
      <c r="L394" s="93"/>
      <c r="M394" s="93"/>
      <c r="N394" s="93"/>
      <c r="O394" s="93"/>
      <c r="P394" s="93"/>
    </row>
    <row r="395" spans="9:16" x14ac:dyDescent="0.2">
      <c r="I395" s="93"/>
      <c r="J395" s="93"/>
      <c r="K395" s="93"/>
      <c r="L395" s="93"/>
      <c r="M395" s="93"/>
      <c r="N395" s="93"/>
      <c r="O395" s="93"/>
      <c r="P395" s="93"/>
    </row>
    <row r="396" spans="9:16" x14ac:dyDescent="0.2">
      <c r="I396" s="93"/>
      <c r="J396" s="93"/>
      <c r="K396" s="93"/>
      <c r="L396" s="93"/>
      <c r="M396" s="93"/>
      <c r="N396" s="93"/>
      <c r="O396" s="93"/>
      <c r="P396" s="93"/>
    </row>
    <row r="397" spans="9:16" x14ac:dyDescent="0.2">
      <c r="I397" s="93"/>
      <c r="J397" s="93"/>
      <c r="K397" s="93"/>
      <c r="L397" s="93"/>
      <c r="M397" s="93"/>
      <c r="N397" s="93"/>
      <c r="O397" s="93"/>
      <c r="P397" s="93"/>
    </row>
    <row r="398" spans="9:16" x14ac:dyDescent="0.2">
      <c r="I398" s="93"/>
      <c r="J398" s="93"/>
      <c r="K398" s="93"/>
      <c r="L398" s="93"/>
      <c r="M398" s="93"/>
      <c r="N398" s="93"/>
      <c r="O398" s="93"/>
      <c r="P398" s="93"/>
    </row>
    <row r="399" spans="9:16" x14ac:dyDescent="0.2">
      <c r="I399" s="93"/>
      <c r="J399" s="93"/>
      <c r="K399" s="93"/>
      <c r="L399" s="93"/>
      <c r="M399" s="93"/>
      <c r="N399" s="93"/>
      <c r="O399" s="93"/>
      <c r="P399" s="93"/>
    </row>
    <row r="400" spans="9:16" x14ac:dyDescent="0.2">
      <c r="I400" s="93"/>
      <c r="J400" s="93"/>
      <c r="K400" s="93"/>
      <c r="L400" s="93"/>
      <c r="M400" s="93"/>
      <c r="N400" s="93"/>
      <c r="O400" s="93"/>
      <c r="P400" s="93"/>
    </row>
    <row r="401" spans="9:16" x14ac:dyDescent="0.2">
      <c r="I401" s="93"/>
      <c r="J401" s="93"/>
      <c r="K401" s="93"/>
      <c r="L401" s="93"/>
      <c r="M401" s="93"/>
      <c r="N401" s="93"/>
      <c r="O401" s="93"/>
      <c r="P401" s="93"/>
    </row>
    <row r="402" spans="9:16" x14ac:dyDescent="0.2">
      <c r="I402" s="93"/>
      <c r="J402" s="93"/>
      <c r="K402" s="93"/>
      <c r="L402" s="93"/>
      <c r="M402" s="93"/>
      <c r="N402" s="93"/>
      <c r="O402" s="93"/>
      <c r="P402" s="93"/>
    </row>
    <row r="403" spans="9:16" x14ac:dyDescent="0.2">
      <c r="I403" s="93"/>
      <c r="J403" s="93"/>
      <c r="K403" s="93"/>
      <c r="L403" s="93"/>
      <c r="M403" s="93"/>
      <c r="N403" s="93"/>
      <c r="O403" s="93"/>
      <c r="P403" s="93"/>
    </row>
    <row r="404" spans="9:16" x14ac:dyDescent="0.2">
      <c r="I404" s="93"/>
      <c r="J404" s="93"/>
      <c r="K404" s="93"/>
      <c r="L404" s="93"/>
      <c r="M404" s="93"/>
      <c r="N404" s="93"/>
      <c r="O404" s="93"/>
      <c r="P404" s="93"/>
    </row>
    <row r="405" spans="9:16" x14ac:dyDescent="0.2">
      <c r="I405" s="93"/>
      <c r="J405" s="93"/>
      <c r="K405" s="93"/>
      <c r="L405" s="93"/>
      <c r="M405" s="93"/>
      <c r="N405" s="93"/>
      <c r="O405" s="93"/>
      <c r="P405" s="93"/>
    </row>
    <row r="406" spans="9:16" x14ac:dyDescent="0.2">
      <c r="I406" s="93"/>
      <c r="J406" s="93"/>
      <c r="K406" s="93"/>
      <c r="L406" s="93"/>
      <c r="M406" s="93"/>
      <c r="N406" s="93"/>
      <c r="O406" s="93"/>
      <c r="P406" s="93"/>
    </row>
    <row r="407" spans="9:16" x14ac:dyDescent="0.2">
      <c r="I407" s="93"/>
      <c r="J407" s="93"/>
      <c r="K407" s="93"/>
      <c r="L407" s="93"/>
      <c r="M407" s="93"/>
      <c r="N407" s="93"/>
      <c r="O407" s="93"/>
      <c r="P407" s="93"/>
    </row>
    <row r="408" spans="9:16" x14ac:dyDescent="0.2">
      <c r="I408" s="93"/>
      <c r="J408" s="93"/>
      <c r="K408" s="93"/>
      <c r="L408" s="93"/>
      <c r="M408" s="93"/>
      <c r="N408" s="93"/>
      <c r="O408" s="93"/>
      <c r="P408" s="93"/>
    </row>
    <row r="409" spans="9:16" x14ac:dyDescent="0.2">
      <c r="I409" s="93"/>
      <c r="J409" s="93"/>
      <c r="K409" s="93"/>
      <c r="L409" s="93"/>
      <c r="M409" s="93"/>
      <c r="N409" s="93"/>
      <c r="O409" s="93"/>
      <c r="P409" s="93"/>
    </row>
    <row r="410" spans="9:16" x14ac:dyDescent="0.2">
      <c r="I410" s="93"/>
      <c r="J410" s="93"/>
      <c r="K410" s="93"/>
      <c r="L410" s="93"/>
      <c r="M410" s="93"/>
      <c r="N410" s="93"/>
      <c r="O410" s="93"/>
      <c r="P410" s="93"/>
    </row>
    <row r="411" spans="9:16" x14ac:dyDescent="0.2">
      <c r="I411" s="93"/>
      <c r="J411" s="93"/>
      <c r="K411" s="93"/>
      <c r="L411" s="93"/>
      <c r="M411" s="93"/>
      <c r="N411" s="93"/>
      <c r="O411" s="93"/>
      <c r="P411" s="93"/>
    </row>
    <row r="412" spans="9:16" x14ac:dyDescent="0.2">
      <c r="I412" s="93"/>
      <c r="J412" s="93"/>
      <c r="K412" s="93"/>
      <c r="L412" s="93"/>
      <c r="M412" s="93"/>
      <c r="N412" s="93"/>
      <c r="O412" s="93"/>
      <c r="P412" s="93"/>
    </row>
    <row r="413" spans="9:16" x14ac:dyDescent="0.2">
      <c r="I413" s="93"/>
      <c r="J413" s="93"/>
      <c r="K413" s="93"/>
      <c r="L413" s="93"/>
      <c r="M413" s="93"/>
      <c r="N413" s="93"/>
      <c r="O413" s="93"/>
      <c r="P413" s="93"/>
    </row>
    <row r="414" spans="9:16" x14ac:dyDescent="0.2">
      <c r="I414" s="93"/>
      <c r="J414" s="93"/>
      <c r="K414" s="93"/>
      <c r="L414" s="93"/>
      <c r="M414" s="93"/>
      <c r="N414" s="93"/>
      <c r="O414" s="93"/>
      <c r="P414" s="93"/>
    </row>
    <row r="415" spans="9:16" x14ac:dyDescent="0.2">
      <c r="I415" s="93"/>
      <c r="J415" s="93"/>
      <c r="K415" s="93"/>
      <c r="L415" s="93"/>
      <c r="M415" s="93"/>
      <c r="N415" s="93"/>
      <c r="O415" s="93"/>
      <c r="P415" s="93"/>
    </row>
    <row r="416" spans="9:16" x14ac:dyDescent="0.2">
      <c r="I416" s="93"/>
      <c r="J416" s="93"/>
      <c r="K416" s="93"/>
      <c r="L416" s="93"/>
      <c r="M416" s="93"/>
      <c r="N416" s="93"/>
      <c r="O416" s="93"/>
      <c r="P416" s="93"/>
    </row>
    <row r="417" spans="9:16" x14ac:dyDescent="0.2">
      <c r="I417" s="93"/>
      <c r="J417" s="93"/>
      <c r="K417" s="93"/>
      <c r="L417" s="93"/>
      <c r="M417" s="93"/>
      <c r="N417" s="93"/>
      <c r="O417" s="93"/>
      <c r="P417" s="93"/>
    </row>
    <row r="418" spans="9:16" x14ac:dyDescent="0.2">
      <c r="I418" s="93"/>
      <c r="J418" s="93"/>
      <c r="K418" s="93"/>
      <c r="L418" s="93"/>
      <c r="M418" s="93"/>
      <c r="N418" s="93"/>
      <c r="O418" s="93"/>
      <c r="P418" s="93"/>
    </row>
    <row r="419" spans="9:16" x14ac:dyDescent="0.2">
      <c r="I419" s="93"/>
      <c r="J419" s="93"/>
      <c r="K419" s="93"/>
      <c r="L419" s="93"/>
      <c r="M419" s="93"/>
      <c r="N419" s="93"/>
      <c r="O419" s="93"/>
      <c r="P419" s="93"/>
    </row>
    <row r="420" spans="9:16" x14ac:dyDescent="0.2">
      <c r="I420" s="93"/>
      <c r="J420" s="93"/>
      <c r="K420" s="93"/>
      <c r="L420" s="93"/>
      <c r="M420" s="93"/>
      <c r="N420" s="93"/>
      <c r="O420" s="93"/>
      <c r="P420" s="93"/>
    </row>
    <row r="421" spans="9:16" x14ac:dyDescent="0.2">
      <c r="I421" s="93"/>
      <c r="J421" s="93"/>
      <c r="K421" s="93"/>
      <c r="L421" s="93"/>
      <c r="M421" s="93"/>
      <c r="N421" s="93"/>
      <c r="O421" s="93"/>
      <c r="P421" s="93"/>
    </row>
    <row r="422" spans="9:16" x14ac:dyDescent="0.2">
      <c r="I422" s="93"/>
      <c r="J422" s="93"/>
      <c r="K422" s="93"/>
      <c r="L422" s="93"/>
      <c r="M422" s="93"/>
      <c r="N422" s="93"/>
      <c r="O422" s="93"/>
      <c r="P422" s="93"/>
    </row>
    <row r="423" spans="9:16" x14ac:dyDescent="0.2">
      <c r="I423" s="93"/>
      <c r="J423" s="93"/>
      <c r="K423" s="93"/>
      <c r="L423" s="93"/>
      <c r="M423" s="93"/>
      <c r="N423" s="93"/>
      <c r="O423" s="93"/>
      <c r="P423" s="93"/>
    </row>
    <row r="424" spans="9:16" x14ac:dyDescent="0.2">
      <c r="I424" s="93"/>
      <c r="J424" s="93"/>
      <c r="K424" s="93"/>
      <c r="L424" s="93"/>
      <c r="M424" s="93"/>
      <c r="N424" s="93"/>
      <c r="O424" s="93"/>
      <c r="P424" s="93"/>
    </row>
    <row r="425" spans="9:16" x14ac:dyDescent="0.2">
      <c r="I425" s="93"/>
      <c r="J425" s="93"/>
      <c r="K425" s="93"/>
      <c r="L425" s="93"/>
      <c r="M425" s="93"/>
      <c r="N425" s="93"/>
      <c r="O425" s="93"/>
      <c r="P425" s="93"/>
    </row>
    <row r="426" spans="9:16" x14ac:dyDescent="0.2">
      <c r="I426" s="93"/>
      <c r="J426" s="93"/>
      <c r="K426" s="93"/>
      <c r="L426" s="93"/>
      <c r="M426" s="93"/>
      <c r="N426" s="93"/>
      <c r="O426" s="93"/>
      <c r="P426" s="93"/>
    </row>
    <row r="427" spans="9:16" x14ac:dyDescent="0.2">
      <c r="I427" s="93"/>
      <c r="J427" s="93"/>
      <c r="K427" s="93"/>
      <c r="L427" s="93"/>
      <c r="M427" s="93"/>
      <c r="N427" s="93"/>
      <c r="O427" s="93"/>
      <c r="P427" s="93"/>
    </row>
    <row r="428" spans="9:16" x14ac:dyDescent="0.2">
      <c r="I428" s="93"/>
      <c r="J428" s="93"/>
      <c r="K428" s="93"/>
      <c r="L428" s="93"/>
      <c r="M428" s="93"/>
      <c r="N428" s="93"/>
      <c r="O428" s="93"/>
      <c r="P428" s="93"/>
    </row>
    <row r="429" spans="9:16" x14ac:dyDescent="0.2">
      <c r="I429" s="93"/>
      <c r="J429" s="93"/>
      <c r="K429" s="93"/>
      <c r="L429" s="93"/>
      <c r="M429" s="93"/>
      <c r="N429" s="93"/>
      <c r="O429" s="93"/>
      <c r="P429" s="93"/>
    </row>
    <row r="430" spans="9:16" x14ac:dyDescent="0.2">
      <c r="I430" s="93"/>
      <c r="J430" s="93"/>
      <c r="K430" s="93"/>
      <c r="L430" s="93"/>
      <c r="M430" s="93"/>
      <c r="N430" s="93"/>
      <c r="O430" s="93"/>
      <c r="P430" s="93"/>
    </row>
    <row r="431" spans="9:16" x14ac:dyDescent="0.2">
      <c r="I431" s="93"/>
      <c r="J431" s="93"/>
      <c r="K431" s="93"/>
      <c r="L431" s="93"/>
      <c r="M431" s="93"/>
      <c r="N431" s="93"/>
      <c r="O431" s="93"/>
      <c r="P431" s="93"/>
    </row>
    <row r="432" spans="9:16" x14ac:dyDescent="0.2">
      <c r="I432" s="93"/>
      <c r="J432" s="93"/>
      <c r="K432" s="93"/>
      <c r="L432" s="93"/>
      <c r="M432" s="93"/>
      <c r="N432" s="93"/>
      <c r="O432" s="93"/>
      <c r="P432" s="93"/>
    </row>
    <row r="433" spans="9:16" x14ac:dyDescent="0.2">
      <c r="I433" s="93"/>
      <c r="J433" s="93"/>
      <c r="K433" s="93"/>
      <c r="L433" s="93"/>
      <c r="M433" s="93"/>
      <c r="N433" s="93"/>
      <c r="O433" s="93"/>
      <c r="P433" s="93"/>
    </row>
    <row r="434" spans="9:16" x14ac:dyDescent="0.2">
      <c r="I434" s="93"/>
      <c r="J434" s="93"/>
      <c r="K434" s="93"/>
      <c r="L434" s="93"/>
      <c r="M434" s="93"/>
      <c r="N434" s="93"/>
      <c r="O434" s="93"/>
      <c r="P434" s="93"/>
    </row>
    <row r="435" spans="9:16" x14ac:dyDescent="0.2">
      <c r="I435" s="93"/>
      <c r="J435" s="93"/>
      <c r="K435" s="93"/>
      <c r="L435" s="93"/>
      <c r="M435" s="93"/>
      <c r="N435" s="93"/>
      <c r="O435" s="93"/>
      <c r="P435" s="93"/>
    </row>
    <row r="436" spans="9:16" x14ac:dyDescent="0.2">
      <c r="I436" s="93"/>
      <c r="J436" s="93"/>
      <c r="K436" s="93"/>
      <c r="L436" s="93"/>
      <c r="M436" s="93"/>
      <c r="N436" s="93"/>
      <c r="O436" s="93"/>
      <c r="P436" s="93"/>
    </row>
    <row r="437" spans="9:16" x14ac:dyDescent="0.2">
      <c r="I437" s="93"/>
      <c r="J437" s="93"/>
      <c r="K437" s="93"/>
      <c r="L437" s="93"/>
      <c r="M437" s="93"/>
      <c r="N437" s="93"/>
      <c r="O437" s="93"/>
      <c r="P437" s="93"/>
    </row>
    <row r="438" spans="9:16" x14ac:dyDescent="0.2">
      <c r="I438" s="93"/>
      <c r="J438" s="93"/>
      <c r="K438" s="93"/>
      <c r="L438" s="93"/>
      <c r="M438" s="93"/>
      <c r="N438" s="93"/>
      <c r="O438" s="93"/>
      <c r="P438" s="93"/>
    </row>
    <row r="439" spans="9:16" x14ac:dyDescent="0.2">
      <c r="I439" s="93"/>
      <c r="J439" s="93"/>
      <c r="K439" s="93"/>
      <c r="L439" s="93"/>
      <c r="M439" s="93"/>
      <c r="N439" s="93"/>
      <c r="O439" s="93"/>
      <c r="P439" s="93"/>
    </row>
    <row r="440" spans="9:16" x14ac:dyDescent="0.2">
      <c r="I440" s="93"/>
      <c r="J440" s="93"/>
      <c r="K440" s="93"/>
      <c r="L440" s="93"/>
      <c r="M440" s="93"/>
      <c r="N440" s="93"/>
      <c r="O440" s="93"/>
      <c r="P440" s="93"/>
    </row>
    <row r="441" spans="9:16" x14ac:dyDescent="0.2">
      <c r="I441" s="93"/>
      <c r="J441" s="93"/>
      <c r="K441" s="93"/>
      <c r="L441" s="93"/>
      <c r="M441" s="93"/>
      <c r="N441" s="93"/>
      <c r="O441" s="93"/>
      <c r="P441" s="93"/>
    </row>
    <row r="442" spans="9:16" x14ac:dyDescent="0.2">
      <c r="I442" s="93"/>
      <c r="J442" s="93"/>
      <c r="K442" s="93"/>
      <c r="L442" s="93"/>
      <c r="M442" s="93"/>
      <c r="N442" s="93"/>
      <c r="O442" s="93"/>
      <c r="P442" s="93"/>
    </row>
    <row r="443" spans="9:16" x14ac:dyDescent="0.2">
      <c r="I443" s="93"/>
      <c r="J443" s="93"/>
      <c r="K443" s="93"/>
      <c r="L443" s="93"/>
      <c r="M443" s="93"/>
      <c r="N443" s="93"/>
      <c r="O443" s="93"/>
      <c r="P443" s="93"/>
    </row>
    <row r="444" spans="9:16" x14ac:dyDescent="0.2">
      <c r="I444" s="93"/>
      <c r="J444" s="93"/>
      <c r="K444" s="93"/>
      <c r="L444" s="93"/>
      <c r="M444" s="93"/>
      <c r="N444" s="93"/>
      <c r="O444" s="93"/>
      <c r="P444" s="93"/>
    </row>
    <row r="445" spans="9:16" x14ac:dyDescent="0.2">
      <c r="I445" s="93"/>
      <c r="J445" s="93"/>
      <c r="K445" s="93"/>
      <c r="L445" s="93"/>
      <c r="M445" s="93"/>
      <c r="N445" s="93"/>
      <c r="O445" s="93"/>
      <c r="P445" s="93"/>
    </row>
    <row r="446" spans="9:16" x14ac:dyDescent="0.2">
      <c r="I446" s="93"/>
      <c r="J446" s="93"/>
      <c r="K446" s="93"/>
      <c r="L446" s="93"/>
      <c r="M446" s="93"/>
      <c r="N446" s="93"/>
      <c r="O446" s="93"/>
      <c r="P446" s="93"/>
    </row>
    <row r="447" spans="9:16" x14ac:dyDescent="0.2">
      <c r="I447" s="93"/>
      <c r="J447" s="93"/>
      <c r="K447" s="93"/>
      <c r="L447" s="93"/>
      <c r="M447" s="93"/>
      <c r="N447" s="93"/>
      <c r="O447" s="93"/>
      <c r="P447" s="93"/>
    </row>
    <row r="448" spans="9:16" x14ac:dyDescent="0.2">
      <c r="I448" s="93"/>
      <c r="J448" s="93"/>
      <c r="K448" s="93"/>
      <c r="L448" s="93"/>
      <c r="M448" s="93"/>
      <c r="N448" s="93"/>
      <c r="O448" s="93"/>
      <c r="P448" s="93"/>
    </row>
    <row r="449" spans="9:16" x14ac:dyDescent="0.2">
      <c r="I449" s="93"/>
      <c r="J449" s="93"/>
      <c r="K449" s="93"/>
      <c r="L449" s="93"/>
      <c r="M449" s="93"/>
      <c r="N449" s="93"/>
      <c r="O449" s="93"/>
      <c r="P449" s="93"/>
    </row>
    <row r="450" spans="9:16" x14ac:dyDescent="0.2">
      <c r="I450" s="93"/>
      <c r="J450" s="93"/>
      <c r="K450" s="93"/>
      <c r="L450" s="93"/>
      <c r="M450" s="93"/>
      <c r="N450" s="93"/>
      <c r="O450" s="93"/>
      <c r="P450" s="93"/>
    </row>
    <row r="451" spans="9:16" x14ac:dyDescent="0.2">
      <c r="I451" s="93"/>
      <c r="J451" s="93"/>
      <c r="K451" s="93"/>
      <c r="L451" s="93"/>
      <c r="M451" s="93"/>
      <c r="N451" s="93"/>
      <c r="O451" s="93"/>
      <c r="P451" s="93"/>
    </row>
    <row r="452" spans="9:16" x14ac:dyDescent="0.2">
      <c r="I452" s="93"/>
      <c r="J452" s="93"/>
      <c r="K452" s="93"/>
      <c r="L452" s="93"/>
      <c r="M452" s="93"/>
      <c r="N452" s="93"/>
      <c r="O452" s="93"/>
      <c r="P452" s="93"/>
    </row>
    <row r="453" spans="9:16" x14ac:dyDescent="0.2">
      <c r="I453" s="93"/>
      <c r="J453" s="93"/>
      <c r="K453" s="93"/>
      <c r="L453" s="93"/>
      <c r="M453" s="93"/>
      <c r="N453" s="93"/>
      <c r="O453" s="93"/>
      <c r="P453" s="93"/>
    </row>
    <row r="454" spans="9:16" x14ac:dyDescent="0.2">
      <c r="I454" s="93"/>
      <c r="J454" s="93"/>
      <c r="K454" s="93"/>
      <c r="L454" s="93"/>
      <c r="M454" s="93"/>
      <c r="N454" s="93"/>
      <c r="O454" s="93"/>
      <c r="P454" s="93"/>
    </row>
    <row r="455" spans="9:16" x14ac:dyDescent="0.2">
      <c r="I455" s="93"/>
      <c r="J455" s="93"/>
      <c r="K455" s="93"/>
      <c r="L455" s="93"/>
      <c r="M455" s="93"/>
      <c r="N455" s="93"/>
      <c r="O455" s="93"/>
      <c r="P455" s="93"/>
    </row>
    <row r="456" spans="9:16" x14ac:dyDescent="0.2">
      <c r="I456" s="93"/>
      <c r="J456" s="93"/>
      <c r="K456" s="93"/>
      <c r="L456" s="93"/>
      <c r="M456" s="93"/>
      <c r="N456" s="93"/>
      <c r="O456" s="93"/>
      <c r="P456" s="93"/>
    </row>
    <row r="457" spans="9:16" x14ac:dyDescent="0.2">
      <c r="I457" s="93"/>
      <c r="J457" s="93"/>
      <c r="K457" s="93"/>
      <c r="L457" s="93"/>
      <c r="M457" s="93"/>
      <c r="N457" s="93"/>
      <c r="O457" s="93"/>
      <c r="P457" s="93"/>
    </row>
    <row r="458" spans="9:16" x14ac:dyDescent="0.2">
      <c r="I458" s="93"/>
      <c r="J458" s="93"/>
      <c r="K458" s="93"/>
      <c r="L458" s="93"/>
      <c r="M458" s="93"/>
      <c r="N458" s="93"/>
      <c r="O458" s="93"/>
      <c r="P458" s="93"/>
    </row>
    <row r="459" spans="9:16" x14ac:dyDescent="0.2">
      <c r="I459" s="93"/>
      <c r="J459" s="93"/>
      <c r="K459" s="93"/>
      <c r="L459" s="93"/>
      <c r="M459" s="93"/>
      <c r="N459" s="93"/>
      <c r="O459" s="93"/>
      <c r="P459" s="93"/>
    </row>
    <row r="460" spans="9:16" x14ac:dyDescent="0.2">
      <c r="I460" s="93"/>
      <c r="J460" s="93"/>
      <c r="K460" s="93"/>
      <c r="L460" s="93"/>
      <c r="M460" s="93"/>
      <c r="N460" s="93"/>
      <c r="O460" s="93"/>
      <c r="P460" s="93"/>
    </row>
    <row r="461" spans="9:16" x14ac:dyDescent="0.2">
      <c r="I461" s="93"/>
      <c r="J461" s="93"/>
      <c r="K461" s="93"/>
      <c r="L461" s="93"/>
      <c r="M461" s="93"/>
      <c r="N461" s="93"/>
      <c r="O461" s="93"/>
      <c r="P461" s="93"/>
    </row>
    <row r="462" spans="9:16" x14ac:dyDescent="0.2">
      <c r="I462" s="93"/>
      <c r="J462" s="93"/>
      <c r="K462" s="93"/>
      <c r="L462" s="93"/>
      <c r="M462" s="93"/>
      <c r="N462" s="93"/>
      <c r="O462" s="93"/>
      <c r="P462" s="93"/>
    </row>
    <row r="463" spans="9:16" x14ac:dyDescent="0.2">
      <c r="I463" s="93"/>
      <c r="J463" s="93"/>
      <c r="K463" s="93"/>
      <c r="L463" s="93"/>
      <c r="M463" s="93"/>
      <c r="N463" s="93"/>
      <c r="O463" s="93"/>
      <c r="P463" s="93"/>
    </row>
    <row r="464" spans="9:16" x14ac:dyDescent="0.2">
      <c r="I464" s="93"/>
      <c r="J464" s="93"/>
      <c r="K464" s="93"/>
      <c r="L464" s="93"/>
      <c r="M464" s="93"/>
      <c r="N464" s="93"/>
      <c r="O464" s="93"/>
      <c r="P464" s="93"/>
    </row>
    <row r="465" spans="9:16" x14ac:dyDescent="0.2">
      <c r="I465" s="93"/>
      <c r="J465" s="93"/>
      <c r="K465" s="93"/>
      <c r="L465" s="93"/>
      <c r="M465" s="93"/>
      <c r="N465" s="93"/>
      <c r="O465" s="93"/>
      <c r="P465" s="93"/>
    </row>
    <row r="466" spans="9:16" x14ac:dyDescent="0.2">
      <c r="I466" s="93"/>
      <c r="J466" s="93"/>
      <c r="K466" s="93"/>
      <c r="L466" s="93"/>
      <c r="M466" s="93"/>
      <c r="N466" s="93"/>
      <c r="O466" s="93"/>
      <c r="P466" s="93"/>
    </row>
    <row r="467" spans="9:16" x14ac:dyDescent="0.2">
      <c r="I467" s="93"/>
      <c r="J467" s="93"/>
      <c r="K467" s="93"/>
      <c r="L467" s="93"/>
      <c r="M467" s="93"/>
      <c r="N467" s="93"/>
      <c r="O467" s="93"/>
      <c r="P467" s="93"/>
    </row>
    <row r="468" spans="9:16" x14ac:dyDescent="0.2">
      <c r="I468" s="93"/>
      <c r="J468" s="93"/>
      <c r="K468" s="93"/>
      <c r="L468" s="93"/>
      <c r="M468" s="93"/>
      <c r="N468" s="93"/>
      <c r="O468" s="93"/>
      <c r="P468" s="93"/>
    </row>
    <row r="469" spans="9:16" x14ac:dyDescent="0.2">
      <c r="I469" s="93"/>
      <c r="J469" s="93"/>
      <c r="K469" s="93"/>
      <c r="L469" s="93"/>
      <c r="M469" s="93"/>
      <c r="N469" s="93"/>
      <c r="O469" s="93"/>
      <c r="P469" s="93"/>
    </row>
    <row r="470" spans="9:16" x14ac:dyDescent="0.2">
      <c r="I470" s="93"/>
      <c r="J470" s="93"/>
      <c r="K470" s="93"/>
      <c r="L470" s="93"/>
      <c r="M470" s="93"/>
      <c r="N470" s="93"/>
      <c r="O470" s="93"/>
      <c r="P470" s="93"/>
    </row>
    <row r="471" spans="9:16" x14ac:dyDescent="0.2">
      <c r="I471" s="93"/>
      <c r="J471" s="93"/>
      <c r="K471" s="93"/>
      <c r="L471" s="93"/>
      <c r="M471" s="93"/>
      <c r="N471" s="93"/>
      <c r="O471" s="93"/>
      <c r="P471" s="93"/>
    </row>
    <row r="472" spans="9:16" x14ac:dyDescent="0.2">
      <c r="I472" s="93"/>
      <c r="J472" s="93"/>
      <c r="K472" s="93"/>
      <c r="L472" s="93"/>
      <c r="M472" s="93"/>
      <c r="N472" s="93"/>
      <c r="O472" s="93"/>
      <c r="P472" s="93"/>
    </row>
    <row r="473" spans="9:16" x14ac:dyDescent="0.2">
      <c r="I473" s="93"/>
      <c r="J473" s="93"/>
      <c r="K473" s="93"/>
      <c r="L473" s="93"/>
      <c r="M473" s="93"/>
      <c r="N473" s="93"/>
      <c r="O473" s="93"/>
      <c r="P473" s="93"/>
    </row>
    <row r="474" spans="9:16" x14ac:dyDescent="0.2">
      <c r="I474" s="93"/>
      <c r="J474" s="93"/>
      <c r="K474" s="93"/>
      <c r="L474" s="93"/>
      <c r="M474" s="93"/>
      <c r="N474" s="93"/>
      <c r="O474" s="93"/>
      <c r="P474" s="93"/>
    </row>
    <row r="475" spans="9:16" x14ac:dyDescent="0.2">
      <c r="I475" s="93"/>
      <c r="J475" s="93"/>
      <c r="K475" s="93"/>
      <c r="L475" s="93"/>
      <c r="M475" s="93"/>
      <c r="N475" s="93"/>
      <c r="O475" s="93"/>
      <c r="P475" s="93"/>
    </row>
    <row r="476" spans="9:16" x14ac:dyDescent="0.2">
      <c r="I476" s="93"/>
      <c r="J476" s="93"/>
      <c r="K476" s="93"/>
      <c r="L476" s="93"/>
      <c r="M476" s="93"/>
      <c r="N476" s="93"/>
      <c r="O476" s="93"/>
      <c r="P476" s="93"/>
    </row>
    <row r="477" spans="9:16" x14ac:dyDescent="0.2">
      <c r="I477" s="93"/>
      <c r="J477" s="93"/>
      <c r="K477" s="93"/>
      <c r="L477" s="93"/>
      <c r="M477" s="93"/>
      <c r="N477" s="93"/>
      <c r="O477" s="93"/>
      <c r="P477" s="93"/>
    </row>
    <row r="478" spans="9:16" x14ac:dyDescent="0.2">
      <c r="I478" s="93"/>
      <c r="J478" s="93"/>
      <c r="K478" s="93"/>
      <c r="L478" s="93"/>
      <c r="M478" s="93"/>
      <c r="N478" s="93"/>
      <c r="O478" s="93"/>
      <c r="P478" s="93"/>
    </row>
    <row r="479" spans="9:16" x14ac:dyDescent="0.2">
      <c r="I479" s="93"/>
      <c r="J479" s="93"/>
      <c r="K479" s="93"/>
      <c r="L479" s="93"/>
      <c r="M479" s="93"/>
      <c r="N479" s="93"/>
      <c r="O479" s="93"/>
      <c r="P479" s="93"/>
    </row>
    <row r="480" spans="9:16" x14ac:dyDescent="0.2">
      <c r="I480" s="93"/>
      <c r="J480" s="93"/>
      <c r="K480" s="93"/>
      <c r="L480" s="93"/>
      <c r="M480" s="93"/>
      <c r="N480" s="93"/>
      <c r="O480" s="93"/>
      <c r="P480" s="93"/>
    </row>
    <row r="481" spans="9:16" x14ac:dyDescent="0.2">
      <c r="I481" s="93"/>
      <c r="J481" s="93"/>
      <c r="K481" s="93"/>
      <c r="L481" s="93"/>
      <c r="M481" s="93"/>
      <c r="N481" s="93"/>
      <c r="O481" s="93"/>
      <c r="P481" s="93"/>
    </row>
    <row r="482" spans="9:16" x14ac:dyDescent="0.2">
      <c r="I482" s="93"/>
      <c r="J482" s="93"/>
      <c r="K482" s="93"/>
      <c r="L482" s="93"/>
      <c r="M482" s="93"/>
      <c r="N482" s="93"/>
      <c r="O482" s="93"/>
      <c r="P482" s="93"/>
    </row>
    <row r="483" spans="9:16" x14ac:dyDescent="0.2">
      <c r="I483" s="93"/>
      <c r="J483" s="93"/>
      <c r="K483" s="93"/>
      <c r="L483" s="93"/>
      <c r="M483" s="93"/>
      <c r="N483" s="93"/>
      <c r="O483" s="93"/>
      <c r="P483" s="93"/>
    </row>
    <row r="484" spans="9:16" x14ac:dyDescent="0.2">
      <c r="I484" s="93"/>
      <c r="J484" s="93"/>
      <c r="K484" s="93"/>
      <c r="L484" s="93"/>
      <c r="M484" s="93"/>
      <c r="N484" s="93"/>
      <c r="O484" s="93"/>
      <c r="P484" s="93"/>
    </row>
    <row r="485" spans="9:16" x14ac:dyDescent="0.2">
      <c r="I485" s="93"/>
      <c r="J485" s="93"/>
      <c r="K485" s="93"/>
      <c r="L485" s="93"/>
      <c r="M485" s="93"/>
      <c r="N485" s="93"/>
      <c r="O485" s="93"/>
      <c r="P485" s="93"/>
    </row>
    <row r="486" spans="9:16" x14ac:dyDescent="0.2">
      <c r="I486" s="93"/>
      <c r="J486" s="93"/>
      <c r="K486" s="93"/>
      <c r="L486" s="93"/>
      <c r="M486" s="93"/>
      <c r="N486" s="93"/>
      <c r="O486" s="93"/>
      <c r="P486" s="93"/>
    </row>
    <row r="487" spans="9:16" x14ac:dyDescent="0.2">
      <c r="I487" s="93"/>
      <c r="J487" s="93"/>
      <c r="K487" s="93"/>
      <c r="L487" s="93"/>
      <c r="M487" s="93"/>
      <c r="N487" s="93"/>
      <c r="O487" s="93"/>
      <c r="P487" s="93"/>
    </row>
    <row r="488" spans="9:16" x14ac:dyDescent="0.2">
      <c r="I488" s="93"/>
      <c r="J488" s="93"/>
      <c r="K488" s="93"/>
      <c r="L488" s="93"/>
      <c r="M488" s="93"/>
      <c r="N488" s="93"/>
      <c r="O488" s="93"/>
      <c r="P488" s="93"/>
    </row>
    <row r="489" spans="9:16" x14ac:dyDescent="0.2">
      <c r="I489" s="93"/>
      <c r="J489" s="93"/>
      <c r="K489" s="93"/>
      <c r="L489" s="93"/>
      <c r="M489" s="93"/>
      <c r="N489" s="93"/>
      <c r="O489" s="93"/>
      <c r="P489" s="93"/>
    </row>
    <row r="490" spans="9:16" x14ac:dyDescent="0.2">
      <c r="I490" s="93"/>
      <c r="J490" s="93"/>
      <c r="K490" s="93"/>
      <c r="L490" s="93"/>
      <c r="M490" s="93"/>
      <c r="N490" s="93"/>
      <c r="O490" s="93"/>
      <c r="P490" s="93"/>
    </row>
    <row r="491" spans="9:16" x14ac:dyDescent="0.2">
      <c r="I491" s="93"/>
      <c r="J491" s="93"/>
      <c r="K491" s="93"/>
      <c r="L491" s="93"/>
      <c r="M491" s="93"/>
      <c r="N491" s="93"/>
      <c r="O491" s="93"/>
      <c r="P491" s="93"/>
    </row>
    <row r="492" spans="9:16" x14ac:dyDescent="0.2">
      <c r="I492" s="93"/>
      <c r="J492" s="93"/>
      <c r="K492" s="93"/>
      <c r="L492" s="93"/>
      <c r="M492" s="93"/>
      <c r="N492" s="93"/>
      <c r="O492" s="93"/>
      <c r="P492" s="93"/>
    </row>
    <row r="493" spans="9:16" x14ac:dyDescent="0.2">
      <c r="I493" s="93"/>
      <c r="J493" s="93"/>
      <c r="K493" s="93"/>
      <c r="L493" s="93"/>
      <c r="M493" s="93"/>
      <c r="N493" s="93"/>
      <c r="O493" s="93"/>
      <c r="P493" s="93"/>
    </row>
    <row r="494" spans="9:16" x14ac:dyDescent="0.2">
      <c r="I494" s="93"/>
      <c r="J494" s="93"/>
      <c r="K494" s="93"/>
      <c r="L494" s="93"/>
      <c r="M494" s="93"/>
      <c r="N494" s="93"/>
      <c r="O494" s="93"/>
      <c r="P494" s="93"/>
    </row>
    <row r="495" spans="9:16" x14ac:dyDescent="0.2">
      <c r="I495" s="93"/>
      <c r="J495" s="93"/>
      <c r="K495" s="93"/>
      <c r="L495" s="93"/>
      <c r="M495" s="93"/>
      <c r="N495" s="93"/>
      <c r="O495" s="93"/>
      <c r="P495" s="93"/>
    </row>
    <row r="496" spans="9:16" x14ac:dyDescent="0.2">
      <c r="I496" s="93"/>
      <c r="J496" s="93"/>
      <c r="K496" s="93"/>
      <c r="L496" s="93"/>
      <c r="M496" s="93"/>
      <c r="N496" s="93"/>
      <c r="O496" s="93"/>
      <c r="P496" s="93"/>
    </row>
    <row r="497" spans="9:16" x14ac:dyDescent="0.2">
      <c r="I497" s="93"/>
      <c r="J497" s="93"/>
      <c r="K497" s="93"/>
      <c r="L497" s="93"/>
      <c r="M497" s="93"/>
      <c r="N497" s="93"/>
      <c r="O497" s="93"/>
      <c r="P497" s="93"/>
    </row>
    <row r="498" spans="9:16" x14ac:dyDescent="0.2">
      <c r="I498" s="93"/>
      <c r="J498" s="93"/>
      <c r="K498" s="93"/>
      <c r="L498" s="93"/>
      <c r="M498" s="93"/>
      <c r="N498" s="93"/>
      <c r="O498" s="93"/>
      <c r="P498" s="93"/>
    </row>
    <row r="499" spans="9:16" x14ac:dyDescent="0.2">
      <c r="I499" s="93"/>
      <c r="J499" s="93"/>
      <c r="K499" s="93"/>
      <c r="L499" s="93"/>
      <c r="M499" s="93"/>
      <c r="N499" s="93"/>
      <c r="O499" s="93"/>
      <c r="P499" s="93"/>
    </row>
    <row r="500" spans="9:16" x14ac:dyDescent="0.2">
      <c r="I500" s="93"/>
      <c r="J500" s="93"/>
      <c r="K500" s="93"/>
      <c r="L500" s="93"/>
      <c r="M500" s="93"/>
      <c r="N500" s="93"/>
      <c r="O500" s="93"/>
      <c r="P500" s="93"/>
    </row>
    <row r="501" spans="9:16" x14ac:dyDescent="0.2">
      <c r="I501" s="93"/>
      <c r="J501" s="93"/>
      <c r="K501" s="93"/>
      <c r="L501" s="93"/>
      <c r="M501" s="93"/>
      <c r="N501" s="93"/>
      <c r="O501" s="93"/>
      <c r="P501" s="93"/>
    </row>
    <row r="502" spans="9:16" x14ac:dyDescent="0.2">
      <c r="I502" s="93"/>
      <c r="J502" s="93"/>
      <c r="K502" s="93"/>
      <c r="L502" s="93"/>
      <c r="M502" s="93"/>
      <c r="N502" s="93"/>
      <c r="O502" s="93"/>
      <c r="P502" s="93"/>
    </row>
    <row r="503" spans="9:16" x14ac:dyDescent="0.2">
      <c r="I503" s="93"/>
      <c r="J503" s="93"/>
      <c r="K503" s="93"/>
      <c r="L503" s="93"/>
      <c r="M503" s="93"/>
      <c r="N503" s="93"/>
      <c r="O503" s="93"/>
      <c r="P503" s="93"/>
    </row>
    <row r="504" spans="9:16" x14ac:dyDescent="0.2">
      <c r="I504" s="93"/>
      <c r="J504" s="93"/>
      <c r="K504" s="93"/>
      <c r="L504" s="93"/>
      <c r="M504" s="93"/>
      <c r="N504" s="93"/>
      <c r="O504" s="93"/>
      <c r="P504" s="93"/>
    </row>
    <row r="505" spans="9:16" x14ac:dyDescent="0.2">
      <c r="I505" s="93"/>
      <c r="J505" s="93"/>
      <c r="K505" s="93"/>
      <c r="L505" s="93"/>
      <c r="M505" s="93"/>
      <c r="N505" s="93"/>
      <c r="O505" s="93"/>
      <c r="P505" s="93"/>
    </row>
    <row r="506" spans="9:16" x14ac:dyDescent="0.2">
      <c r="I506" s="93"/>
      <c r="J506" s="93"/>
      <c r="K506" s="93"/>
      <c r="L506" s="93"/>
      <c r="M506" s="93"/>
      <c r="N506" s="93"/>
      <c r="O506" s="93"/>
      <c r="P506" s="93"/>
    </row>
    <row r="507" spans="9:16" x14ac:dyDescent="0.2">
      <c r="I507" s="93"/>
      <c r="J507" s="93"/>
      <c r="K507" s="93"/>
      <c r="L507" s="93"/>
      <c r="M507" s="93"/>
      <c r="N507" s="93"/>
      <c r="O507" s="93"/>
      <c r="P507" s="93"/>
    </row>
    <row r="508" spans="9:16" x14ac:dyDescent="0.2">
      <c r="I508" s="93"/>
      <c r="J508" s="93"/>
      <c r="K508" s="93"/>
      <c r="L508" s="93"/>
      <c r="M508" s="93"/>
      <c r="N508" s="93"/>
      <c r="O508" s="93"/>
      <c r="P508" s="93"/>
    </row>
    <row r="509" spans="9:16" x14ac:dyDescent="0.2">
      <c r="I509" s="93"/>
      <c r="J509" s="93"/>
      <c r="K509" s="93"/>
      <c r="L509" s="93"/>
      <c r="M509" s="93"/>
      <c r="N509" s="93"/>
      <c r="O509" s="93"/>
      <c r="P509" s="93"/>
    </row>
    <row r="510" spans="9:16" x14ac:dyDescent="0.2">
      <c r="I510" s="93"/>
      <c r="J510" s="93"/>
      <c r="K510" s="93"/>
      <c r="L510" s="93"/>
      <c r="M510" s="93"/>
      <c r="N510" s="93"/>
      <c r="O510" s="93"/>
      <c r="P510" s="93"/>
    </row>
    <row r="511" spans="9:16" x14ac:dyDescent="0.2">
      <c r="I511" s="93"/>
      <c r="J511" s="93"/>
      <c r="K511" s="93"/>
      <c r="L511" s="93"/>
      <c r="M511" s="93"/>
      <c r="N511" s="93"/>
      <c r="O511" s="93"/>
      <c r="P511" s="93"/>
    </row>
    <row r="512" spans="9:16" x14ac:dyDescent="0.2">
      <c r="I512" s="93"/>
      <c r="J512" s="93"/>
      <c r="K512" s="93"/>
      <c r="L512" s="93"/>
      <c r="M512" s="93"/>
      <c r="N512" s="93"/>
      <c r="O512" s="93"/>
      <c r="P512" s="93"/>
    </row>
    <row r="513" spans="9:16" x14ac:dyDescent="0.2">
      <c r="I513" s="93"/>
      <c r="J513" s="93"/>
      <c r="K513" s="93"/>
      <c r="L513" s="93"/>
      <c r="M513" s="93"/>
      <c r="N513" s="93"/>
      <c r="O513" s="93"/>
      <c r="P513" s="93"/>
    </row>
    <row r="514" spans="9:16" x14ac:dyDescent="0.2">
      <c r="I514" s="93"/>
      <c r="J514" s="93"/>
      <c r="K514" s="93"/>
      <c r="L514" s="93"/>
      <c r="M514" s="93"/>
      <c r="N514" s="93"/>
      <c r="O514" s="93"/>
      <c r="P514" s="93"/>
    </row>
    <row r="515" spans="9:16" x14ac:dyDescent="0.2">
      <c r="I515" s="93"/>
      <c r="J515" s="93"/>
      <c r="K515" s="93"/>
      <c r="L515" s="93"/>
      <c r="M515" s="93"/>
      <c r="N515" s="93"/>
      <c r="O515" s="93"/>
      <c r="P515" s="93"/>
    </row>
    <row r="516" spans="9:16" x14ac:dyDescent="0.2">
      <c r="I516" s="93"/>
      <c r="J516" s="93"/>
      <c r="K516" s="93"/>
      <c r="L516" s="93"/>
      <c r="M516" s="93"/>
      <c r="N516" s="93"/>
      <c r="O516" s="93"/>
      <c r="P516" s="93"/>
    </row>
    <row r="517" spans="9:16" x14ac:dyDescent="0.2">
      <c r="I517" s="93"/>
      <c r="J517" s="93"/>
      <c r="K517" s="93"/>
      <c r="L517" s="93"/>
      <c r="M517" s="93"/>
      <c r="N517" s="93"/>
      <c r="O517" s="93"/>
      <c r="P517" s="93"/>
    </row>
    <row r="518" spans="9:16" x14ac:dyDescent="0.2">
      <c r="I518" s="93"/>
      <c r="J518" s="93"/>
      <c r="K518" s="93"/>
      <c r="L518" s="93"/>
      <c r="M518" s="93"/>
      <c r="N518" s="93"/>
      <c r="O518" s="93"/>
      <c r="P518" s="93"/>
    </row>
    <row r="519" spans="9:16" x14ac:dyDescent="0.2">
      <c r="I519" s="93"/>
      <c r="J519" s="93"/>
      <c r="K519" s="93"/>
      <c r="L519" s="93"/>
      <c r="M519" s="93"/>
      <c r="N519" s="93"/>
      <c r="O519" s="93"/>
      <c r="P519" s="93"/>
    </row>
    <row r="520" spans="9:16" x14ac:dyDescent="0.2">
      <c r="I520" s="93"/>
      <c r="J520" s="93"/>
      <c r="K520" s="93"/>
      <c r="L520" s="93"/>
      <c r="M520" s="93"/>
      <c r="N520" s="93"/>
      <c r="O520" s="93"/>
      <c r="P520" s="93"/>
    </row>
    <row r="521" spans="9:16" x14ac:dyDescent="0.2">
      <c r="I521" s="93"/>
      <c r="J521" s="93"/>
      <c r="K521" s="93"/>
      <c r="L521" s="93"/>
      <c r="M521" s="93"/>
      <c r="N521" s="93"/>
      <c r="O521" s="93"/>
      <c r="P521" s="93"/>
    </row>
    <row r="522" spans="9:16" x14ac:dyDescent="0.2">
      <c r="I522" s="93"/>
      <c r="J522" s="93"/>
      <c r="K522" s="93"/>
      <c r="L522" s="93"/>
      <c r="M522" s="93"/>
      <c r="N522" s="93"/>
      <c r="O522" s="93"/>
      <c r="P522" s="93"/>
    </row>
    <row r="523" spans="9:16" x14ac:dyDescent="0.2">
      <c r="I523" s="93"/>
      <c r="J523" s="93"/>
      <c r="K523" s="93"/>
      <c r="L523" s="93"/>
      <c r="M523" s="93"/>
      <c r="N523" s="93"/>
      <c r="O523" s="93"/>
      <c r="P523" s="93"/>
    </row>
    <row r="524" spans="9:16" x14ac:dyDescent="0.2">
      <c r="I524" s="93"/>
      <c r="J524" s="93"/>
      <c r="K524" s="93"/>
      <c r="L524" s="93"/>
      <c r="M524" s="93"/>
      <c r="N524" s="93"/>
      <c r="O524" s="93"/>
      <c r="P524" s="93"/>
    </row>
    <row r="525" spans="9:16" x14ac:dyDescent="0.2">
      <c r="I525" s="93"/>
      <c r="J525" s="93"/>
      <c r="K525" s="93"/>
      <c r="L525" s="93"/>
      <c r="M525" s="93"/>
      <c r="N525" s="93"/>
      <c r="O525" s="93"/>
      <c r="P525" s="93"/>
    </row>
    <row r="526" spans="9:16" x14ac:dyDescent="0.2">
      <c r="I526" s="93"/>
      <c r="J526" s="93"/>
      <c r="K526" s="93"/>
      <c r="L526" s="93"/>
      <c r="M526" s="93"/>
      <c r="N526" s="93"/>
      <c r="O526" s="93"/>
      <c r="P526" s="93"/>
    </row>
    <row r="527" spans="9:16" x14ac:dyDescent="0.2">
      <c r="I527" s="93"/>
      <c r="J527" s="93"/>
      <c r="K527" s="93"/>
      <c r="L527" s="93"/>
      <c r="M527" s="93"/>
      <c r="N527" s="93"/>
      <c r="O527" s="93"/>
      <c r="P527" s="93"/>
    </row>
    <row r="528" spans="9:16" x14ac:dyDescent="0.2">
      <c r="I528" s="93"/>
      <c r="J528" s="93"/>
      <c r="K528" s="93"/>
      <c r="L528" s="93"/>
      <c r="M528" s="93"/>
      <c r="N528" s="93"/>
      <c r="O528" s="93"/>
      <c r="P528" s="93"/>
    </row>
    <row r="529" spans="9:16" x14ac:dyDescent="0.2">
      <c r="I529" s="93"/>
      <c r="J529" s="93"/>
      <c r="K529" s="93"/>
      <c r="L529" s="93"/>
      <c r="M529" s="93"/>
      <c r="N529" s="93"/>
      <c r="O529" s="93"/>
      <c r="P529" s="93"/>
    </row>
    <row r="530" spans="9:16" x14ac:dyDescent="0.2">
      <c r="I530" s="93"/>
      <c r="J530" s="93"/>
      <c r="K530" s="93"/>
      <c r="L530" s="93"/>
      <c r="M530" s="93"/>
      <c r="N530" s="93"/>
      <c r="O530" s="93"/>
      <c r="P530" s="93"/>
    </row>
    <row r="531" spans="9:16" x14ac:dyDescent="0.2">
      <c r="I531" s="93"/>
      <c r="J531" s="93"/>
      <c r="K531" s="93"/>
      <c r="L531" s="93"/>
      <c r="M531" s="93"/>
      <c r="N531" s="93"/>
      <c r="O531" s="93"/>
      <c r="P531" s="93"/>
    </row>
    <row r="532" spans="9:16" x14ac:dyDescent="0.2">
      <c r="I532" s="93"/>
      <c r="J532" s="93"/>
      <c r="K532" s="93"/>
      <c r="L532" s="93"/>
      <c r="M532" s="93"/>
      <c r="N532" s="93"/>
      <c r="O532" s="93"/>
      <c r="P532" s="93"/>
    </row>
    <row r="533" spans="9:16" x14ac:dyDescent="0.2">
      <c r="I533" s="93"/>
      <c r="J533" s="93"/>
      <c r="K533" s="93"/>
      <c r="L533" s="93"/>
      <c r="M533" s="93"/>
      <c r="N533" s="93"/>
      <c r="O533" s="93"/>
      <c r="P533" s="93"/>
    </row>
    <row r="534" spans="9:16" x14ac:dyDescent="0.2">
      <c r="I534" s="93"/>
      <c r="J534" s="93"/>
      <c r="K534" s="93"/>
      <c r="L534" s="93"/>
      <c r="M534" s="93"/>
      <c r="N534" s="93"/>
      <c r="O534" s="93"/>
      <c r="P534" s="93"/>
    </row>
    <row r="535" spans="9:16" x14ac:dyDescent="0.2">
      <c r="I535" s="93"/>
      <c r="J535" s="93"/>
      <c r="K535" s="93"/>
      <c r="L535" s="93"/>
      <c r="M535" s="93"/>
      <c r="N535" s="93"/>
      <c r="O535" s="93"/>
      <c r="P535" s="93"/>
    </row>
    <row r="536" spans="9:16" x14ac:dyDescent="0.2">
      <c r="I536" s="93"/>
      <c r="J536" s="93"/>
      <c r="K536" s="93"/>
      <c r="L536" s="93"/>
      <c r="M536" s="93"/>
      <c r="N536" s="93"/>
      <c r="O536" s="93"/>
      <c r="P536" s="93"/>
    </row>
    <row r="537" spans="9:16" x14ac:dyDescent="0.2">
      <c r="I537" s="93"/>
      <c r="J537" s="93"/>
      <c r="K537" s="93"/>
      <c r="L537" s="93"/>
      <c r="M537" s="93"/>
      <c r="N537" s="93"/>
      <c r="O537" s="93"/>
      <c r="P537" s="93"/>
    </row>
    <row r="538" spans="9:16" x14ac:dyDescent="0.2">
      <c r="I538" s="93"/>
      <c r="J538" s="93"/>
      <c r="K538" s="93"/>
      <c r="L538" s="93"/>
      <c r="M538" s="93"/>
      <c r="N538" s="93"/>
      <c r="O538" s="93"/>
      <c r="P538" s="93"/>
    </row>
    <row r="539" spans="9:16" x14ac:dyDescent="0.2">
      <c r="I539" s="93"/>
      <c r="J539" s="93"/>
      <c r="K539" s="93"/>
      <c r="L539" s="93"/>
      <c r="M539" s="93"/>
      <c r="N539" s="93"/>
      <c r="O539" s="93"/>
      <c r="P539" s="93"/>
    </row>
    <row r="540" spans="9:16" x14ac:dyDescent="0.2">
      <c r="I540" s="93"/>
      <c r="J540" s="93"/>
      <c r="K540" s="93"/>
      <c r="L540" s="93"/>
      <c r="M540" s="93"/>
      <c r="N540" s="93"/>
      <c r="O540" s="93"/>
      <c r="P540" s="93"/>
    </row>
    <row r="541" spans="9:16" x14ac:dyDescent="0.2">
      <c r="I541" s="93"/>
      <c r="J541" s="93"/>
      <c r="K541" s="93"/>
      <c r="L541" s="93"/>
      <c r="M541" s="93"/>
      <c r="N541" s="93"/>
      <c r="O541" s="93"/>
      <c r="P541" s="93"/>
    </row>
    <row r="542" spans="9:16" x14ac:dyDescent="0.2">
      <c r="I542" s="93"/>
      <c r="J542" s="93"/>
      <c r="K542" s="93"/>
      <c r="L542" s="93"/>
      <c r="M542" s="93"/>
      <c r="N542" s="93"/>
      <c r="O542" s="93"/>
      <c r="P542" s="93"/>
    </row>
    <row r="543" spans="9:16" x14ac:dyDescent="0.2">
      <c r="I543" s="93"/>
      <c r="J543" s="93"/>
      <c r="K543" s="93"/>
      <c r="L543" s="93"/>
      <c r="M543" s="93"/>
      <c r="N543" s="93"/>
      <c r="O543" s="93"/>
      <c r="P543" s="93"/>
    </row>
    <row r="544" spans="9:16" x14ac:dyDescent="0.2">
      <c r="I544" s="93"/>
      <c r="J544" s="93"/>
      <c r="K544" s="93"/>
      <c r="L544" s="93"/>
      <c r="M544" s="93"/>
      <c r="N544" s="93"/>
      <c r="O544" s="93"/>
      <c r="P544" s="93"/>
    </row>
    <row r="545" spans="9:16" x14ac:dyDescent="0.2">
      <c r="I545" s="93"/>
      <c r="J545" s="93"/>
      <c r="K545" s="93"/>
      <c r="L545" s="93"/>
      <c r="M545" s="93"/>
      <c r="N545" s="93"/>
      <c r="O545" s="93"/>
      <c r="P545" s="93"/>
    </row>
    <row r="546" spans="9:16" x14ac:dyDescent="0.2">
      <c r="I546" s="93"/>
      <c r="J546" s="93"/>
      <c r="K546" s="93"/>
      <c r="L546" s="93"/>
      <c r="M546" s="93"/>
      <c r="N546" s="93"/>
      <c r="O546" s="93"/>
      <c r="P546" s="93"/>
    </row>
    <row r="547" spans="9:16" x14ac:dyDescent="0.2">
      <c r="I547" s="93"/>
      <c r="J547" s="93"/>
      <c r="K547" s="93"/>
      <c r="L547" s="93"/>
      <c r="M547" s="93"/>
      <c r="N547" s="93"/>
      <c r="O547" s="93"/>
      <c r="P547" s="93"/>
    </row>
    <row r="548" spans="9:16" x14ac:dyDescent="0.2">
      <c r="I548" s="93"/>
      <c r="J548" s="93"/>
      <c r="K548" s="93"/>
      <c r="L548" s="93"/>
      <c r="M548" s="93"/>
      <c r="N548" s="93"/>
      <c r="O548" s="93"/>
      <c r="P548" s="93"/>
    </row>
    <row r="549" spans="9:16" x14ac:dyDescent="0.2">
      <c r="I549" s="93"/>
      <c r="J549" s="93"/>
      <c r="K549" s="93"/>
      <c r="L549" s="93"/>
      <c r="M549" s="93"/>
      <c r="N549" s="93"/>
      <c r="O549" s="93"/>
      <c r="P549" s="93"/>
    </row>
    <row r="550" spans="9:16" x14ac:dyDescent="0.2">
      <c r="I550" s="93"/>
      <c r="J550" s="93"/>
      <c r="K550" s="93"/>
      <c r="L550" s="93"/>
      <c r="M550" s="93"/>
      <c r="N550" s="93"/>
      <c r="O550" s="93"/>
      <c r="P550" s="93"/>
    </row>
    <row r="551" spans="9:16" x14ac:dyDescent="0.2">
      <c r="I551" s="93"/>
      <c r="J551" s="93"/>
      <c r="K551" s="93"/>
      <c r="L551" s="93"/>
      <c r="M551" s="93"/>
      <c r="N551" s="93"/>
      <c r="O551" s="93"/>
      <c r="P551" s="93"/>
    </row>
    <row r="552" spans="9:16" x14ac:dyDescent="0.2">
      <c r="I552" s="93"/>
      <c r="J552" s="93"/>
      <c r="K552" s="93"/>
      <c r="L552" s="93"/>
      <c r="M552" s="93"/>
      <c r="N552" s="93"/>
      <c r="O552" s="93"/>
      <c r="P552" s="93"/>
    </row>
    <row r="553" spans="9:16" x14ac:dyDescent="0.2">
      <c r="I553" s="93"/>
      <c r="J553" s="93"/>
      <c r="K553" s="93"/>
      <c r="L553" s="93"/>
      <c r="M553" s="93"/>
      <c r="N553" s="93"/>
      <c r="O553" s="93"/>
      <c r="P553" s="93"/>
    </row>
    <row r="554" spans="9:16" x14ac:dyDescent="0.2">
      <c r="I554" s="93"/>
      <c r="J554" s="93"/>
      <c r="K554" s="93"/>
      <c r="L554" s="93"/>
      <c r="M554" s="93"/>
      <c r="N554" s="93"/>
      <c r="O554" s="93"/>
      <c r="P554" s="93"/>
    </row>
    <row r="555" spans="9:16" x14ac:dyDescent="0.2">
      <c r="I555" s="93"/>
      <c r="J555" s="93"/>
      <c r="K555" s="93"/>
      <c r="L555" s="93"/>
      <c r="M555" s="93"/>
      <c r="N555" s="93"/>
      <c r="O555" s="93"/>
      <c r="P555" s="93"/>
    </row>
    <row r="556" spans="9:16" x14ac:dyDescent="0.2">
      <c r="I556" s="93"/>
      <c r="J556" s="93"/>
      <c r="K556" s="93"/>
      <c r="L556" s="93"/>
      <c r="M556" s="93"/>
      <c r="N556" s="93"/>
      <c r="O556" s="93"/>
      <c r="P556" s="93"/>
    </row>
    <row r="557" spans="9:16" x14ac:dyDescent="0.2">
      <c r="I557" s="93"/>
      <c r="J557" s="93"/>
      <c r="K557" s="93"/>
      <c r="L557" s="93"/>
      <c r="M557" s="93"/>
      <c r="N557" s="93"/>
      <c r="O557" s="93"/>
      <c r="P557" s="93"/>
    </row>
    <row r="558" spans="9:16" x14ac:dyDescent="0.2">
      <c r="I558" s="93"/>
      <c r="J558" s="93"/>
      <c r="K558" s="93"/>
      <c r="L558" s="93"/>
      <c r="M558" s="93"/>
      <c r="N558" s="93"/>
      <c r="O558" s="93"/>
      <c r="P558" s="93"/>
    </row>
    <row r="559" spans="9:16" x14ac:dyDescent="0.2">
      <c r="I559" s="93"/>
      <c r="J559" s="93"/>
      <c r="K559" s="93"/>
      <c r="L559" s="93"/>
      <c r="M559" s="93"/>
      <c r="N559" s="93"/>
      <c r="O559" s="93"/>
      <c r="P559" s="93"/>
    </row>
    <row r="560" spans="9:16" x14ac:dyDescent="0.2">
      <c r="I560" s="93"/>
      <c r="J560" s="93"/>
      <c r="K560" s="93"/>
      <c r="L560" s="93"/>
      <c r="M560" s="93"/>
      <c r="N560" s="93"/>
      <c r="O560" s="93"/>
      <c r="P560" s="93"/>
    </row>
    <row r="561" spans="9:16" x14ac:dyDescent="0.2">
      <c r="I561" s="93"/>
      <c r="J561" s="93"/>
      <c r="K561" s="93"/>
      <c r="L561" s="93"/>
      <c r="M561" s="93"/>
      <c r="N561" s="93"/>
      <c r="O561" s="93"/>
      <c r="P561" s="93"/>
    </row>
    <row r="562" spans="9:16" x14ac:dyDescent="0.2">
      <c r="I562" s="93"/>
      <c r="J562" s="93"/>
      <c r="K562" s="93"/>
      <c r="L562" s="93"/>
      <c r="M562" s="93"/>
      <c r="N562" s="93"/>
      <c r="O562" s="93"/>
      <c r="P562" s="93"/>
    </row>
    <row r="563" spans="9:16" x14ac:dyDescent="0.2">
      <c r="I563" s="93"/>
      <c r="J563" s="93"/>
      <c r="K563" s="93"/>
      <c r="L563" s="93"/>
      <c r="M563" s="93"/>
      <c r="N563" s="93"/>
      <c r="O563" s="93"/>
      <c r="P563" s="93"/>
    </row>
    <row r="564" spans="9:16" x14ac:dyDescent="0.2">
      <c r="I564" s="93"/>
      <c r="J564" s="93"/>
      <c r="K564" s="93"/>
      <c r="L564" s="93"/>
      <c r="M564" s="93"/>
      <c r="N564" s="93"/>
      <c r="O564" s="93"/>
      <c r="P564" s="93"/>
    </row>
    <row r="565" spans="9:16" x14ac:dyDescent="0.2">
      <c r="I565" s="93"/>
      <c r="J565" s="93"/>
      <c r="K565" s="93"/>
      <c r="L565" s="93"/>
      <c r="M565" s="93"/>
      <c r="N565" s="93"/>
      <c r="O565" s="93"/>
      <c r="P565" s="93"/>
    </row>
    <row r="566" spans="9:16" x14ac:dyDescent="0.2">
      <c r="I566" s="93"/>
      <c r="J566" s="93"/>
      <c r="K566" s="93"/>
      <c r="L566" s="93"/>
      <c r="M566" s="93"/>
      <c r="N566" s="93"/>
      <c r="O566" s="93"/>
      <c r="P566" s="93"/>
    </row>
    <row r="567" spans="9:16" x14ac:dyDescent="0.2">
      <c r="I567" s="93"/>
      <c r="J567" s="93"/>
      <c r="K567" s="93"/>
      <c r="L567" s="93"/>
      <c r="M567" s="93"/>
      <c r="N567" s="93"/>
      <c r="O567" s="93"/>
      <c r="P567" s="93"/>
    </row>
    <row r="568" spans="9:16" x14ac:dyDescent="0.2">
      <c r="I568" s="93"/>
      <c r="J568" s="93"/>
      <c r="K568" s="93"/>
      <c r="L568" s="93"/>
      <c r="M568" s="93"/>
      <c r="N568" s="93"/>
      <c r="O568" s="93"/>
      <c r="P568" s="93"/>
    </row>
    <row r="569" spans="9:16" x14ac:dyDescent="0.2">
      <c r="I569" s="93"/>
      <c r="J569" s="93"/>
      <c r="K569" s="93"/>
      <c r="L569" s="93"/>
      <c r="M569" s="93"/>
      <c r="N569" s="93"/>
      <c r="O569" s="93"/>
      <c r="P569" s="93"/>
    </row>
    <row r="570" spans="9:16" x14ac:dyDescent="0.2">
      <c r="I570" s="93"/>
      <c r="J570" s="93"/>
      <c r="K570" s="93"/>
      <c r="L570" s="93"/>
      <c r="M570" s="93"/>
      <c r="N570" s="93"/>
      <c r="O570" s="93"/>
      <c r="P570" s="93"/>
    </row>
    <row r="571" spans="9:16" x14ac:dyDescent="0.2">
      <c r="I571" s="93"/>
      <c r="J571" s="93"/>
      <c r="K571" s="93"/>
      <c r="L571" s="93"/>
      <c r="M571" s="93"/>
      <c r="N571" s="93"/>
      <c r="O571" s="93"/>
      <c r="P571" s="93"/>
    </row>
    <row r="572" spans="9:16" x14ac:dyDescent="0.2">
      <c r="I572" s="93"/>
      <c r="J572" s="93"/>
      <c r="K572" s="93"/>
      <c r="L572" s="93"/>
      <c r="M572" s="93"/>
      <c r="N572" s="93"/>
      <c r="O572" s="93"/>
      <c r="P572" s="93"/>
    </row>
    <row r="573" spans="9:16" x14ac:dyDescent="0.2">
      <c r="I573" s="93"/>
      <c r="J573" s="93"/>
      <c r="K573" s="93"/>
      <c r="L573" s="93"/>
      <c r="M573" s="93"/>
      <c r="N573" s="93"/>
      <c r="O573" s="93"/>
      <c r="P573" s="93"/>
    </row>
    <row r="574" spans="9:16" x14ac:dyDescent="0.2">
      <c r="I574" s="93"/>
      <c r="J574" s="93"/>
      <c r="K574" s="93"/>
      <c r="L574" s="93"/>
      <c r="M574" s="93"/>
      <c r="N574" s="93"/>
      <c r="O574" s="93"/>
      <c r="P574" s="93"/>
    </row>
    <row r="575" spans="9:16" x14ac:dyDescent="0.2">
      <c r="I575" s="93"/>
      <c r="J575" s="93"/>
      <c r="K575" s="93"/>
      <c r="L575" s="93"/>
      <c r="M575" s="93"/>
      <c r="N575" s="93"/>
      <c r="O575" s="93"/>
      <c r="P575" s="93"/>
    </row>
    <row r="576" spans="9:16" x14ac:dyDescent="0.2">
      <c r="I576" s="93"/>
      <c r="J576" s="93"/>
      <c r="K576" s="93"/>
      <c r="L576" s="93"/>
      <c r="M576" s="93"/>
      <c r="N576" s="93"/>
      <c r="O576" s="93"/>
      <c r="P576" s="93"/>
    </row>
    <row r="577" spans="9:16" x14ac:dyDescent="0.2">
      <c r="I577" s="93"/>
      <c r="J577" s="93"/>
      <c r="K577" s="93"/>
      <c r="L577" s="93"/>
      <c r="M577" s="93"/>
      <c r="N577" s="93"/>
      <c r="O577" s="93"/>
      <c r="P577" s="93"/>
    </row>
    <row r="578" spans="9:16" x14ac:dyDescent="0.2">
      <c r="I578" s="93"/>
      <c r="J578" s="93"/>
      <c r="K578" s="93"/>
      <c r="L578" s="93"/>
      <c r="M578" s="93"/>
      <c r="N578" s="93"/>
      <c r="O578" s="93"/>
      <c r="P578" s="93"/>
    </row>
    <row r="579" spans="9:16" x14ac:dyDescent="0.2">
      <c r="I579" s="93"/>
      <c r="J579" s="93"/>
      <c r="K579" s="93"/>
      <c r="L579" s="93"/>
      <c r="M579" s="93"/>
      <c r="N579" s="93"/>
      <c r="O579" s="93"/>
      <c r="P579" s="93"/>
    </row>
    <row r="580" spans="9:16" x14ac:dyDescent="0.2">
      <c r="I580" s="93"/>
      <c r="J580" s="93"/>
      <c r="K580" s="93"/>
      <c r="L580" s="93"/>
      <c r="M580" s="93"/>
      <c r="N580" s="93"/>
      <c r="O580" s="93"/>
      <c r="P580" s="93"/>
    </row>
    <row r="581" spans="9:16" x14ac:dyDescent="0.2">
      <c r="I581" s="93"/>
      <c r="J581" s="93"/>
      <c r="K581" s="93"/>
      <c r="L581" s="93"/>
      <c r="M581" s="93"/>
      <c r="N581" s="93"/>
      <c r="O581" s="93"/>
      <c r="P581" s="93"/>
    </row>
    <row r="582" spans="9:16" x14ac:dyDescent="0.2">
      <c r="I582" s="93"/>
      <c r="J582" s="93"/>
      <c r="K582" s="93"/>
      <c r="L582" s="93"/>
      <c r="M582" s="93"/>
      <c r="N582" s="93"/>
      <c r="O582" s="93"/>
      <c r="P582" s="93"/>
    </row>
    <row r="583" spans="9:16" x14ac:dyDescent="0.2">
      <c r="I583" s="93"/>
      <c r="J583" s="93"/>
      <c r="K583" s="93"/>
      <c r="L583" s="93"/>
      <c r="M583" s="93"/>
      <c r="N583" s="93"/>
      <c r="O583" s="93"/>
      <c r="P583" s="93"/>
    </row>
    <row r="584" spans="9:16" x14ac:dyDescent="0.2">
      <c r="I584" s="93"/>
      <c r="J584" s="93"/>
      <c r="K584" s="93"/>
      <c r="L584" s="93"/>
      <c r="M584" s="93"/>
      <c r="N584" s="93"/>
      <c r="O584" s="93"/>
      <c r="P584" s="93"/>
    </row>
    <row r="585" spans="9:16" x14ac:dyDescent="0.2">
      <c r="I585" s="93"/>
      <c r="J585" s="93"/>
      <c r="K585" s="93"/>
      <c r="L585" s="93"/>
      <c r="M585" s="93"/>
      <c r="N585" s="93"/>
      <c r="O585" s="93"/>
      <c r="P585" s="93"/>
    </row>
    <row r="586" spans="9:16" x14ac:dyDescent="0.2">
      <c r="I586" s="93"/>
      <c r="J586" s="93"/>
      <c r="K586" s="93"/>
      <c r="L586" s="93"/>
      <c r="M586" s="93"/>
      <c r="N586" s="93"/>
      <c r="O586" s="93"/>
      <c r="P586" s="93"/>
    </row>
    <row r="587" spans="9:16" x14ac:dyDescent="0.2">
      <c r="I587" s="93"/>
      <c r="J587" s="93"/>
      <c r="K587" s="93"/>
      <c r="L587" s="93"/>
      <c r="M587" s="93"/>
      <c r="N587" s="93"/>
      <c r="O587" s="93"/>
      <c r="P587" s="93"/>
    </row>
    <row r="588" spans="9:16" x14ac:dyDescent="0.2">
      <c r="I588" s="93"/>
      <c r="J588" s="93"/>
      <c r="K588" s="93"/>
      <c r="L588" s="93"/>
      <c r="M588" s="93"/>
      <c r="N588" s="93"/>
      <c r="O588" s="93"/>
      <c r="P588" s="93"/>
    </row>
    <row r="589" spans="9:16" x14ac:dyDescent="0.2">
      <c r="I589" s="93"/>
      <c r="J589" s="93"/>
      <c r="K589" s="93"/>
      <c r="L589" s="93"/>
      <c r="M589" s="93"/>
      <c r="N589" s="93"/>
      <c r="O589" s="93"/>
      <c r="P589" s="93"/>
    </row>
    <row r="590" spans="9:16" x14ac:dyDescent="0.2">
      <c r="I590" s="93"/>
      <c r="J590" s="93"/>
      <c r="K590" s="93"/>
      <c r="L590" s="93"/>
      <c r="M590" s="93"/>
      <c r="N590" s="93"/>
      <c r="O590" s="93"/>
      <c r="P590" s="93"/>
    </row>
    <row r="591" spans="9:16" x14ac:dyDescent="0.2">
      <c r="I591" s="93"/>
      <c r="J591" s="93"/>
      <c r="K591" s="93"/>
      <c r="L591" s="93"/>
      <c r="M591" s="93"/>
      <c r="N591" s="93"/>
      <c r="O591" s="93"/>
      <c r="P591" s="93"/>
    </row>
    <row r="592" spans="9:16" x14ac:dyDescent="0.2">
      <c r="I592" s="93"/>
      <c r="J592" s="93"/>
      <c r="K592" s="93"/>
      <c r="L592" s="93"/>
      <c r="M592" s="93"/>
      <c r="N592" s="93"/>
      <c r="O592" s="93"/>
      <c r="P592" s="93"/>
    </row>
    <row r="593" spans="9:16" x14ac:dyDescent="0.2">
      <c r="I593" s="93"/>
      <c r="J593" s="93"/>
      <c r="K593" s="93"/>
      <c r="L593" s="93"/>
      <c r="M593" s="93"/>
      <c r="N593" s="93"/>
      <c r="O593" s="93"/>
      <c r="P593" s="93"/>
    </row>
    <row r="594" spans="9:16" x14ac:dyDescent="0.2">
      <c r="I594" s="93"/>
      <c r="J594" s="93"/>
      <c r="K594" s="93"/>
      <c r="L594" s="93"/>
      <c r="M594" s="93"/>
      <c r="N594" s="93"/>
      <c r="O594" s="93"/>
      <c r="P594" s="93"/>
    </row>
    <row r="595" spans="9:16" x14ac:dyDescent="0.2">
      <c r="I595" s="93"/>
      <c r="J595" s="93"/>
      <c r="K595" s="93"/>
      <c r="L595" s="93"/>
      <c r="M595" s="93"/>
      <c r="N595" s="93"/>
      <c r="O595" s="93"/>
      <c r="P595" s="93"/>
    </row>
    <row r="596" spans="9:16" x14ac:dyDescent="0.2">
      <c r="I596" s="93"/>
      <c r="J596" s="93"/>
      <c r="K596" s="93"/>
      <c r="L596" s="93"/>
      <c r="M596" s="93"/>
      <c r="N596" s="93"/>
      <c r="O596" s="93"/>
      <c r="P596" s="93"/>
    </row>
    <row r="597" spans="9:16" x14ac:dyDescent="0.2">
      <c r="I597" s="93"/>
      <c r="J597" s="93"/>
      <c r="K597" s="93"/>
      <c r="L597" s="93"/>
      <c r="M597" s="93"/>
      <c r="N597" s="93"/>
      <c r="O597" s="93"/>
      <c r="P597" s="93"/>
    </row>
    <row r="598" spans="9:16" x14ac:dyDescent="0.2">
      <c r="I598" s="93"/>
      <c r="J598" s="93"/>
      <c r="K598" s="93"/>
      <c r="L598" s="93"/>
      <c r="M598" s="93"/>
      <c r="N598" s="93"/>
      <c r="O598" s="93"/>
      <c r="P598" s="93"/>
    </row>
    <row r="599" spans="9:16" x14ac:dyDescent="0.2">
      <c r="I599" s="93"/>
      <c r="J599" s="93"/>
      <c r="K599" s="93"/>
      <c r="L599" s="93"/>
      <c r="M599" s="93"/>
      <c r="N599" s="93"/>
      <c r="O599" s="93"/>
      <c r="P599" s="93"/>
    </row>
    <row r="600" spans="9:16" x14ac:dyDescent="0.2">
      <c r="I600" s="93"/>
      <c r="J600" s="93"/>
      <c r="K600" s="93"/>
      <c r="L600" s="93"/>
      <c r="M600" s="93"/>
      <c r="N600" s="93"/>
      <c r="O600" s="93"/>
      <c r="P600" s="93"/>
    </row>
    <row r="601" spans="9:16" x14ac:dyDescent="0.2">
      <c r="I601" s="93"/>
      <c r="J601" s="93"/>
      <c r="K601" s="93"/>
      <c r="L601" s="93"/>
      <c r="M601" s="93"/>
      <c r="N601" s="93"/>
      <c r="O601" s="93"/>
      <c r="P601" s="93"/>
    </row>
    <row r="602" spans="9:16" x14ac:dyDescent="0.2">
      <c r="I602" s="93"/>
      <c r="J602" s="93"/>
      <c r="K602" s="93"/>
      <c r="L602" s="93"/>
      <c r="M602" s="93"/>
      <c r="N602" s="93"/>
      <c r="O602" s="93"/>
      <c r="P602" s="93"/>
    </row>
    <row r="603" spans="9:16" x14ac:dyDescent="0.2">
      <c r="I603" s="93"/>
      <c r="J603" s="93"/>
      <c r="K603" s="93"/>
      <c r="L603" s="93"/>
      <c r="M603" s="93"/>
      <c r="N603" s="93"/>
      <c r="O603" s="93"/>
      <c r="P603" s="93"/>
    </row>
    <row r="604" spans="9:16" x14ac:dyDescent="0.2">
      <c r="I604" s="93"/>
      <c r="J604" s="93"/>
      <c r="K604" s="93"/>
      <c r="L604" s="93"/>
      <c r="M604" s="93"/>
      <c r="N604" s="93"/>
      <c r="O604" s="93"/>
      <c r="P604" s="93"/>
    </row>
    <row r="605" spans="9:16" x14ac:dyDescent="0.2">
      <c r="I605" s="93"/>
      <c r="J605" s="93"/>
      <c r="K605" s="93"/>
      <c r="L605" s="93"/>
      <c r="M605" s="93"/>
      <c r="N605" s="93"/>
      <c r="O605" s="93"/>
      <c r="P605" s="93"/>
    </row>
    <row r="606" spans="9:16" x14ac:dyDescent="0.2">
      <c r="I606" s="93"/>
      <c r="J606" s="93"/>
      <c r="K606" s="93"/>
      <c r="L606" s="93"/>
      <c r="M606" s="93"/>
      <c r="N606" s="93"/>
      <c r="O606" s="93"/>
      <c r="P606" s="93"/>
    </row>
    <row r="607" spans="9:16" x14ac:dyDescent="0.2">
      <c r="I607" s="93"/>
      <c r="J607" s="93"/>
      <c r="K607" s="93"/>
      <c r="L607" s="93"/>
      <c r="M607" s="93"/>
      <c r="N607" s="93"/>
      <c r="O607" s="93"/>
      <c r="P607" s="93"/>
    </row>
    <row r="608" spans="9:16" x14ac:dyDescent="0.2">
      <c r="I608" s="93"/>
      <c r="J608" s="93"/>
      <c r="K608" s="93"/>
      <c r="L608" s="93"/>
      <c r="M608" s="93"/>
      <c r="N608" s="93"/>
      <c r="O608" s="93"/>
      <c r="P608" s="93"/>
    </row>
    <row r="609" spans="9:16" x14ac:dyDescent="0.2">
      <c r="I609" s="93"/>
      <c r="J609" s="93"/>
      <c r="K609" s="93"/>
      <c r="L609" s="93"/>
      <c r="M609" s="93"/>
      <c r="N609" s="93"/>
      <c r="O609" s="93"/>
      <c r="P609" s="93"/>
    </row>
    <row r="610" spans="9:16" x14ac:dyDescent="0.2">
      <c r="I610" s="93"/>
      <c r="J610" s="93"/>
      <c r="K610" s="93"/>
      <c r="L610" s="93"/>
      <c r="M610" s="93"/>
      <c r="N610" s="93"/>
      <c r="O610" s="93"/>
      <c r="P610" s="93"/>
    </row>
    <row r="611" spans="9:16" x14ac:dyDescent="0.2">
      <c r="I611" s="93"/>
      <c r="J611" s="93"/>
      <c r="K611" s="93"/>
      <c r="L611" s="93"/>
      <c r="M611" s="93"/>
      <c r="N611" s="93"/>
      <c r="O611" s="93"/>
      <c r="P611" s="93"/>
    </row>
    <row r="612" spans="9:16" x14ac:dyDescent="0.2">
      <c r="I612" s="93"/>
      <c r="J612" s="93"/>
      <c r="K612" s="93"/>
      <c r="L612" s="93"/>
      <c r="M612" s="93"/>
      <c r="N612" s="93"/>
      <c r="O612" s="93"/>
      <c r="P612" s="93"/>
    </row>
    <row r="613" spans="9:16" x14ac:dyDescent="0.2">
      <c r="I613" s="93"/>
      <c r="J613" s="93"/>
      <c r="K613" s="93"/>
      <c r="L613" s="93"/>
      <c r="M613" s="93"/>
      <c r="N613" s="93"/>
      <c r="O613" s="93"/>
      <c r="P613" s="93"/>
    </row>
    <row r="614" spans="9:16" x14ac:dyDescent="0.2">
      <c r="I614" s="93"/>
      <c r="J614" s="93"/>
      <c r="K614" s="93"/>
      <c r="L614" s="93"/>
      <c r="M614" s="93"/>
      <c r="N614" s="93"/>
      <c r="O614" s="93"/>
      <c r="P614" s="93"/>
    </row>
    <row r="615" spans="9:16" x14ac:dyDescent="0.2">
      <c r="I615" s="93"/>
      <c r="J615" s="93"/>
      <c r="K615" s="93"/>
      <c r="L615" s="93"/>
      <c r="M615" s="93"/>
      <c r="N615" s="93"/>
      <c r="O615" s="93"/>
      <c r="P615" s="93"/>
    </row>
    <row r="616" spans="9:16" x14ac:dyDescent="0.2">
      <c r="I616" s="93"/>
      <c r="J616" s="93"/>
      <c r="K616" s="93"/>
      <c r="L616" s="93"/>
      <c r="M616" s="93"/>
      <c r="N616" s="93"/>
      <c r="O616" s="93"/>
      <c r="P616" s="93"/>
    </row>
    <row r="617" spans="9:16" x14ac:dyDescent="0.2">
      <c r="I617" s="93"/>
      <c r="J617" s="93"/>
      <c r="K617" s="93"/>
      <c r="L617" s="93"/>
      <c r="M617" s="93"/>
      <c r="N617" s="93"/>
      <c r="O617" s="93"/>
      <c r="P617" s="93"/>
    </row>
    <row r="618" spans="9:16" x14ac:dyDescent="0.2">
      <c r="I618" s="93"/>
      <c r="J618" s="93"/>
      <c r="K618" s="93"/>
      <c r="L618" s="93"/>
      <c r="M618" s="93"/>
      <c r="N618" s="93"/>
      <c r="O618" s="93"/>
      <c r="P618" s="93"/>
    </row>
    <row r="619" spans="9:16" x14ac:dyDescent="0.2">
      <c r="I619" s="93"/>
      <c r="J619" s="93"/>
      <c r="K619" s="93"/>
      <c r="L619" s="93"/>
      <c r="M619" s="93"/>
      <c r="N619" s="93"/>
      <c r="O619" s="93"/>
      <c r="P619" s="93"/>
    </row>
    <row r="620" spans="9:16" x14ac:dyDescent="0.2">
      <c r="I620" s="93"/>
      <c r="J620" s="93"/>
      <c r="K620" s="93"/>
      <c r="L620" s="93"/>
      <c r="M620" s="93"/>
      <c r="N620" s="93"/>
      <c r="O620" s="93"/>
      <c r="P620" s="93"/>
    </row>
    <row r="621" spans="9:16" x14ac:dyDescent="0.2">
      <c r="I621" s="93"/>
      <c r="J621" s="93"/>
      <c r="K621" s="93"/>
      <c r="L621" s="93"/>
      <c r="M621" s="93"/>
      <c r="N621" s="93"/>
      <c r="O621" s="93"/>
      <c r="P621" s="93"/>
    </row>
    <row r="622" spans="9:16" x14ac:dyDescent="0.2">
      <c r="I622" s="93"/>
      <c r="J622" s="93"/>
      <c r="K622" s="93"/>
      <c r="L622" s="93"/>
      <c r="M622" s="93"/>
      <c r="N622" s="93"/>
      <c r="O622" s="93"/>
      <c r="P622" s="93"/>
    </row>
    <row r="623" spans="9:16" x14ac:dyDescent="0.2">
      <c r="I623" s="93"/>
      <c r="J623" s="93"/>
      <c r="K623" s="93"/>
      <c r="L623" s="93"/>
      <c r="M623" s="93"/>
      <c r="N623" s="93"/>
      <c r="O623" s="93"/>
      <c r="P623" s="93"/>
    </row>
    <row r="624" spans="9:16" x14ac:dyDescent="0.2">
      <c r="I624" s="93"/>
      <c r="J624" s="93"/>
      <c r="K624" s="93"/>
      <c r="L624" s="93"/>
      <c r="M624" s="93"/>
      <c r="N624" s="93"/>
      <c r="O624" s="93"/>
      <c r="P624" s="93"/>
    </row>
    <row r="625" spans="9:16" x14ac:dyDescent="0.2">
      <c r="I625" s="93"/>
      <c r="J625" s="93"/>
      <c r="K625" s="93"/>
      <c r="L625" s="93"/>
      <c r="M625" s="93"/>
      <c r="N625" s="93"/>
      <c r="O625" s="93"/>
      <c r="P625" s="93"/>
    </row>
    <row r="626" spans="9:16" x14ac:dyDescent="0.2">
      <c r="I626" s="93"/>
      <c r="J626" s="93"/>
      <c r="K626" s="93"/>
      <c r="L626" s="93"/>
      <c r="M626" s="93"/>
      <c r="N626" s="93"/>
      <c r="O626" s="93"/>
      <c r="P626" s="93"/>
    </row>
    <row r="627" spans="9:16" x14ac:dyDescent="0.2">
      <c r="I627" s="93"/>
      <c r="J627" s="93"/>
      <c r="K627" s="93"/>
      <c r="L627" s="93"/>
      <c r="M627" s="93"/>
      <c r="N627" s="93"/>
      <c r="O627" s="93"/>
      <c r="P627" s="93"/>
    </row>
    <row r="628" spans="9:16" x14ac:dyDescent="0.2">
      <c r="I628" s="93"/>
      <c r="J628" s="93"/>
      <c r="K628" s="93"/>
      <c r="L628" s="93"/>
      <c r="M628" s="93"/>
      <c r="N628" s="93"/>
      <c r="O628" s="93"/>
      <c r="P628" s="93"/>
    </row>
    <row r="629" spans="9:16" x14ac:dyDescent="0.2">
      <c r="I629" s="93"/>
      <c r="J629" s="93"/>
      <c r="K629" s="93"/>
      <c r="L629" s="93"/>
      <c r="M629" s="93"/>
      <c r="N629" s="93"/>
      <c r="O629" s="93"/>
      <c r="P629" s="93"/>
    </row>
    <row r="630" spans="9:16" x14ac:dyDescent="0.2">
      <c r="I630" s="93"/>
      <c r="J630" s="93"/>
      <c r="K630" s="93"/>
      <c r="L630" s="93"/>
      <c r="M630" s="93"/>
      <c r="N630" s="93"/>
      <c r="O630" s="93"/>
      <c r="P630" s="93"/>
    </row>
    <row r="631" spans="9:16" x14ac:dyDescent="0.2">
      <c r="I631" s="93"/>
      <c r="J631" s="93"/>
      <c r="K631" s="93"/>
      <c r="L631" s="93"/>
      <c r="M631" s="93"/>
      <c r="N631" s="93"/>
      <c r="O631" s="93"/>
      <c r="P631" s="93"/>
    </row>
    <row r="632" spans="9:16" x14ac:dyDescent="0.2">
      <c r="I632" s="93"/>
      <c r="J632" s="93"/>
      <c r="K632" s="93"/>
      <c r="L632" s="93"/>
      <c r="M632" s="93"/>
      <c r="N632" s="93"/>
      <c r="O632" s="93"/>
      <c r="P632" s="93"/>
    </row>
    <row r="633" spans="9:16" x14ac:dyDescent="0.2">
      <c r="I633" s="93"/>
      <c r="J633" s="93"/>
      <c r="K633" s="93"/>
      <c r="L633" s="93"/>
      <c r="M633" s="93"/>
      <c r="N633" s="93"/>
      <c r="O633" s="93"/>
      <c r="P633" s="93"/>
    </row>
    <row r="634" spans="9:16" x14ac:dyDescent="0.2">
      <c r="I634" s="93"/>
      <c r="J634" s="93"/>
      <c r="K634" s="93"/>
      <c r="L634" s="93"/>
      <c r="M634" s="93"/>
      <c r="N634" s="93"/>
      <c r="O634" s="93"/>
      <c r="P634" s="93"/>
    </row>
    <row r="635" spans="9:16" x14ac:dyDescent="0.2">
      <c r="I635" s="93"/>
      <c r="J635" s="93"/>
      <c r="K635" s="93"/>
      <c r="L635" s="93"/>
      <c r="M635" s="93"/>
      <c r="N635" s="93"/>
      <c r="O635" s="93"/>
      <c r="P635" s="93"/>
    </row>
    <row r="636" spans="9:16" x14ac:dyDescent="0.2">
      <c r="I636" s="93"/>
      <c r="J636" s="93"/>
      <c r="K636" s="93"/>
      <c r="L636" s="93"/>
      <c r="M636" s="93"/>
      <c r="N636" s="93"/>
      <c r="O636" s="93"/>
      <c r="P636" s="93"/>
    </row>
    <row r="637" spans="9:16" x14ac:dyDescent="0.2">
      <c r="I637" s="93"/>
      <c r="J637" s="93"/>
      <c r="K637" s="93"/>
      <c r="L637" s="93"/>
      <c r="M637" s="93"/>
      <c r="N637" s="93"/>
      <c r="O637" s="93"/>
      <c r="P637" s="93"/>
    </row>
    <row r="638" spans="9:16" x14ac:dyDescent="0.2">
      <c r="I638" s="93"/>
      <c r="J638" s="93"/>
      <c r="K638" s="93"/>
      <c r="L638" s="93"/>
      <c r="M638" s="93"/>
      <c r="N638" s="93"/>
      <c r="O638" s="93"/>
      <c r="P638" s="93"/>
    </row>
    <row r="639" spans="9:16" x14ac:dyDescent="0.2">
      <c r="I639" s="93"/>
      <c r="J639" s="93"/>
      <c r="K639" s="93"/>
      <c r="L639" s="93"/>
      <c r="M639" s="93"/>
      <c r="N639" s="93"/>
      <c r="O639" s="93"/>
      <c r="P639" s="93"/>
    </row>
    <row r="640" spans="9:16" x14ac:dyDescent="0.2">
      <c r="I640" s="93"/>
      <c r="J640" s="93"/>
      <c r="K640" s="93"/>
      <c r="L640" s="93"/>
      <c r="M640" s="93"/>
      <c r="N640" s="93"/>
      <c r="O640" s="93"/>
      <c r="P640" s="93"/>
    </row>
    <row r="641" spans="9:16" x14ac:dyDescent="0.2">
      <c r="I641" s="93"/>
      <c r="J641" s="93"/>
      <c r="K641" s="93"/>
      <c r="L641" s="93"/>
      <c r="M641" s="93"/>
      <c r="N641" s="93"/>
      <c r="O641" s="93"/>
      <c r="P641" s="93"/>
    </row>
    <row r="642" spans="9:16" x14ac:dyDescent="0.2">
      <c r="I642" s="93"/>
      <c r="J642" s="93"/>
      <c r="K642" s="93"/>
      <c r="L642" s="93"/>
      <c r="M642" s="93"/>
      <c r="N642" s="93"/>
      <c r="O642" s="93"/>
      <c r="P642" s="93"/>
    </row>
    <row r="643" spans="9:16" x14ac:dyDescent="0.2">
      <c r="I643" s="93"/>
      <c r="J643" s="93"/>
      <c r="K643" s="93"/>
      <c r="L643" s="93"/>
      <c r="M643" s="93"/>
      <c r="N643" s="93"/>
      <c r="O643" s="93"/>
      <c r="P643" s="93"/>
    </row>
    <row r="644" spans="9:16" x14ac:dyDescent="0.2">
      <c r="I644" s="93"/>
      <c r="J644" s="93"/>
      <c r="K644" s="93"/>
      <c r="L644" s="93"/>
      <c r="M644" s="93"/>
      <c r="N644" s="93"/>
      <c r="O644" s="93"/>
      <c r="P644" s="93"/>
    </row>
    <row r="645" spans="9:16" x14ac:dyDescent="0.2">
      <c r="I645" s="93"/>
      <c r="J645" s="93"/>
      <c r="K645" s="93"/>
      <c r="L645" s="93"/>
      <c r="M645" s="93"/>
      <c r="N645" s="93"/>
      <c r="O645" s="93"/>
      <c r="P645" s="93"/>
    </row>
    <row r="646" spans="9:16" x14ac:dyDescent="0.2">
      <c r="I646" s="93"/>
      <c r="J646" s="93"/>
      <c r="K646" s="93"/>
      <c r="L646" s="93"/>
      <c r="M646" s="93"/>
      <c r="N646" s="93"/>
      <c r="O646" s="93"/>
      <c r="P646" s="93"/>
    </row>
    <row r="647" spans="9:16" x14ac:dyDescent="0.2">
      <c r="I647" s="93"/>
      <c r="J647" s="93"/>
      <c r="K647" s="93"/>
      <c r="L647" s="93"/>
      <c r="M647" s="93"/>
      <c r="N647" s="93"/>
      <c r="O647" s="93"/>
      <c r="P647" s="93"/>
    </row>
    <row r="648" spans="9:16" x14ac:dyDescent="0.2">
      <c r="I648" s="93"/>
      <c r="J648" s="93"/>
      <c r="K648" s="93"/>
      <c r="L648" s="93"/>
      <c r="M648" s="93"/>
      <c r="N648" s="93"/>
      <c r="O648" s="93"/>
      <c r="P648" s="93"/>
    </row>
    <row r="649" spans="9:16" x14ac:dyDescent="0.2">
      <c r="I649" s="93"/>
      <c r="J649" s="93"/>
      <c r="K649" s="93"/>
      <c r="L649" s="93"/>
      <c r="M649" s="93"/>
      <c r="N649" s="93"/>
      <c r="O649" s="93"/>
      <c r="P649" s="93"/>
    </row>
    <row r="650" spans="9:16" x14ac:dyDescent="0.2">
      <c r="I650" s="93"/>
      <c r="J650" s="93"/>
      <c r="K650" s="93"/>
      <c r="L650" s="93"/>
      <c r="M650" s="93"/>
      <c r="N650" s="93"/>
      <c r="O650" s="93"/>
      <c r="P650" s="93"/>
    </row>
    <row r="651" spans="9:16" x14ac:dyDescent="0.2">
      <c r="I651" s="93"/>
      <c r="J651" s="93"/>
      <c r="K651" s="93"/>
      <c r="L651" s="93"/>
      <c r="M651" s="93"/>
      <c r="N651" s="93"/>
      <c r="O651" s="93"/>
      <c r="P651" s="93"/>
    </row>
    <row r="652" spans="9:16" x14ac:dyDescent="0.2">
      <c r="I652" s="93"/>
      <c r="J652" s="93"/>
      <c r="K652" s="93"/>
      <c r="L652" s="93"/>
      <c r="M652" s="93"/>
      <c r="N652" s="93"/>
      <c r="O652" s="93"/>
      <c r="P652" s="93"/>
    </row>
    <row r="653" spans="9:16" x14ac:dyDescent="0.2">
      <c r="I653" s="93"/>
      <c r="J653" s="93"/>
      <c r="K653" s="93"/>
      <c r="L653" s="93"/>
      <c r="M653" s="93"/>
      <c r="N653" s="93"/>
      <c r="O653" s="93"/>
      <c r="P653" s="93"/>
    </row>
    <row r="654" spans="9:16" x14ac:dyDescent="0.2">
      <c r="I654" s="93"/>
      <c r="J654" s="93"/>
      <c r="K654" s="93"/>
      <c r="L654" s="93"/>
      <c r="M654" s="93"/>
      <c r="N654" s="93"/>
      <c r="O654" s="93"/>
      <c r="P654" s="93"/>
    </row>
    <row r="655" spans="9:16" x14ac:dyDescent="0.2">
      <c r="I655" s="93"/>
      <c r="J655" s="93"/>
      <c r="K655" s="93"/>
      <c r="L655" s="93"/>
      <c r="M655" s="93"/>
      <c r="N655" s="93"/>
      <c r="O655" s="93"/>
      <c r="P655" s="93"/>
    </row>
    <row r="656" spans="9:16" x14ac:dyDescent="0.2">
      <c r="I656" s="93"/>
      <c r="J656" s="93"/>
      <c r="K656" s="93"/>
      <c r="L656" s="93"/>
      <c r="M656" s="93"/>
      <c r="N656" s="93"/>
      <c r="O656" s="93"/>
      <c r="P656" s="93"/>
    </row>
    <row r="657" spans="9:16" x14ac:dyDescent="0.2">
      <c r="I657" s="93"/>
      <c r="J657" s="93"/>
      <c r="K657" s="93"/>
      <c r="L657" s="93"/>
      <c r="M657" s="93"/>
      <c r="N657" s="93"/>
      <c r="O657" s="93"/>
      <c r="P657" s="93"/>
    </row>
    <row r="658" spans="9:16" x14ac:dyDescent="0.2">
      <c r="I658" s="93"/>
      <c r="J658" s="93"/>
      <c r="K658" s="93"/>
      <c r="L658" s="93"/>
      <c r="M658" s="93"/>
      <c r="N658" s="93"/>
      <c r="O658" s="93"/>
      <c r="P658" s="93"/>
    </row>
    <row r="659" spans="9:16" x14ac:dyDescent="0.2">
      <c r="I659" s="93"/>
      <c r="J659" s="93"/>
      <c r="K659" s="93"/>
      <c r="L659" s="93"/>
      <c r="M659" s="93"/>
      <c r="N659" s="93"/>
      <c r="O659" s="93"/>
      <c r="P659" s="93"/>
    </row>
    <row r="660" spans="9:16" x14ac:dyDescent="0.2">
      <c r="I660" s="93"/>
      <c r="J660" s="93"/>
      <c r="K660" s="93"/>
      <c r="L660" s="93"/>
      <c r="M660" s="93"/>
      <c r="N660" s="93"/>
      <c r="O660" s="93"/>
      <c r="P660" s="93"/>
    </row>
    <row r="661" spans="9:16" x14ac:dyDescent="0.2">
      <c r="I661" s="93"/>
      <c r="J661" s="93"/>
      <c r="K661" s="93"/>
      <c r="L661" s="93"/>
      <c r="M661" s="93"/>
      <c r="N661" s="93"/>
      <c r="O661" s="93"/>
      <c r="P661" s="93"/>
    </row>
    <row r="662" spans="9:16" x14ac:dyDescent="0.2">
      <c r="I662" s="93"/>
      <c r="J662" s="93"/>
      <c r="K662" s="93"/>
      <c r="L662" s="93"/>
      <c r="M662" s="93"/>
      <c r="N662" s="93"/>
      <c r="O662" s="93"/>
      <c r="P662" s="93"/>
    </row>
    <row r="663" spans="9:16" x14ac:dyDescent="0.2">
      <c r="I663" s="93"/>
      <c r="J663" s="93"/>
      <c r="K663" s="93"/>
      <c r="L663" s="93"/>
      <c r="M663" s="93"/>
      <c r="N663" s="93"/>
      <c r="O663" s="93"/>
      <c r="P663" s="93"/>
    </row>
    <row r="664" spans="9:16" x14ac:dyDescent="0.2">
      <c r="I664" s="93"/>
      <c r="J664" s="93"/>
      <c r="K664" s="93"/>
      <c r="L664" s="93"/>
      <c r="M664" s="93"/>
      <c r="N664" s="93"/>
      <c r="O664" s="93"/>
      <c r="P664" s="93"/>
    </row>
    <row r="665" spans="9:16" x14ac:dyDescent="0.2">
      <c r="I665" s="93"/>
      <c r="J665" s="93"/>
      <c r="K665" s="93"/>
      <c r="L665" s="93"/>
      <c r="M665" s="93"/>
      <c r="N665" s="93"/>
      <c r="O665" s="93"/>
      <c r="P665" s="93"/>
    </row>
    <row r="666" spans="9:16" x14ac:dyDescent="0.2">
      <c r="I666" s="93"/>
      <c r="J666" s="93"/>
      <c r="K666" s="93"/>
      <c r="L666" s="93"/>
      <c r="M666" s="93"/>
      <c r="N666" s="93"/>
      <c r="O666" s="93"/>
      <c r="P666" s="93"/>
    </row>
    <row r="667" spans="9:16" x14ac:dyDescent="0.2">
      <c r="I667" s="93"/>
      <c r="J667" s="93"/>
      <c r="K667" s="93"/>
      <c r="L667" s="93"/>
      <c r="M667" s="93"/>
      <c r="N667" s="93"/>
      <c r="O667" s="93"/>
      <c r="P667" s="93"/>
    </row>
    <row r="668" spans="9:16" x14ac:dyDescent="0.2">
      <c r="I668" s="93"/>
      <c r="J668" s="93"/>
      <c r="K668" s="93"/>
      <c r="L668" s="93"/>
      <c r="M668" s="93"/>
      <c r="N668" s="93"/>
      <c r="O668" s="93"/>
      <c r="P668" s="93"/>
    </row>
    <row r="669" spans="9:16" x14ac:dyDescent="0.2">
      <c r="I669" s="93"/>
      <c r="J669" s="93"/>
      <c r="K669" s="93"/>
      <c r="L669" s="93"/>
      <c r="M669" s="93"/>
      <c r="N669" s="93"/>
      <c r="O669" s="93"/>
      <c r="P669" s="93"/>
    </row>
    <row r="670" spans="9:16" x14ac:dyDescent="0.2">
      <c r="I670" s="93"/>
      <c r="J670" s="93"/>
      <c r="K670" s="93"/>
      <c r="L670" s="93"/>
      <c r="M670" s="93"/>
      <c r="N670" s="93"/>
      <c r="O670" s="93"/>
      <c r="P670" s="93"/>
    </row>
    <row r="671" spans="9:16" x14ac:dyDescent="0.2">
      <c r="I671" s="93"/>
      <c r="J671" s="93"/>
      <c r="K671" s="93"/>
      <c r="L671" s="93"/>
      <c r="M671" s="93"/>
      <c r="N671" s="93"/>
      <c r="O671" s="93"/>
      <c r="P671" s="93"/>
    </row>
    <row r="672" spans="9:16" x14ac:dyDescent="0.2">
      <c r="I672" s="93"/>
      <c r="J672" s="93"/>
      <c r="K672" s="93"/>
      <c r="L672" s="93"/>
      <c r="M672" s="93"/>
      <c r="N672" s="93"/>
      <c r="O672" s="93"/>
      <c r="P672" s="93"/>
    </row>
    <row r="673" spans="9:16" x14ac:dyDescent="0.2">
      <c r="I673" s="93"/>
      <c r="J673" s="93"/>
      <c r="K673" s="93"/>
      <c r="L673" s="93"/>
      <c r="M673" s="93"/>
      <c r="N673" s="93"/>
      <c r="O673" s="93"/>
      <c r="P673" s="93"/>
    </row>
    <row r="674" spans="9:16" x14ac:dyDescent="0.2">
      <c r="I674" s="93"/>
      <c r="J674" s="93"/>
      <c r="K674" s="93"/>
      <c r="L674" s="93"/>
      <c r="M674" s="93"/>
      <c r="N674" s="93"/>
      <c r="O674" s="93"/>
      <c r="P674" s="93"/>
    </row>
    <row r="675" spans="9:16" x14ac:dyDescent="0.2">
      <c r="I675" s="93"/>
      <c r="J675" s="93"/>
      <c r="K675" s="93"/>
      <c r="L675" s="93"/>
      <c r="M675" s="93"/>
      <c r="N675" s="93"/>
      <c r="O675" s="93"/>
      <c r="P675" s="93"/>
    </row>
    <row r="676" spans="9:16" x14ac:dyDescent="0.2">
      <c r="I676" s="93"/>
      <c r="J676" s="93"/>
      <c r="K676" s="93"/>
      <c r="L676" s="93"/>
      <c r="M676" s="93"/>
      <c r="N676" s="93"/>
      <c r="O676" s="93"/>
      <c r="P676" s="93"/>
    </row>
    <row r="677" spans="9:16" x14ac:dyDescent="0.2">
      <c r="I677" s="93"/>
      <c r="J677" s="93"/>
      <c r="K677" s="93"/>
      <c r="L677" s="93"/>
      <c r="M677" s="93"/>
      <c r="N677" s="93"/>
      <c r="O677" s="93"/>
      <c r="P677" s="93"/>
    </row>
    <row r="678" spans="9:16" x14ac:dyDescent="0.2">
      <c r="I678" s="93"/>
      <c r="J678" s="93"/>
      <c r="K678" s="93"/>
      <c r="L678" s="93"/>
      <c r="M678" s="93"/>
      <c r="N678" s="93"/>
      <c r="O678" s="93"/>
      <c r="P678" s="93"/>
    </row>
    <row r="679" spans="9:16" x14ac:dyDescent="0.2">
      <c r="I679" s="93"/>
      <c r="J679" s="93"/>
      <c r="K679" s="93"/>
      <c r="L679" s="93"/>
      <c r="M679" s="93"/>
      <c r="N679" s="93"/>
      <c r="O679" s="93"/>
      <c r="P679" s="93"/>
    </row>
    <row r="680" spans="9:16" x14ac:dyDescent="0.2">
      <c r="I680" s="93"/>
      <c r="J680" s="93"/>
      <c r="K680" s="93"/>
      <c r="L680" s="93"/>
      <c r="M680" s="93"/>
      <c r="N680" s="93"/>
      <c r="O680" s="93"/>
      <c r="P680" s="93"/>
    </row>
    <row r="681" spans="9:16" x14ac:dyDescent="0.2">
      <c r="I681" s="93"/>
      <c r="J681" s="93"/>
      <c r="K681" s="93"/>
      <c r="L681" s="93"/>
      <c r="M681" s="93"/>
      <c r="N681" s="93"/>
      <c r="O681" s="93"/>
      <c r="P681" s="93"/>
    </row>
    <row r="682" spans="9:16" x14ac:dyDescent="0.2">
      <c r="I682" s="93"/>
      <c r="J682" s="93"/>
      <c r="K682" s="93"/>
      <c r="L682" s="93"/>
      <c r="M682" s="93"/>
      <c r="N682" s="93"/>
      <c r="O682" s="93"/>
      <c r="P682" s="93"/>
    </row>
    <row r="683" spans="9:16" x14ac:dyDescent="0.2">
      <c r="I683" s="93"/>
      <c r="J683" s="93"/>
      <c r="K683" s="93"/>
      <c r="L683" s="93"/>
      <c r="M683" s="93"/>
      <c r="N683" s="93"/>
      <c r="O683" s="93"/>
      <c r="P683" s="93"/>
    </row>
    <row r="684" spans="9:16" x14ac:dyDescent="0.2">
      <c r="I684" s="93"/>
      <c r="J684" s="93"/>
      <c r="K684" s="93"/>
      <c r="L684" s="93"/>
      <c r="M684" s="93"/>
      <c r="N684" s="93"/>
      <c r="O684" s="93"/>
      <c r="P684" s="93"/>
    </row>
    <row r="685" spans="9:16" x14ac:dyDescent="0.2">
      <c r="I685" s="93"/>
      <c r="J685" s="93"/>
      <c r="K685" s="93"/>
      <c r="L685" s="93"/>
      <c r="M685" s="93"/>
      <c r="N685" s="93"/>
      <c r="O685" s="93"/>
      <c r="P685" s="93"/>
    </row>
    <row r="686" spans="9:16" x14ac:dyDescent="0.2">
      <c r="I686" s="93"/>
      <c r="J686" s="93"/>
      <c r="K686" s="93"/>
      <c r="L686" s="93"/>
      <c r="M686" s="93"/>
      <c r="N686" s="93"/>
      <c r="O686" s="93"/>
      <c r="P686" s="93"/>
    </row>
    <row r="687" spans="9:16" x14ac:dyDescent="0.2">
      <c r="I687" s="93"/>
      <c r="J687" s="93"/>
      <c r="K687" s="93"/>
      <c r="L687" s="93"/>
      <c r="M687" s="93"/>
      <c r="N687" s="93"/>
      <c r="O687" s="93"/>
      <c r="P687" s="93"/>
    </row>
    <row r="688" spans="9:16" x14ac:dyDescent="0.2">
      <c r="I688" s="93"/>
      <c r="J688" s="93"/>
      <c r="K688" s="93"/>
      <c r="L688" s="93"/>
      <c r="M688" s="93"/>
      <c r="N688" s="93"/>
      <c r="O688" s="93"/>
      <c r="P688" s="93"/>
    </row>
    <row r="689" spans="9:16" x14ac:dyDescent="0.2">
      <c r="I689" s="93"/>
      <c r="J689" s="93"/>
      <c r="K689" s="93"/>
      <c r="L689" s="93"/>
      <c r="M689" s="93"/>
      <c r="N689" s="93"/>
      <c r="O689" s="93"/>
      <c r="P689" s="93"/>
    </row>
    <row r="690" spans="9:16" x14ac:dyDescent="0.2">
      <c r="I690" s="93"/>
      <c r="J690" s="93"/>
      <c r="K690" s="93"/>
      <c r="L690" s="93"/>
      <c r="M690" s="93"/>
      <c r="N690" s="93"/>
      <c r="O690" s="93"/>
      <c r="P690" s="93"/>
    </row>
    <row r="691" spans="9:16" x14ac:dyDescent="0.2">
      <c r="I691" s="93"/>
      <c r="J691" s="93"/>
      <c r="K691" s="93"/>
      <c r="L691" s="93"/>
      <c r="M691" s="93"/>
      <c r="N691" s="93"/>
      <c r="O691" s="93"/>
      <c r="P691" s="93"/>
    </row>
    <row r="692" spans="9:16" x14ac:dyDescent="0.2">
      <c r="I692" s="93"/>
      <c r="J692" s="93"/>
      <c r="K692" s="93"/>
      <c r="L692" s="93"/>
      <c r="M692" s="93"/>
      <c r="N692" s="93"/>
      <c r="O692" s="93"/>
      <c r="P692" s="93"/>
    </row>
    <row r="693" spans="9:16" x14ac:dyDescent="0.2">
      <c r="I693" s="93"/>
      <c r="J693" s="93"/>
      <c r="K693" s="93"/>
      <c r="L693" s="93"/>
      <c r="M693" s="93"/>
      <c r="N693" s="93"/>
      <c r="O693" s="93"/>
      <c r="P693" s="93"/>
    </row>
    <row r="694" spans="9:16" x14ac:dyDescent="0.2">
      <c r="I694" s="93"/>
      <c r="J694" s="93"/>
      <c r="K694" s="93"/>
      <c r="L694" s="93"/>
      <c r="M694" s="93"/>
      <c r="N694" s="93"/>
      <c r="O694" s="93"/>
      <c r="P694" s="93"/>
    </row>
    <row r="695" spans="9:16" x14ac:dyDescent="0.2">
      <c r="I695" s="93"/>
      <c r="J695" s="93"/>
      <c r="K695" s="93"/>
      <c r="L695" s="93"/>
      <c r="M695" s="93"/>
      <c r="N695" s="93"/>
      <c r="O695" s="93"/>
      <c r="P695" s="93"/>
    </row>
    <row r="696" spans="9:16" x14ac:dyDescent="0.2">
      <c r="I696" s="93"/>
      <c r="J696" s="93"/>
      <c r="K696" s="93"/>
      <c r="L696" s="93"/>
      <c r="M696" s="93"/>
      <c r="N696" s="93"/>
      <c r="O696" s="93"/>
      <c r="P696" s="93"/>
    </row>
    <row r="697" spans="9:16" x14ac:dyDescent="0.2">
      <c r="I697" s="93"/>
      <c r="J697" s="93"/>
      <c r="K697" s="93"/>
      <c r="L697" s="93"/>
      <c r="M697" s="93"/>
      <c r="N697" s="93"/>
      <c r="O697" s="93"/>
      <c r="P697" s="93"/>
    </row>
    <row r="698" spans="9:16" x14ac:dyDescent="0.2">
      <c r="I698" s="93"/>
      <c r="J698" s="93"/>
      <c r="K698" s="93"/>
      <c r="L698" s="93"/>
      <c r="M698" s="93"/>
      <c r="N698" s="93"/>
      <c r="O698" s="93"/>
      <c r="P698" s="93"/>
    </row>
    <row r="699" spans="9:16" x14ac:dyDescent="0.2">
      <c r="I699" s="93"/>
      <c r="J699" s="93"/>
      <c r="K699" s="93"/>
      <c r="L699" s="93"/>
      <c r="M699" s="93"/>
      <c r="N699" s="93"/>
      <c r="O699" s="93"/>
      <c r="P699" s="93"/>
    </row>
    <row r="700" spans="9:16" x14ac:dyDescent="0.2">
      <c r="I700" s="93"/>
      <c r="J700" s="93"/>
      <c r="K700" s="93"/>
      <c r="L700" s="93"/>
      <c r="M700" s="93"/>
      <c r="N700" s="93"/>
      <c r="O700" s="93"/>
      <c r="P700" s="93"/>
    </row>
    <row r="701" spans="9:16" x14ac:dyDescent="0.2">
      <c r="I701" s="93"/>
      <c r="J701" s="93"/>
      <c r="K701" s="93"/>
      <c r="L701" s="93"/>
      <c r="M701" s="93"/>
      <c r="N701" s="93"/>
      <c r="O701" s="93"/>
      <c r="P701" s="93"/>
    </row>
    <row r="702" spans="9:16" x14ac:dyDescent="0.2">
      <c r="I702" s="93"/>
      <c r="J702" s="93"/>
      <c r="K702" s="93"/>
      <c r="L702" s="93"/>
      <c r="M702" s="93"/>
      <c r="N702" s="93"/>
      <c r="O702" s="93"/>
      <c r="P702" s="93"/>
    </row>
    <row r="703" spans="9:16" x14ac:dyDescent="0.2">
      <c r="I703" s="93"/>
      <c r="J703" s="93"/>
      <c r="K703" s="93"/>
      <c r="L703" s="93"/>
      <c r="M703" s="93"/>
      <c r="N703" s="93"/>
      <c r="O703" s="93"/>
      <c r="P703" s="93"/>
    </row>
    <row r="704" spans="9:16" x14ac:dyDescent="0.2">
      <c r="I704" s="93"/>
      <c r="J704" s="93"/>
      <c r="K704" s="93"/>
      <c r="L704" s="93"/>
      <c r="M704" s="93"/>
      <c r="N704" s="93"/>
      <c r="O704" s="93"/>
      <c r="P704" s="93"/>
    </row>
    <row r="705" spans="9:16" x14ac:dyDescent="0.2">
      <c r="I705" s="93"/>
      <c r="J705" s="93"/>
      <c r="K705" s="93"/>
      <c r="L705" s="93"/>
      <c r="M705" s="93"/>
      <c r="N705" s="93"/>
      <c r="O705" s="93"/>
      <c r="P705" s="93"/>
    </row>
    <row r="706" spans="9:16" x14ac:dyDescent="0.2">
      <c r="I706" s="93"/>
      <c r="J706" s="93"/>
      <c r="K706" s="93"/>
      <c r="L706" s="93"/>
      <c r="M706" s="93"/>
      <c r="N706" s="93"/>
      <c r="O706" s="93"/>
      <c r="P706" s="93"/>
    </row>
    <row r="707" spans="9:16" x14ac:dyDescent="0.2">
      <c r="I707" s="93"/>
      <c r="J707" s="93"/>
      <c r="K707" s="93"/>
      <c r="L707" s="93"/>
      <c r="M707" s="93"/>
      <c r="N707" s="93"/>
      <c r="O707" s="93"/>
      <c r="P707" s="93"/>
    </row>
    <row r="708" spans="9:16" x14ac:dyDescent="0.2">
      <c r="I708" s="93"/>
      <c r="J708" s="93"/>
      <c r="K708" s="93"/>
      <c r="L708" s="93"/>
      <c r="M708" s="93"/>
      <c r="N708" s="93"/>
      <c r="O708" s="93"/>
      <c r="P708" s="93"/>
    </row>
    <row r="709" spans="9:16" x14ac:dyDescent="0.2">
      <c r="I709" s="93"/>
      <c r="J709" s="93"/>
      <c r="K709" s="93"/>
      <c r="L709" s="93"/>
      <c r="M709" s="93"/>
      <c r="N709" s="93"/>
      <c r="O709" s="93"/>
      <c r="P709" s="93"/>
    </row>
    <row r="710" spans="9:16" x14ac:dyDescent="0.2">
      <c r="I710" s="93"/>
      <c r="J710" s="93"/>
      <c r="K710" s="93"/>
      <c r="L710" s="93"/>
      <c r="M710" s="93"/>
      <c r="N710" s="93"/>
      <c r="O710" s="93"/>
      <c r="P710" s="93"/>
    </row>
    <row r="711" spans="9:16" x14ac:dyDescent="0.2">
      <c r="I711" s="93"/>
      <c r="J711" s="93"/>
      <c r="K711" s="93"/>
      <c r="L711" s="93"/>
      <c r="M711" s="93"/>
      <c r="N711" s="93"/>
      <c r="O711" s="93"/>
      <c r="P711" s="93"/>
    </row>
    <row r="712" spans="9:16" x14ac:dyDescent="0.2">
      <c r="I712" s="93"/>
      <c r="J712" s="93"/>
      <c r="K712" s="93"/>
      <c r="L712" s="93"/>
      <c r="M712" s="93"/>
      <c r="N712" s="93"/>
      <c r="O712" s="93"/>
      <c r="P712" s="93"/>
    </row>
    <row r="713" spans="9:16" x14ac:dyDescent="0.2">
      <c r="I713" s="93"/>
      <c r="J713" s="93"/>
      <c r="K713" s="93"/>
      <c r="L713" s="93"/>
      <c r="M713" s="93"/>
      <c r="N713" s="93"/>
      <c r="O713" s="93"/>
      <c r="P713" s="93"/>
    </row>
    <row r="714" spans="9:16" x14ac:dyDescent="0.2">
      <c r="I714" s="93"/>
      <c r="J714" s="93"/>
      <c r="K714" s="93"/>
      <c r="L714" s="93"/>
      <c r="M714" s="93"/>
      <c r="N714" s="93"/>
      <c r="O714" s="93"/>
      <c r="P714" s="93"/>
    </row>
    <row r="715" spans="9:16" x14ac:dyDescent="0.2">
      <c r="I715" s="93"/>
      <c r="J715" s="93"/>
      <c r="K715" s="93"/>
      <c r="L715" s="93"/>
      <c r="M715" s="93"/>
      <c r="N715" s="93"/>
      <c r="O715" s="93"/>
      <c r="P715" s="93"/>
    </row>
    <row r="716" spans="9:16" x14ac:dyDescent="0.2">
      <c r="I716" s="93"/>
      <c r="J716" s="93"/>
      <c r="K716" s="93"/>
      <c r="L716" s="93"/>
      <c r="M716" s="93"/>
      <c r="N716" s="93"/>
      <c r="O716" s="93"/>
      <c r="P716" s="93"/>
    </row>
    <row r="717" spans="9:16" x14ac:dyDescent="0.2">
      <c r="I717" s="93"/>
      <c r="J717" s="93"/>
      <c r="K717" s="93"/>
      <c r="L717" s="93"/>
      <c r="M717" s="93"/>
      <c r="N717" s="93"/>
      <c r="O717" s="93"/>
      <c r="P717" s="93"/>
    </row>
    <row r="718" spans="9:16" x14ac:dyDescent="0.2">
      <c r="I718" s="93"/>
      <c r="J718" s="93"/>
      <c r="K718" s="93"/>
      <c r="L718" s="93"/>
      <c r="M718" s="93"/>
      <c r="N718" s="93"/>
      <c r="O718" s="93"/>
      <c r="P718" s="93"/>
    </row>
    <row r="719" spans="9:16" x14ac:dyDescent="0.2">
      <c r="I719" s="93"/>
      <c r="J719" s="93"/>
      <c r="K719" s="93"/>
      <c r="L719" s="93"/>
      <c r="M719" s="93"/>
      <c r="N719" s="93"/>
      <c r="O719" s="93"/>
      <c r="P719" s="93"/>
    </row>
    <row r="720" spans="9:16" x14ac:dyDescent="0.2">
      <c r="I720" s="93"/>
      <c r="J720" s="93"/>
      <c r="K720" s="93"/>
      <c r="L720" s="93"/>
      <c r="M720" s="93"/>
      <c r="N720" s="93"/>
      <c r="O720" s="93"/>
      <c r="P720" s="93"/>
    </row>
    <row r="721" spans="9:16" x14ac:dyDescent="0.2">
      <c r="I721" s="93"/>
      <c r="J721" s="93"/>
      <c r="K721" s="93"/>
      <c r="L721" s="93"/>
      <c r="M721" s="93"/>
      <c r="N721" s="93"/>
      <c r="O721" s="93"/>
      <c r="P721" s="93"/>
    </row>
    <row r="722" spans="9:16" x14ac:dyDescent="0.2">
      <c r="I722" s="93"/>
      <c r="J722" s="93"/>
      <c r="K722" s="93"/>
      <c r="L722" s="93"/>
      <c r="M722" s="93"/>
      <c r="N722" s="93"/>
      <c r="O722" s="93"/>
      <c r="P722" s="93"/>
    </row>
    <row r="723" spans="9:16" x14ac:dyDescent="0.2">
      <c r="I723" s="93"/>
      <c r="J723" s="93"/>
      <c r="K723" s="93"/>
      <c r="L723" s="93"/>
      <c r="M723" s="93"/>
      <c r="N723" s="93"/>
      <c r="O723" s="93"/>
      <c r="P723" s="93"/>
    </row>
    <row r="724" spans="9:16" x14ac:dyDescent="0.2">
      <c r="I724" s="93"/>
      <c r="J724" s="93"/>
      <c r="K724" s="93"/>
      <c r="L724" s="93"/>
      <c r="M724" s="93"/>
      <c r="N724" s="93"/>
      <c r="O724" s="93"/>
      <c r="P724" s="93"/>
    </row>
    <row r="725" spans="9:16" x14ac:dyDescent="0.2">
      <c r="I725" s="93"/>
      <c r="J725" s="93"/>
      <c r="K725" s="93"/>
      <c r="L725" s="93"/>
      <c r="M725" s="93"/>
      <c r="N725" s="93"/>
      <c r="O725" s="93"/>
      <c r="P725" s="93"/>
    </row>
    <row r="726" spans="9:16" x14ac:dyDescent="0.2">
      <c r="I726" s="93"/>
      <c r="J726" s="93"/>
      <c r="K726" s="93"/>
      <c r="L726" s="93"/>
      <c r="M726" s="93"/>
      <c r="N726" s="93"/>
      <c r="O726" s="93"/>
      <c r="P726" s="93"/>
    </row>
    <row r="727" spans="9:16" x14ac:dyDescent="0.2">
      <c r="I727" s="93"/>
      <c r="J727" s="93"/>
      <c r="K727" s="93"/>
      <c r="L727" s="93"/>
      <c r="M727" s="93"/>
      <c r="N727" s="93"/>
      <c r="O727" s="93"/>
      <c r="P727" s="93"/>
    </row>
    <row r="728" spans="9:16" x14ac:dyDescent="0.2">
      <c r="I728" s="93"/>
      <c r="J728" s="93"/>
      <c r="K728" s="93"/>
      <c r="L728" s="93"/>
      <c r="M728" s="93"/>
      <c r="N728" s="93"/>
      <c r="O728" s="93"/>
      <c r="P728" s="93"/>
    </row>
    <row r="729" spans="9:16" x14ac:dyDescent="0.2">
      <c r="I729" s="93"/>
      <c r="J729" s="93"/>
      <c r="K729" s="93"/>
      <c r="L729" s="93"/>
      <c r="M729" s="93"/>
      <c r="N729" s="93"/>
      <c r="O729" s="93"/>
      <c r="P729" s="93"/>
    </row>
    <row r="730" spans="9:16" x14ac:dyDescent="0.2">
      <c r="I730" s="93"/>
      <c r="J730" s="93"/>
      <c r="K730" s="93"/>
      <c r="L730" s="93"/>
      <c r="M730" s="93"/>
      <c r="N730" s="93"/>
      <c r="O730" s="93"/>
      <c r="P730" s="93"/>
    </row>
    <row r="731" spans="9:16" x14ac:dyDescent="0.2">
      <c r="I731" s="93"/>
      <c r="J731" s="93"/>
      <c r="K731" s="93"/>
      <c r="L731" s="93"/>
      <c r="M731" s="93"/>
      <c r="N731" s="93"/>
      <c r="O731" s="93"/>
      <c r="P731" s="93"/>
    </row>
    <row r="732" spans="9:16" x14ac:dyDescent="0.2">
      <c r="I732" s="93"/>
      <c r="J732" s="93"/>
      <c r="K732" s="93"/>
      <c r="L732" s="93"/>
      <c r="M732" s="93"/>
      <c r="N732" s="93"/>
      <c r="O732" s="93"/>
      <c r="P732" s="93"/>
    </row>
    <row r="733" spans="9:16" x14ac:dyDescent="0.2">
      <c r="I733" s="93"/>
      <c r="J733" s="93"/>
      <c r="K733" s="93"/>
      <c r="L733" s="93"/>
      <c r="M733" s="93"/>
      <c r="N733" s="93"/>
      <c r="O733" s="93"/>
      <c r="P733" s="93"/>
    </row>
    <row r="734" spans="9:16" x14ac:dyDescent="0.2">
      <c r="I734" s="93"/>
      <c r="J734" s="93"/>
      <c r="K734" s="93"/>
      <c r="L734" s="93"/>
      <c r="M734" s="93"/>
      <c r="N734" s="93"/>
      <c r="O734" s="93"/>
      <c r="P734" s="93"/>
    </row>
    <row r="735" spans="9:16" x14ac:dyDescent="0.2">
      <c r="I735" s="93"/>
      <c r="J735" s="93"/>
      <c r="K735" s="93"/>
      <c r="L735" s="93"/>
      <c r="M735" s="93"/>
      <c r="N735" s="93"/>
      <c r="O735" s="93"/>
      <c r="P735" s="93"/>
    </row>
    <row r="736" spans="9:16" x14ac:dyDescent="0.2">
      <c r="I736" s="93"/>
      <c r="J736" s="93"/>
      <c r="K736" s="93"/>
      <c r="L736" s="93"/>
      <c r="M736" s="93"/>
      <c r="N736" s="93"/>
      <c r="O736" s="93"/>
      <c r="P736" s="93"/>
    </row>
    <row r="737" spans="9:16" x14ac:dyDescent="0.2">
      <c r="I737" s="93"/>
      <c r="J737" s="93"/>
      <c r="K737" s="93"/>
      <c r="L737" s="93"/>
      <c r="M737" s="93"/>
      <c r="N737" s="93"/>
      <c r="O737" s="93"/>
      <c r="P737" s="93"/>
    </row>
    <row r="738" spans="9:16" x14ac:dyDescent="0.2">
      <c r="I738" s="93"/>
      <c r="J738" s="93"/>
      <c r="K738" s="93"/>
      <c r="L738" s="93"/>
      <c r="M738" s="93"/>
      <c r="N738" s="93"/>
      <c r="O738" s="93"/>
      <c r="P738" s="93"/>
    </row>
    <row r="739" spans="9:16" x14ac:dyDescent="0.2">
      <c r="I739" s="93"/>
      <c r="J739" s="93"/>
      <c r="K739" s="93"/>
      <c r="L739" s="93"/>
      <c r="M739" s="93"/>
      <c r="N739" s="93"/>
      <c r="O739" s="93"/>
      <c r="P739" s="93"/>
    </row>
    <row r="740" spans="9:16" x14ac:dyDescent="0.2">
      <c r="I740" s="93"/>
      <c r="J740" s="93"/>
      <c r="K740" s="93"/>
      <c r="L740" s="93"/>
      <c r="M740" s="93"/>
      <c r="N740" s="93"/>
      <c r="O740" s="93"/>
      <c r="P740" s="93"/>
    </row>
    <row r="741" spans="9:16" x14ac:dyDescent="0.2">
      <c r="I741" s="93"/>
      <c r="J741" s="93"/>
      <c r="K741" s="93"/>
      <c r="L741" s="93"/>
      <c r="M741" s="93"/>
      <c r="N741" s="93"/>
      <c r="O741" s="93"/>
      <c r="P741" s="93"/>
    </row>
    <row r="742" spans="9:16" x14ac:dyDescent="0.2">
      <c r="I742" s="93"/>
      <c r="J742" s="93"/>
      <c r="K742" s="93"/>
      <c r="L742" s="93"/>
      <c r="M742" s="93"/>
      <c r="N742" s="93"/>
      <c r="O742" s="93"/>
      <c r="P742" s="93"/>
    </row>
    <row r="743" spans="9:16" x14ac:dyDescent="0.2">
      <c r="I743" s="93"/>
      <c r="J743" s="93"/>
      <c r="K743" s="93"/>
      <c r="L743" s="93"/>
      <c r="M743" s="93"/>
      <c r="N743" s="93"/>
      <c r="O743" s="93"/>
      <c r="P743" s="93"/>
    </row>
    <row r="744" spans="9:16" x14ac:dyDescent="0.2">
      <c r="I744" s="93"/>
      <c r="J744" s="93"/>
      <c r="K744" s="93"/>
      <c r="L744" s="93"/>
      <c r="M744" s="93"/>
      <c r="N744" s="93"/>
      <c r="O744" s="93"/>
      <c r="P744" s="93"/>
    </row>
    <row r="745" spans="9:16" x14ac:dyDescent="0.2">
      <c r="I745" s="93"/>
      <c r="J745" s="93"/>
      <c r="K745" s="93"/>
      <c r="L745" s="93"/>
      <c r="M745" s="93"/>
      <c r="N745" s="93"/>
      <c r="O745" s="93"/>
      <c r="P745" s="93"/>
    </row>
    <row r="746" spans="9:16" x14ac:dyDescent="0.2">
      <c r="I746" s="93"/>
      <c r="J746" s="93"/>
      <c r="K746" s="93"/>
      <c r="L746" s="93"/>
      <c r="M746" s="93"/>
      <c r="N746" s="93"/>
      <c r="O746" s="93"/>
      <c r="P746" s="93"/>
    </row>
    <row r="747" spans="9:16" x14ac:dyDescent="0.2">
      <c r="I747" s="93"/>
      <c r="J747" s="93"/>
      <c r="K747" s="93"/>
      <c r="L747" s="93"/>
      <c r="M747" s="93"/>
      <c r="N747" s="93"/>
      <c r="O747" s="93"/>
      <c r="P747" s="93"/>
    </row>
    <row r="748" spans="9:16" x14ac:dyDescent="0.2">
      <c r="I748" s="93"/>
      <c r="J748" s="93"/>
      <c r="K748" s="93"/>
      <c r="L748" s="93"/>
      <c r="M748" s="93"/>
      <c r="N748" s="93"/>
      <c r="O748" s="93"/>
      <c r="P748" s="93"/>
    </row>
    <row r="749" spans="9:16" x14ac:dyDescent="0.2">
      <c r="I749" s="93"/>
      <c r="J749" s="93"/>
      <c r="K749" s="93"/>
      <c r="L749" s="93"/>
      <c r="M749" s="93"/>
      <c r="N749" s="93"/>
      <c r="O749" s="93"/>
      <c r="P749" s="93"/>
    </row>
    <row r="750" spans="9:16" x14ac:dyDescent="0.2">
      <c r="I750" s="93"/>
      <c r="J750" s="93"/>
      <c r="K750" s="93"/>
      <c r="L750" s="93"/>
      <c r="M750" s="93"/>
      <c r="N750" s="93"/>
      <c r="O750" s="93"/>
      <c r="P750" s="93"/>
    </row>
    <row r="751" spans="9:16" x14ac:dyDescent="0.2">
      <c r="I751" s="93"/>
      <c r="J751" s="93"/>
      <c r="K751" s="93"/>
      <c r="L751" s="93"/>
      <c r="M751" s="93"/>
      <c r="N751" s="93"/>
      <c r="O751" s="93"/>
      <c r="P751" s="93"/>
    </row>
    <row r="752" spans="9:16" x14ac:dyDescent="0.2">
      <c r="I752" s="93"/>
      <c r="J752" s="93"/>
      <c r="K752" s="93"/>
      <c r="L752" s="93"/>
      <c r="M752" s="93"/>
      <c r="N752" s="93"/>
      <c r="O752" s="93"/>
      <c r="P752" s="93"/>
    </row>
    <row r="753" spans="9:16" x14ac:dyDescent="0.2">
      <c r="I753" s="93"/>
      <c r="J753" s="93"/>
      <c r="K753" s="93"/>
      <c r="L753" s="93"/>
      <c r="M753" s="93"/>
      <c r="N753" s="93"/>
      <c r="O753" s="93"/>
      <c r="P753" s="93"/>
    </row>
    <row r="754" spans="9:16" x14ac:dyDescent="0.2">
      <c r="I754" s="93"/>
      <c r="J754" s="93"/>
      <c r="K754" s="93"/>
      <c r="L754" s="93"/>
      <c r="M754" s="93"/>
      <c r="N754" s="93"/>
      <c r="O754" s="93"/>
      <c r="P754" s="93"/>
    </row>
    <row r="755" spans="9:16" x14ac:dyDescent="0.2">
      <c r="I755" s="93"/>
      <c r="J755" s="93"/>
      <c r="K755" s="93"/>
      <c r="L755" s="93"/>
      <c r="M755" s="93"/>
      <c r="N755" s="93"/>
      <c r="O755" s="93"/>
      <c r="P755" s="93"/>
    </row>
    <row r="756" spans="9:16" x14ac:dyDescent="0.2">
      <c r="I756" s="93"/>
      <c r="J756" s="93"/>
      <c r="K756" s="93"/>
      <c r="L756" s="93"/>
      <c r="M756" s="93"/>
      <c r="N756" s="93"/>
      <c r="O756" s="93"/>
      <c r="P756" s="93"/>
    </row>
    <row r="757" spans="9:16" x14ac:dyDescent="0.2">
      <c r="I757" s="93"/>
      <c r="J757" s="93"/>
      <c r="K757" s="93"/>
      <c r="L757" s="93"/>
      <c r="M757" s="93"/>
      <c r="N757" s="93"/>
      <c r="O757" s="93"/>
      <c r="P757" s="93"/>
    </row>
    <row r="758" spans="9:16" x14ac:dyDescent="0.2">
      <c r="I758" s="93"/>
      <c r="J758" s="93"/>
      <c r="K758" s="93"/>
      <c r="L758" s="93"/>
      <c r="M758" s="93"/>
      <c r="N758" s="93"/>
      <c r="O758" s="93"/>
      <c r="P758" s="93"/>
    </row>
    <row r="759" spans="9:16" x14ac:dyDescent="0.2">
      <c r="I759" s="93"/>
      <c r="J759" s="93"/>
      <c r="K759" s="93"/>
      <c r="L759" s="93"/>
      <c r="M759" s="93"/>
      <c r="N759" s="93"/>
      <c r="O759" s="93"/>
      <c r="P759" s="93"/>
    </row>
    <row r="760" spans="9:16" x14ac:dyDescent="0.2">
      <c r="I760" s="93"/>
      <c r="J760" s="93"/>
      <c r="K760" s="93"/>
      <c r="L760" s="93"/>
      <c r="M760" s="93"/>
      <c r="N760" s="93"/>
      <c r="O760" s="93"/>
      <c r="P760" s="93"/>
    </row>
    <row r="761" spans="9:16" x14ac:dyDescent="0.2">
      <c r="I761" s="93"/>
      <c r="J761" s="93"/>
      <c r="K761" s="93"/>
      <c r="L761" s="93"/>
      <c r="M761" s="93"/>
      <c r="N761" s="93"/>
      <c r="O761" s="93"/>
      <c r="P761" s="93"/>
    </row>
    <row r="762" spans="9:16" x14ac:dyDescent="0.2">
      <c r="I762" s="93"/>
      <c r="J762" s="93"/>
      <c r="K762" s="93"/>
      <c r="L762" s="93"/>
      <c r="M762" s="93"/>
      <c r="N762" s="93"/>
      <c r="O762" s="93"/>
      <c r="P762" s="93"/>
    </row>
    <row r="763" spans="9:16" x14ac:dyDescent="0.2">
      <c r="I763" s="93"/>
      <c r="J763" s="93"/>
      <c r="K763" s="93"/>
      <c r="L763" s="93"/>
      <c r="M763" s="93"/>
      <c r="N763" s="93"/>
      <c r="O763" s="93"/>
      <c r="P763" s="93"/>
    </row>
    <row r="764" spans="9:16" x14ac:dyDescent="0.2">
      <c r="I764" s="93"/>
      <c r="J764" s="93"/>
      <c r="K764" s="93"/>
      <c r="L764" s="93"/>
      <c r="M764" s="93"/>
      <c r="N764" s="93"/>
      <c r="O764" s="93"/>
      <c r="P764" s="93"/>
    </row>
    <row r="765" spans="9:16" x14ac:dyDescent="0.2">
      <c r="I765" s="93"/>
      <c r="J765" s="93"/>
      <c r="K765" s="93"/>
      <c r="L765" s="93"/>
      <c r="M765" s="93"/>
      <c r="N765" s="93"/>
      <c r="O765" s="93"/>
      <c r="P765" s="93"/>
    </row>
    <row r="766" spans="9:16" x14ac:dyDescent="0.2">
      <c r="I766" s="93"/>
      <c r="J766" s="93"/>
      <c r="K766" s="93"/>
      <c r="L766" s="93"/>
      <c r="M766" s="93"/>
      <c r="N766" s="93"/>
      <c r="O766" s="93"/>
      <c r="P766" s="93"/>
    </row>
    <row r="767" spans="9:16" x14ac:dyDescent="0.2">
      <c r="I767" s="93"/>
      <c r="J767" s="93"/>
      <c r="K767" s="93"/>
      <c r="L767" s="93"/>
      <c r="M767" s="93"/>
      <c r="N767" s="93"/>
      <c r="O767" s="93"/>
      <c r="P767" s="93"/>
    </row>
    <row r="768" spans="9:16" x14ac:dyDescent="0.2">
      <c r="I768" s="93"/>
      <c r="J768" s="93"/>
      <c r="K768" s="93"/>
      <c r="L768" s="93"/>
      <c r="M768" s="93"/>
      <c r="N768" s="93"/>
      <c r="O768" s="93"/>
      <c r="P768" s="93"/>
    </row>
    <row r="769" spans="9:16" x14ac:dyDescent="0.2">
      <c r="I769" s="93"/>
      <c r="J769" s="93"/>
      <c r="K769" s="93"/>
      <c r="L769" s="93"/>
      <c r="M769" s="93"/>
      <c r="N769" s="93"/>
      <c r="O769" s="93"/>
      <c r="P769" s="93"/>
    </row>
    <row r="770" spans="9:16" x14ac:dyDescent="0.2">
      <c r="I770" s="93"/>
      <c r="J770" s="93"/>
      <c r="K770" s="93"/>
      <c r="L770" s="93"/>
      <c r="M770" s="93"/>
      <c r="N770" s="93"/>
      <c r="O770" s="93"/>
      <c r="P770" s="93"/>
    </row>
    <row r="771" spans="9:16" x14ac:dyDescent="0.2">
      <c r="I771" s="93"/>
      <c r="J771" s="93"/>
      <c r="K771" s="93"/>
      <c r="L771" s="93"/>
      <c r="M771" s="93"/>
      <c r="N771" s="93"/>
      <c r="O771" s="93"/>
      <c r="P771" s="93"/>
    </row>
    <row r="772" spans="9:16" x14ac:dyDescent="0.2">
      <c r="I772" s="93"/>
      <c r="J772" s="93"/>
      <c r="K772" s="93"/>
      <c r="L772" s="93"/>
      <c r="M772" s="93"/>
      <c r="N772" s="93"/>
      <c r="O772" s="93"/>
      <c r="P772" s="93"/>
    </row>
    <row r="773" spans="9:16" x14ac:dyDescent="0.2">
      <c r="I773" s="93"/>
      <c r="J773" s="93"/>
      <c r="K773" s="93"/>
      <c r="L773" s="93"/>
      <c r="M773" s="93"/>
      <c r="N773" s="93"/>
      <c r="O773" s="93"/>
      <c r="P773" s="93"/>
    </row>
    <row r="774" spans="9:16" x14ac:dyDescent="0.2">
      <c r="I774" s="93"/>
      <c r="J774" s="93"/>
      <c r="K774" s="93"/>
      <c r="L774" s="93"/>
      <c r="M774" s="93"/>
      <c r="N774" s="93"/>
      <c r="O774" s="93"/>
      <c r="P774" s="93"/>
    </row>
    <row r="775" spans="9:16" x14ac:dyDescent="0.2">
      <c r="I775" s="93"/>
      <c r="J775" s="93"/>
      <c r="K775" s="93"/>
      <c r="L775" s="93"/>
      <c r="M775" s="93"/>
      <c r="N775" s="93"/>
      <c r="O775" s="93"/>
      <c r="P775" s="93"/>
    </row>
    <row r="776" spans="9:16" x14ac:dyDescent="0.2">
      <c r="I776" s="93"/>
      <c r="J776" s="93"/>
      <c r="K776" s="93"/>
      <c r="L776" s="93"/>
      <c r="M776" s="93"/>
      <c r="N776" s="93"/>
      <c r="O776" s="93"/>
      <c r="P776" s="93"/>
    </row>
    <row r="777" spans="9:16" x14ac:dyDescent="0.2">
      <c r="I777" s="93"/>
      <c r="J777" s="93"/>
      <c r="K777" s="93"/>
      <c r="L777" s="93"/>
      <c r="M777" s="93"/>
      <c r="N777" s="93"/>
      <c r="O777" s="93"/>
      <c r="P777" s="93"/>
    </row>
    <row r="778" spans="9:16" x14ac:dyDescent="0.2">
      <c r="I778" s="93"/>
      <c r="J778" s="93"/>
      <c r="K778" s="93"/>
      <c r="L778" s="93"/>
      <c r="M778" s="93"/>
      <c r="N778" s="93"/>
      <c r="O778" s="93"/>
      <c r="P778" s="93"/>
    </row>
    <row r="779" spans="9:16" x14ac:dyDescent="0.2">
      <c r="I779" s="93"/>
      <c r="J779" s="93"/>
      <c r="K779" s="93"/>
      <c r="L779" s="93"/>
      <c r="M779" s="93"/>
      <c r="N779" s="93"/>
      <c r="O779" s="93"/>
      <c r="P779" s="93"/>
    </row>
    <row r="780" spans="9:16" x14ac:dyDescent="0.2">
      <c r="I780" s="93"/>
      <c r="J780" s="93"/>
      <c r="K780" s="93"/>
      <c r="L780" s="93"/>
      <c r="M780" s="93"/>
      <c r="N780" s="93"/>
      <c r="O780" s="93"/>
      <c r="P780" s="93"/>
    </row>
    <row r="781" spans="9:16" x14ac:dyDescent="0.2">
      <c r="I781" s="93"/>
      <c r="J781" s="93"/>
      <c r="K781" s="93"/>
      <c r="L781" s="93"/>
      <c r="M781" s="93"/>
      <c r="N781" s="93"/>
      <c r="O781" s="93"/>
      <c r="P781" s="93"/>
    </row>
    <row r="782" spans="9:16" x14ac:dyDescent="0.2">
      <c r="I782" s="93"/>
      <c r="J782" s="93"/>
      <c r="K782" s="93"/>
      <c r="L782" s="93"/>
      <c r="M782" s="93"/>
      <c r="N782" s="93"/>
      <c r="O782" s="93"/>
      <c r="P782" s="93"/>
    </row>
    <row r="783" spans="9:16" x14ac:dyDescent="0.2">
      <c r="I783" s="93"/>
      <c r="J783" s="93"/>
      <c r="K783" s="93"/>
      <c r="L783" s="93"/>
      <c r="M783" s="93"/>
      <c r="N783" s="93"/>
      <c r="O783" s="93"/>
      <c r="P783" s="93"/>
    </row>
    <row r="784" spans="9:16" x14ac:dyDescent="0.2">
      <c r="I784" s="93"/>
      <c r="J784" s="93"/>
      <c r="K784" s="93"/>
      <c r="L784" s="93"/>
      <c r="M784" s="93"/>
      <c r="N784" s="93"/>
      <c r="O784" s="93"/>
      <c r="P784" s="93"/>
    </row>
    <row r="785" spans="9:16" x14ac:dyDescent="0.2">
      <c r="I785" s="93"/>
      <c r="J785" s="93"/>
      <c r="K785" s="93"/>
      <c r="L785" s="93"/>
      <c r="M785" s="93"/>
      <c r="N785" s="93"/>
      <c r="O785" s="93"/>
      <c r="P785" s="93"/>
    </row>
    <row r="786" spans="9:16" x14ac:dyDescent="0.2">
      <c r="I786" s="93"/>
      <c r="J786" s="93"/>
      <c r="K786" s="93"/>
      <c r="L786" s="93"/>
      <c r="M786" s="93"/>
      <c r="N786" s="93"/>
      <c r="O786" s="93"/>
      <c r="P786" s="93"/>
    </row>
    <row r="787" spans="9:16" x14ac:dyDescent="0.2">
      <c r="I787" s="93"/>
      <c r="J787" s="93"/>
      <c r="K787" s="93"/>
      <c r="L787" s="93"/>
      <c r="M787" s="93"/>
      <c r="N787" s="93"/>
      <c r="O787" s="93"/>
      <c r="P787" s="93"/>
    </row>
    <row r="788" spans="9:16" x14ac:dyDescent="0.2">
      <c r="I788" s="93"/>
      <c r="J788" s="93"/>
      <c r="K788" s="93"/>
      <c r="L788" s="93"/>
      <c r="M788" s="93"/>
      <c r="N788" s="93"/>
      <c r="O788" s="93"/>
      <c r="P788" s="93"/>
    </row>
    <row r="789" spans="9:16" x14ac:dyDescent="0.2">
      <c r="I789" s="93"/>
      <c r="J789" s="93"/>
      <c r="K789" s="93"/>
      <c r="L789" s="93"/>
      <c r="M789" s="93"/>
      <c r="N789" s="93"/>
      <c r="O789" s="93"/>
      <c r="P789" s="93"/>
    </row>
    <row r="790" spans="9:16" x14ac:dyDescent="0.2">
      <c r="I790" s="93"/>
      <c r="J790" s="93"/>
      <c r="K790" s="93"/>
      <c r="L790" s="93"/>
      <c r="M790" s="93"/>
      <c r="N790" s="93"/>
      <c r="O790" s="93"/>
      <c r="P790" s="93"/>
    </row>
    <row r="791" spans="9:16" x14ac:dyDescent="0.2">
      <c r="I791" s="93"/>
      <c r="J791" s="93"/>
      <c r="K791" s="93"/>
      <c r="L791" s="93"/>
      <c r="M791" s="93"/>
      <c r="N791" s="93"/>
      <c r="O791" s="93"/>
      <c r="P791" s="93"/>
    </row>
    <row r="792" spans="9:16" x14ac:dyDescent="0.2">
      <c r="I792" s="93"/>
      <c r="J792" s="93"/>
      <c r="K792" s="93"/>
      <c r="L792" s="93"/>
      <c r="M792" s="93"/>
      <c r="N792" s="93"/>
      <c r="O792" s="93"/>
      <c r="P792" s="93"/>
    </row>
    <row r="793" spans="9:16" x14ac:dyDescent="0.2">
      <c r="I793" s="93"/>
      <c r="J793" s="93"/>
      <c r="K793" s="93"/>
      <c r="L793" s="93"/>
      <c r="M793" s="93"/>
      <c r="N793" s="93"/>
      <c r="O793" s="93"/>
      <c r="P793" s="93"/>
    </row>
    <row r="794" spans="9:16" x14ac:dyDescent="0.2">
      <c r="I794" s="93"/>
      <c r="J794" s="93"/>
      <c r="K794" s="93"/>
      <c r="L794" s="93"/>
      <c r="M794" s="93"/>
      <c r="N794" s="93"/>
      <c r="O794" s="93"/>
      <c r="P794" s="93"/>
    </row>
    <row r="795" spans="9:16" x14ac:dyDescent="0.2">
      <c r="I795" s="93"/>
      <c r="J795" s="93"/>
      <c r="K795" s="93"/>
      <c r="L795" s="93"/>
      <c r="M795" s="93"/>
      <c r="N795" s="93"/>
      <c r="O795" s="93"/>
      <c r="P795" s="93"/>
    </row>
    <row r="796" spans="9:16" x14ac:dyDescent="0.2">
      <c r="I796" s="93"/>
      <c r="J796" s="93"/>
      <c r="K796" s="93"/>
      <c r="L796" s="93"/>
      <c r="M796" s="93"/>
      <c r="N796" s="93"/>
      <c r="O796" s="93"/>
      <c r="P796" s="93"/>
    </row>
    <row r="797" spans="9:16" x14ac:dyDescent="0.2">
      <c r="I797" s="93"/>
      <c r="J797" s="93"/>
      <c r="K797" s="93"/>
      <c r="L797" s="93"/>
      <c r="M797" s="93"/>
      <c r="N797" s="93"/>
      <c r="O797" s="93"/>
      <c r="P797" s="93"/>
    </row>
    <row r="798" spans="9:16" x14ac:dyDescent="0.2">
      <c r="I798" s="93"/>
      <c r="J798" s="93"/>
      <c r="K798" s="93"/>
      <c r="L798" s="93"/>
      <c r="M798" s="93"/>
      <c r="N798" s="93"/>
      <c r="O798" s="93"/>
      <c r="P798" s="93"/>
    </row>
    <row r="799" spans="9:16" x14ac:dyDescent="0.2">
      <c r="I799" s="93"/>
      <c r="J799" s="93"/>
      <c r="K799" s="93"/>
      <c r="L799" s="93"/>
      <c r="M799" s="93"/>
      <c r="N799" s="93"/>
      <c r="O799" s="93"/>
      <c r="P799" s="93"/>
    </row>
    <row r="800" spans="9:16" x14ac:dyDescent="0.2">
      <c r="I800" s="93"/>
      <c r="J800" s="93"/>
      <c r="K800" s="93"/>
      <c r="L800" s="93"/>
      <c r="M800" s="93"/>
      <c r="N800" s="93"/>
      <c r="O800" s="93"/>
      <c r="P800" s="93"/>
    </row>
    <row r="801" spans="9:16" x14ac:dyDescent="0.2">
      <c r="I801" s="93"/>
      <c r="J801" s="93"/>
      <c r="K801" s="93"/>
      <c r="L801" s="93"/>
      <c r="M801" s="93"/>
      <c r="N801" s="93"/>
      <c r="O801" s="93"/>
      <c r="P801" s="93"/>
    </row>
    <row r="802" spans="9:16" x14ac:dyDescent="0.2">
      <c r="I802" s="93"/>
      <c r="J802" s="93"/>
      <c r="K802" s="93"/>
      <c r="L802" s="93"/>
      <c r="M802" s="93"/>
      <c r="N802" s="93"/>
      <c r="O802" s="93"/>
      <c r="P802" s="93"/>
    </row>
    <row r="803" spans="9:16" x14ac:dyDescent="0.2">
      <c r="I803" s="93"/>
      <c r="J803" s="93"/>
      <c r="K803" s="93"/>
      <c r="L803" s="93"/>
      <c r="M803" s="93"/>
      <c r="N803" s="93"/>
      <c r="O803" s="93"/>
      <c r="P803" s="93"/>
    </row>
    <row r="804" spans="9:16" x14ac:dyDescent="0.2">
      <c r="I804" s="93"/>
      <c r="J804" s="93"/>
      <c r="K804" s="93"/>
      <c r="L804" s="93"/>
      <c r="M804" s="93"/>
      <c r="N804" s="93"/>
      <c r="O804" s="93"/>
      <c r="P804" s="93"/>
    </row>
    <row r="805" spans="9:16" x14ac:dyDescent="0.2">
      <c r="I805" s="93"/>
      <c r="J805" s="93"/>
      <c r="K805" s="93"/>
      <c r="L805" s="93"/>
      <c r="M805" s="93"/>
      <c r="N805" s="93"/>
      <c r="O805" s="93"/>
      <c r="P805" s="93"/>
    </row>
    <row r="806" spans="9:16" x14ac:dyDescent="0.2">
      <c r="I806" s="93"/>
      <c r="J806" s="93"/>
      <c r="K806" s="93"/>
      <c r="L806" s="93"/>
      <c r="M806" s="93"/>
      <c r="N806" s="93"/>
      <c r="O806" s="93"/>
      <c r="P806" s="93"/>
    </row>
    <row r="807" spans="9:16" x14ac:dyDescent="0.2">
      <c r="I807" s="93"/>
      <c r="J807" s="93"/>
      <c r="K807" s="93"/>
      <c r="L807" s="93"/>
      <c r="M807" s="93"/>
      <c r="N807" s="93"/>
      <c r="O807" s="93"/>
      <c r="P807" s="93"/>
    </row>
    <row r="808" spans="9:16" x14ac:dyDescent="0.2">
      <c r="I808" s="93"/>
      <c r="J808" s="93"/>
      <c r="K808" s="93"/>
      <c r="L808" s="93"/>
      <c r="M808" s="93"/>
      <c r="N808" s="93"/>
      <c r="O808" s="93"/>
      <c r="P808" s="93"/>
    </row>
    <row r="809" spans="9:16" x14ac:dyDescent="0.2">
      <c r="I809" s="93"/>
      <c r="J809" s="93"/>
      <c r="K809" s="93"/>
      <c r="L809" s="93"/>
      <c r="M809" s="93"/>
      <c r="N809" s="93"/>
      <c r="O809" s="93"/>
      <c r="P809" s="93"/>
    </row>
    <row r="810" spans="9:16" x14ac:dyDescent="0.2">
      <c r="I810" s="93"/>
      <c r="J810" s="93"/>
      <c r="K810" s="93"/>
      <c r="L810" s="93"/>
      <c r="M810" s="93"/>
      <c r="N810" s="93"/>
      <c r="O810" s="93"/>
      <c r="P810" s="93"/>
    </row>
    <row r="811" spans="9:16" x14ac:dyDescent="0.2">
      <c r="I811" s="93"/>
      <c r="J811" s="93"/>
      <c r="K811" s="93"/>
      <c r="L811" s="93"/>
      <c r="M811" s="93"/>
      <c r="N811" s="93"/>
      <c r="O811" s="93"/>
      <c r="P811" s="93"/>
    </row>
    <row r="812" spans="9:16" x14ac:dyDescent="0.2">
      <c r="I812" s="93"/>
      <c r="J812" s="93"/>
      <c r="K812" s="93"/>
      <c r="L812" s="93"/>
      <c r="M812" s="93"/>
      <c r="N812" s="93"/>
      <c r="O812" s="93"/>
      <c r="P812" s="93"/>
    </row>
    <row r="813" spans="9:16" x14ac:dyDescent="0.2">
      <c r="I813" s="93"/>
      <c r="J813" s="93"/>
      <c r="K813" s="93"/>
      <c r="L813" s="93"/>
      <c r="M813" s="93"/>
      <c r="N813" s="93"/>
      <c r="O813" s="93"/>
      <c r="P813" s="93"/>
    </row>
    <row r="814" spans="9:16" x14ac:dyDescent="0.2">
      <c r="I814" s="93"/>
      <c r="J814" s="93"/>
      <c r="K814" s="93"/>
      <c r="L814" s="93"/>
      <c r="M814" s="93"/>
      <c r="N814" s="93"/>
      <c r="O814" s="93"/>
      <c r="P814" s="93"/>
    </row>
    <row r="815" spans="9:16" x14ac:dyDescent="0.2">
      <c r="I815" s="93"/>
      <c r="J815" s="93"/>
      <c r="K815" s="93"/>
      <c r="L815" s="93"/>
      <c r="M815" s="93"/>
      <c r="N815" s="93"/>
      <c r="O815" s="93"/>
      <c r="P815" s="93"/>
    </row>
    <row r="816" spans="9:16" x14ac:dyDescent="0.2">
      <c r="I816" s="93"/>
      <c r="J816" s="93"/>
      <c r="K816" s="93"/>
      <c r="L816" s="93"/>
      <c r="M816" s="93"/>
      <c r="N816" s="93"/>
      <c r="O816" s="93"/>
      <c r="P816" s="93"/>
    </row>
    <row r="817" spans="9:16" x14ac:dyDescent="0.2">
      <c r="I817" s="93"/>
      <c r="J817" s="93"/>
      <c r="K817" s="93"/>
      <c r="L817" s="93"/>
      <c r="M817" s="93"/>
      <c r="N817" s="93"/>
      <c r="O817" s="93"/>
      <c r="P817" s="93"/>
    </row>
    <row r="818" spans="9:16" x14ac:dyDescent="0.2">
      <c r="I818" s="93"/>
      <c r="J818" s="93"/>
      <c r="K818" s="93"/>
      <c r="L818" s="93"/>
      <c r="M818" s="93"/>
      <c r="N818" s="93"/>
      <c r="O818" s="93"/>
      <c r="P818" s="93"/>
    </row>
    <row r="819" spans="9:16" x14ac:dyDescent="0.2">
      <c r="I819" s="93"/>
      <c r="J819" s="93"/>
      <c r="K819" s="93"/>
      <c r="L819" s="93"/>
      <c r="M819" s="93"/>
      <c r="N819" s="93"/>
      <c r="O819" s="93"/>
      <c r="P819" s="93"/>
    </row>
    <row r="820" spans="9:16" x14ac:dyDescent="0.2">
      <c r="I820" s="93"/>
      <c r="J820" s="93"/>
      <c r="K820" s="93"/>
      <c r="L820" s="93"/>
      <c r="M820" s="93"/>
      <c r="N820" s="93"/>
      <c r="O820" s="93"/>
      <c r="P820" s="93"/>
    </row>
    <row r="821" spans="9:16" x14ac:dyDescent="0.2">
      <c r="I821" s="93"/>
      <c r="J821" s="93"/>
      <c r="K821" s="93"/>
      <c r="L821" s="93"/>
      <c r="M821" s="93"/>
      <c r="N821" s="93"/>
      <c r="O821" s="93"/>
      <c r="P821" s="93"/>
    </row>
    <row r="822" spans="9:16" x14ac:dyDescent="0.2">
      <c r="I822" s="93"/>
      <c r="J822" s="93"/>
      <c r="K822" s="93"/>
      <c r="L822" s="93"/>
      <c r="M822" s="93"/>
      <c r="N822" s="93"/>
      <c r="O822" s="93"/>
      <c r="P822" s="93"/>
    </row>
    <row r="823" spans="9:16" x14ac:dyDescent="0.2">
      <c r="I823" s="93"/>
      <c r="J823" s="93"/>
      <c r="K823" s="93"/>
      <c r="L823" s="93"/>
      <c r="M823" s="93"/>
      <c r="N823" s="93"/>
      <c r="O823" s="93"/>
      <c r="P823" s="93"/>
    </row>
    <row r="824" spans="9:16" x14ac:dyDescent="0.2">
      <c r="I824" s="93"/>
      <c r="J824" s="93"/>
      <c r="K824" s="93"/>
      <c r="L824" s="93"/>
      <c r="M824" s="93"/>
      <c r="N824" s="93"/>
      <c r="O824" s="93"/>
      <c r="P824" s="93"/>
    </row>
    <row r="825" spans="9:16" x14ac:dyDescent="0.2">
      <c r="I825" s="93"/>
      <c r="J825" s="93"/>
      <c r="K825" s="93"/>
      <c r="L825" s="93"/>
      <c r="M825" s="93"/>
      <c r="N825" s="93"/>
      <c r="O825" s="93"/>
      <c r="P825" s="93"/>
    </row>
    <row r="826" spans="9:16" x14ac:dyDescent="0.2">
      <c r="I826" s="93"/>
      <c r="J826" s="93"/>
      <c r="K826" s="93"/>
      <c r="L826" s="93"/>
      <c r="M826" s="93"/>
      <c r="N826" s="93"/>
      <c r="O826" s="93"/>
      <c r="P826" s="93"/>
    </row>
    <row r="827" spans="9:16" x14ac:dyDescent="0.2">
      <c r="I827" s="93"/>
      <c r="J827" s="93"/>
      <c r="K827" s="93"/>
      <c r="L827" s="93"/>
      <c r="M827" s="93"/>
      <c r="N827" s="93"/>
      <c r="O827" s="93"/>
      <c r="P827" s="93"/>
    </row>
    <row r="828" spans="9:16" x14ac:dyDescent="0.2">
      <c r="I828" s="93"/>
      <c r="J828" s="93"/>
      <c r="K828" s="93"/>
      <c r="L828" s="93"/>
      <c r="M828" s="93"/>
      <c r="N828" s="93"/>
      <c r="O828" s="93"/>
      <c r="P828" s="93"/>
    </row>
    <row r="829" spans="9:16" x14ac:dyDescent="0.2">
      <c r="I829" s="93"/>
      <c r="J829" s="93"/>
      <c r="K829" s="93"/>
      <c r="L829" s="93"/>
      <c r="M829" s="93"/>
      <c r="N829" s="93"/>
      <c r="O829" s="93"/>
      <c r="P829" s="93"/>
    </row>
    <row r="830" spans="9:16" x14ac:dyDescent="0.2">
      <c r="I830" s="93"/>
      <c r="J830" s="93"/>
      <c r="K830" s="93"/>
      <c r="L830" s="93"/>
      <c r="M830" s="93"/>
      <c r="N830" s="93"/>
      <c r="O830" s="93"/>
      <c r="P830" s="93"/>
    </row>
    <row r="831" spans="9:16" x14ac:dyDescent="0.2">
      <c r="I831" s="93"/>
      <c r="J831" s="93"/>
      <c r="K831" s="93"/>
      <c r="L831" s="93"/>
      <c r="M831" s="93"/>
      <c r="N831" s="93"/>
      <c r="O831" s="93"/>
      <c r="P831" s="93"/>
    </row>
    <row r="832" spans="9:16" x14ac:dyDescent="0.2">
      <c r="I832" s="93"/>
      <c r="J832" s="93"/>
      <c r="K832" s="93"/>
      <c r="L832" s="93"/>
      <c r="M832" s="93"/>
      <c r="N832" s="93"/>
      <c r="O832" s="93"/>
      <c r="P832" s="93"/>
    </row>
    <row r="833" spans="9:16" x14ac:dyDescent="0.2">
      <c r="I833" s="93"/>
      <c r="J833" s="93"/>
      <c r="K833" s="93"/>
      <c r="L833" s="93"/>
      <c r="M833" s="93"/>
      <c r="N833" s="93"/>
      <c r="O833" s="93"/>
      <c r="P833" s="93"/>
    </row>
    <row r="834" spans="9:16" x14ac:dyDescent="0.2">
      <c r="I834" s="93"/>
      <c r="J834" s="93"/>
      <c r="K834" s="93"/>
      <c r="L834" s="93"/>
      <c r="M834" s="93"/>
      <c r="N834" s="93"/>
      <c r="O834" s="93"/>
      <c r="P834" s="93"/>
    </row>
    <row r="835" spans="9:16" x14ac:dyDescent="0.2">
      <c r="I835" s="93"/>
      <c r="J835" s="93"/>
      <c r="K835" s="93"/>
      <c r="L835" s="93"/>
      <c r="M835" s="93"/>
      <c r="N835" s="93"/>
      <c r="O835" s="93"/>
      <c r="P835" s="93"/>
    </row>
    <row r="836" spans="9:16" x14ac:dyDescent="0.2">
      <c r="I836" s="93"/>
      <c r="J836" s="93"/>
      <c r="K836" s="93"/>
      <c r="L836" s="93"/>
      <c r="M836" s="93"/>
      <c r="N836" s="93"/>
      <c r="O836" s="93"/>
      <c r="P836" s="93"/>
    </row>
    <row r="837" spans="9:16" x14ac:dyDescent="0.2">
      <c r="I837" s="93"/>
      <c r="J837" s="93"/>
      <c r="K837" s="93"/>
      <c r="L837" s="93"/>
      <c r="M837" s="93"/>
      <c r="N837" s="93"/>
      <c r="O837" s="93"/>
      <c r="P837" s="93"/>
    </row>
    <row r="838" spans="9:16" x14ac:dyDescent="0.2">
      <c r="I838" s="93"/>
      <c r="J838" s="93"/>
      <c r="K838" s="93"/>
      <c r="L838" s="93"/>
      <c r="M838" s="93"/>
      <c r="N838" s="93"/>
      <c r="O838" s="93"/>
      <c r="P838" s="93"/>
    </row>
    <row r="839" spans="9:16" x14ac:dyDescent="0.2">
      <c r="I839" s="93"/>
      <c r="J839" s="93"/>
      <c r="K839" s="93"/>
      <c r="L839" s="93"/>
      <c r="M839" s="93"/>
      <c r="N839" s="93"/>
      <c r="O839" s="93"/>
      <c r="P839" s="93"/>
    </row>
    <row r="840" spans="9:16" x14ac:dyDescent="0.2">
      <c r="I840" s="93"/>
      <c r="J840" s="93"/>
      <c r="K840" s="93"/>
      <c r="L840" s="93"/>
      <c r="M840" s="93"/>
      <c r="N840" s="93"/>
      <c r="O840" s="93"/>
      <c r="P840" s="93"/>
    </row>
    <row r="841" spans="9:16" x14ac:dyDescent="0.2">
      <c r="I841" s="93"/>
      <c r="J841" s="93"/>
      <c r="K841" s="93"/>
      <c r="L841" s="93"/>
      <c r="M841" s="93"/>
      <c r="N841" s="93"/>
      <c r="O841" s="93"/>
      <c r="P841" s="93"/>
    </row>
    <row r="842" spans="9:16" x14ac:dyDescent="0.2">
      <c r="I842" s="93"/>
      <c r="J842" s="93"/>
      <c r="K842" s="93"/>
      <c r="L842" s="93"/>
      <c r="M842" s="93"/>
      <c r="N842" s="93"/>
      <c r="O842" s="93"/>
      <c r="P842" s="93"/>
    </row>
    <row r="843" spans="9:16" x14ac:dyDescent="0.2">
      <c r="I843" s="93"/>
      <c r="J843" s="93"/>
      <c r="K843" s="93"/>
      <c r="L843" s="93"/>
      <c r="M843" s="93"/>
      <c r="N843" s="93"/>
      <c r="O843" s="93"/>
      <c r="P843" s="93"/>
    </row>
    <row r="844" spans="9:16" x14ac:dyDescent="0.2">
      <c r="I844" s="93"/>
      <c r="J844" s="93"/>
      <c r="K844" s="93"/>
      <c r="L844" s="93"/>
      <c r="M844" s="93"/>
      <c r="N844" s="93"/>
      <c r="O844" s="93"/>
      <c r="P844" s="93"/>
    </row>
    <row r="845" spans="9:16" x14ac:dyDescent="0.2">
      <c r="I845" s="93"/>
      <c r="J845" s="93"/>
      <c r="K845" s="93"/>
      <c r="L845" s="93"/>
      <c r="M845" s="93"/>
      <c r="N845" s="93"/>
      <c r="O845" s="93"/>
      <c r="P845" s="93"/>
    </row>
    <row r="846" spans="9:16" x14ac:dyDescent="0.2">
      <c r="I846" s="93"/>
      <c r="J846" s="93"/>
      <c r="K846" s="93"/>
      <c r="L846" s="93"/>
      <c r="M846" s="93"/>
      <c r="N846" s="93"/>
      <c r="O846" s="93"/>
      <c r="P846" s="93"/>
    </row>
    <row r="847" spans="9:16" x14ac:dyDescent="0.2">
      <c r="I847" s="93"/>
      <c r="J847" s="93"/>
      <c r="K847" s="93"/>
      <c r="L847" s="93"/>
      <c r="M847" s="93"/>
      <c r="N847" s="93"/>
      <c r="O847" s="93"/>
      <c r="P847" s="93"/>
    </row>
    <row r="848" spans="9:16" x14ac:dyDescent="0.2">
      <c r="I848" s="93"/>
      <c r="J848" s="93"/>
      <c r="K848" s="93"/>
      <c r="L848" s="93"/>
      <c r="M848" s="93"/>
      <c r="N848" s="93"/>
      <c r="O848" s="93"/>
      <c r="P848" s="93"/>
    </row>
    <row r="849" spans="9:16" x14ac:dyDescent="0.2">
      <c r="I849" s="93"/>
      <c r="J849" s="93"/>
      <c r="K849" s="93"/>
      <c r="L849" s="93"/>
      <c r="M849" s="93"/>
      <c r="N849" s="93"/>
      <c r="O849" s="93"/>
      <c r="P849" s="93"/>
    </row>
    <row r="850" spans="9:16" x14ac:dyDescent="0.2">
      <c r="I850" s="93"/>
      <c r="J850" s="93"/>
      <c r="K850" s="93"/>
      <c r="L850" s="93"/>
      <c r="M850" s="93"/>
      <c r="N850" s="93"/>
      <c r="O850" s="93"/>
      <c r="P850" s="93"/>
    </row>
    <row r="851" spans="9:16" x14ac:dyDescent="0.2">
      <c r="I851" s="93"/>
      <c r="J851" s="93"/>
      <c r="K851" s="93"/>
      <c r="L851" s="93"/>
      <c r="M851" s="93"/>
      <c r="N851" s="93"/>
      <c r="O851" s="93"/>
      <c r="P851" s="93"/>
    </row>
    <row r="852" spans="9:16" x14ac:dyDescent="0.2">
      <c r="I852" s="93"/>
      <c r="J852" s="93"/>
      <c r="K852" s="93"/>
      <c r="L852" s="93"/>
      <c r="M852" s="93"/>
      <c r="N852" s="93"/>
      <c r="O852" s="93"/>
      <c r="P852" s="93"/>
    </row>
    <row r="853" spans="9:16" x14ac:dyDescent="0.2">
      <c r="I853" s="93"/>
      <c r="J853" s="93"/>
      <c r="K853" s="93"/>
      <c r="L853" s="93"/>
      <c r="M853" s="93"/>
      <c r="N853" s="93"/>
      <c r="O853" s="93"/>
      <c r="P853" s="93"/>
    </row>
    <row r="854" spans="9:16" x14ac:dyDescent="0.2">
      <c r="I854" s="93"/>
      <c r="J854" s="93"/>
      <c r="K854" s="93"/>
      <c r="L854" s="93"/>
      <c r="M854" s="93"/>
      <c r="N854" s="93"/>
      <c r="O854" s="93"/>
      <c r="P854" s="93"/>
    </row>
    <row r="855" spans="9:16" x14ac:dyDescent="0.2">
      <c r="I855" s="93"/>
      <c r="J855" s="93"/>
      <c r="K855" s="93"/>
      <c r="L855" s="93"/>
      <c r="M855" s="93"/>
      <c r="N855" s="93"/>
      <c r="O855" s="93"/>
      <c r="P855" s="93"/>
    </row>
    <row r="856" spans="9:16" x14ac:dyDescent="0.2">
      <c r="I856" s="93"/>
      <c r="J856" s="93"/>
      <c r="K856" s="93"/>
      <c r="L856" s="93"/>
      <c r="M856" s="93"/>
      <c r="N856" s="93"/>
      <c r="O856" s="93"/>
      <c r="P856" s="93"/>
    </row>
    <row r="857" spans="9:16" x14ac:dyDescent="0.2">
      <c r="I857" s="93"/>
      <c r="J857" s="93"/>
      <c r="K857" s="93"/>
      <c r="L857" s="93"/>
      <c r="M857" s="93"/>
      <c r="N857" s="93"/>
      <c r="O857" s="93"/>
      <c r="P857" s="93"/>
    </row>
    <row r="858" spans="9:16" x14ac:dyDescent="0.2">
      <c r="I858" s="93"/>
      <c r="J858" s="93"/>
      <c r="K858" s="93"/>
      <c r="L858" s="93"/>
      <c r="M858" s="93"/>
      <c r="N858" s="93"/>
      <c r="O858" s="93"/>
      <c r="P858" s="93"/>
    </row>
    <row r="859" spans="9:16" x14ac:dyDescent="0.2">
      <c r="I859" s="93"/>
      <c r="J859" s="93"/>
      <c r="K859" s="93"/>
      <c r="L859" s="93"/>
      <c r="M859" s="93"/>
      <c r="N859" s="93"/>
      <c r="O859" s="93"/>
      <c r="P859" s="93"/>
    </row>
    <row r="860" spans="9:16" x14ac:dyDescent="0.2">
      <c r="I860" s="93"/>
      <c r="J860" s="93"/>
      <c r="K860" s="93"/>
      <c r="L860" s="93"/>
      <c r="M860" s="93"/>
      <c r="N860" s="93"/>
      <c r="O860" s="93"/>
      <c r="P860" s="93"/>
    </row>
    <row r="861" spans="9:16" x14ac:dyDescent="0.2">
      <c r="I861" s="93"/>
      <c r="J861" s="93"/>
      <c r="K861" s="93"/>
      <c r="L861" s="93"/>
      <c r="M861" s="93"/>
      <c r="N861" s="93"/>
      <c r="O861" s="93"/>
      <c r="P861" s="93"/>
    </row>
    <row r="862" spans="9:16" x14ac:dyDescent="0.2">
      <c r="I862" s="93"/>
      <c r="J862" s="93"/>
      <c r="K862" s="93"/>
      <c r="L862" s="93"/>
      <c r="M862" s="93"/>
      <c r="N862" s="93"/>
      <c r="O862" s="93"/>
      <c r="P862" s="93"/>
    </row>
    <row r="863" spans="9:16" x14ac:dyDescent="0.2">
      <c r="I863" s="93"/>
      <c r="J863" s="93"/>
      <c r="K863" s="93"/>
      <c r="L863" s="93"/>
      <c r="M863" s="93"/>
      <c r="N863" s="93"/>
      <c r="O863" s="93"/>
      <c r="P863" s="93"/>
    </row>
    <row r="864" spans="9:16" x14ac:dyDescent="0.2">
      <c r="I864" s="93"/>
      <c r="J864" s="93"/>
      <c r="K864" s="93"/>
      <c r="L864" s="93"/>
      <c r="M864" s="93"/>
      <c r="N864" s="93"/>
      <c r="O864" s="93"/>
      <c r="P864" s="93"/>
    </row>
    <row r="865" spans="9:16" x14ac:dyDescent="0.2">
      <c r="I865" s="93"/>
      <c r="J865" s="93"/>
      <c r="K865" s="93"/>
      <c r="L865" s="93"/>
      <c r="M865" s="93"/>
      <c r="N865" s="93"/>
      <c r="O865" s="93"/>
      <c r="P865" s="93"/>
    </row>
    <row r="866" spans="9:16" x14ac:dyDescent="0.2">
      <c r="I866" s="93"/>
      <c r="J866" s="93"/>
      <c r="K866" s="93"/>
      <c r="L866" s="93"/>
      <c r="M866" s="93"/>
      <c r="N866" s="93"/>
      <c r="O866" s="93"/>
      <c r="P866" s="93"/>
    </row>
    <row r="867" spans="9:16" x14ac:dyDescent="0.2">
      <c r="I867" s="93"/>
      <c r="J867" s="93"/>
      <c r="K867" s="93"/>
      <c r="L867" s="93"/>
      <c r="M867" s="93"/>
      <c r="N867" s="93"/>
      <c r="O867" s="93"/>
      <c r="P867" s="93"/>
    </row>
    <row r="868" spans="9:16" x14ac:dyDescent="0.2">
      <c r="I868" s="93"/>
      <c r="J868" s="93"/>
      <c r="K868" s="93"/>
      <c r="L868" s="93"/>
      <c r="M868" s="93"/>
      <c r="N868" s="93"/>
      <c r="O868" s="93"/>
      <c r="P868" s="93"/>
    </row>
    <row r="869" spans="9:16" x14ac:dyDescent="0.2">
      <c r="I869" s="93"/>
      <c r="J869" s="93"/>
      <c r="K869" s="93"/>
      <c r="L869" s="93"/>
      <c r="M869" s="93"/>
      <c r="N869" s="93"/>
      <c r="O869" s="93"/>
      <c r="P869" s="93"/>
    </row>
    <row r="870" spans="9:16" x14ac:dyDescent="0.2">
      <c r="I870" s="93"/>
      <c r="J870" s="93"/>
      <c r="K870" s="93"/>
      <c r="L870" s="93"/>
      <c r="M870" s="93"/>
      <c r="N870" s="93"/>
      <c r="O870" s="93"/>
      <c r="P870" s="93"/>
    </row>
    <row r="871" spans="9:16" x14ac:dyDescent="0.2">
      <c r="I871" s="93"/>
      <c r="J871" s="93"/>
      <c r="K871" s="93"/>
      <c r="L871" s="93"/>
      <c r="M871" s="93"/>
      <c r="N871" s="93"/>
      <c r="O871" s="93"/>
      <c r="P871" s="93"/>
    </row>
    <row r="872" spans="9:16" x14ac:dyDescent="0.2">
      <c r="I872" s="93"/>
      <c r="J872" s="93"/>
      <c r="K872" s="93"/>
      <c r="L872" s="93"/>
      <c r="M872" s="93"/>
      <c r="N872" s="93"/>
      <c r="O872" s="93"/>
      <c r="P872" s="93"/>
    </row>
    <row r="873" spans="9:16" x14ac:dyDescent="0.2">
      <c r="I873" s="93"/>
      <c r="J873" s="93"/>
      <c r="K873" s="93"/>
      <c r="L873" s="93"/>
      <c r="M873" s="93"/>
      <c r="N873" s="93"/>
      <c r="O873" s="93"/>
      <c r="P873" s="93"/>
    </row>
    <row r="874" spans="9:16" x14ac:dyDescent="0.2">
      <c r="I874" s="93"/>
      <c r="J874" s="93"/>
      <c r="K874" s="93"/>
      <c r="L874" s="93"/>
      <c r="M874" s="93"/>
      <c r="N874" s="93"/>
      <c r="O874" s="93"/>
      <c r="P874" s="93"/>
    </row>
    <row r="875" spans="9:16" x14ac:dyDescent="0.2">
      <c r="I875" s="93"/>
      <c r="J875" s="93"/>
      <c r="K875" s="93"/>
      <c r="L875" s="93"/>
      <c r="M875" s="93"/>
      <c r="N875" s="93"/>
      <c r="O875" s="93"/>
      <c r="P875" s="93"/>
    </row>
    <row r="876" spans="9:16" x14ac:dyDescent="0.2">
      <c r="I876" s="93"/>
      <c r="J876" s="93"/>
      <c r="K876" s="93"/>
      <c r="L876" s="93"/>
      <c r="M876" s="93"/>
      <c r="N876" s="93"/>
      <c r="O876" s="93"/>
      <c r="P876" s="93"/>
    </row>
    <row r="877" spans="9:16" x14ac:dyDescent="0.2">
      <c r="I877" s="93"/>
      <c r="J877" s="93"/>
      <c r="K877" s="93"/>
      <c r="L877" s="93"/>
      <c r="M877" s="93"/>
      <c r="N877" s="93"/>
      <c r="O877" s="93"/>
      <c r="P877" s="93"/>
    </row>
    <row r="878" spans="9:16" x14ac:dyDescent="0.2">
      <c r="I878" s="93"/>
      <c r="J878" s="93"/>
      <c r="K878" s="93"/>
      <c r="L878" s="93"/>
      <c r="M878" s="93"/>
      <c r="N878" s="93"/>
      <c r="O878" s="93"/>
      <c r="P878" s="93"/>
    </row>
    <row r="879" spans="9:16" x14ac:dyDescent="0.2">
      <c r="I879" s="93"/>
      <c r="J879" s="93"/>
      <c r="K879" s="93"/>
      <c r="L879" s="93"/>
      <c r="M879" s="93"/>
      <c r="N879" s="93"/>
      <c r="O879" s="93"/>
      <c r="P879" s="93"/>
    </row>
    <row r="880" spans="9:16" x14ac:dyDescent="0.2">
      <c r="I880" s="93"/>
      <c r="J880" s="93"/>
      <c r="K880" s="93"/>
      <c r="L880" s="93"/>
      <c r="M880" s="93"/>
      <c r="N880" s="93"/>
      <c r="O880" s="93"/>
      <c r="P880" s="93"/>
    </row>
    <row r="881" spans="9:16" x14ac:dyDescent="0.2">
      <c r="I881" s="93"/>
      <c r="J881" s="93"/>
      <c r="K881" s="93"/>
      <c r="L881" s="93"/>
      <c r="M881" s="93"/>
      <c r="N881" s="93"/>
      <c r="O881" s="93"/>
      <c r="P881" s="93"/>
    </row>
    <row r="882" spans="9:16" x14ac:dyDescent="0.2">
      <c r="I882" s="93"/>
      <c r="J882" s="93"/>
      <c r="K882" s="93"/>
      <c r="L882" s="93"/>
      <c r="M882" s="93"/>
      <c r="N882" s="93"/>
      <c r="O882" s="93"/>
      <c r="P882" s="93"/>
    </row>
    <row r="883" spans="9:16" x14ac:dyDescent="0.2">
      <c r="I883" s="93"/>
      <c r="J883" s="93"/>
      <c r="K883" s="93"/>
      <c r="L883" s="93"/>
      <c r="M883" s="93"/>
      <c r="N883" s="93"/>
      <c r="O883" s="93"/>
      <c r="P883" s="93"/>
    </row>
    <row r="884" spans="9:16" x14ac:dyDescent="0.2">
      <c r="I884" s="93"/>
      <c r="J884" s="93"/>
      <c r="K884" s="93"/>
      <c r="L884" s="93"/>
      <c r="M884" s="93"/>
      <c r="N884" s="93"/>
      <c r="O884" s="93"/>
      <c r="P884" s="93"/>
    </row>
    <row r="885" spans="9:16" x14ac:dyDescent="0.2">
      <c r="I885" s="93"/>
      <c r="J885" s="93"/>
      <c r="K885" s="93"/>
      <c r="L885" s="93"/>
      <c r="M885" s="93"/>
      <c r="N885" s="93"/>
      <c r="O885" s="93"/>
      <c r="P885" s="93"/>
    </row>
    <row r="886" spans="9:16" x14ac:dyDescent="0.2">
      <c r="I886" s="93"/>
      <c r="J886" s="93"/>
      <c r="K886" s="93"/>
      <c r="L886" s="93"/>
      <c r="M886" s="93"/>
      <c r="N886" s="93"/>
      <c r="O886" s="93"/>
      <c r="P886" s="93"/>
    </row>
    <row r="887" spans="9:16" x14ac:dyDescent="0.2">
      <c r="I887" s="93"/>
      <c r="J887" s="93"/>
      <c r="K887" s="93"/>
      <c r="L887" s="93"/>
      <c r="M887" s="93"/>
      <c r="N887" s="93"/>
      <c r="O887" s="93"/>
      <c r="P887" s="93"/>
    </row>
    <row r="888" spans="9:16" x14ac:dyDescent="0.2">
      <c r="I888" s="93"/>
      <c r="J888" s="93"/>
      <c r="K888" s="93"/>
      <c r="L888" s="93"/>
      <c r="M888" s="93"/>
      <c r="N888" s="93"/>
      <c r="O888" s="93"/>
      <c r="P888" s="93"/>
    </row>
    <row r="889" spans="9:16" x14ac:dyDescent="0.2">
      <c r="I889" s="93"/>
      <c r="J889" s="93"/>
      <c r="K889" s="93"/>
      <c r="L889" s="93"/>
      <c r="M889" s="93"/>
      <c r="N889" s="93"/>
      <c r="O889" s="93"/>
      <c r="P889" s="93"/>
    </row>
    <row r="890" spans="9:16" x14ac:dyDescent="0.2">
      <c r="I890" s="93"/>
      <c r="J890" s="93"/>
      <c r="K890" s="93"/>
      <c r="L890" s="93"/>
      <c r="M890" s="93"/>
      <c r="N890" s="93"/>
      <c r="O890" s="93"/>
      <c r="P890" s="93"/>
    </row>
    <row r="891" spans="9:16" x14ac:dyDescent="0.2">
      <c r="I891" s="93"/>
      <c r="J891" s="93"/>
      <c r="K891" s="93"/>
      <c r="L891" s="93"/>
      <c r="M891" s="93"/>
      <c r="N891" s="93"/>
      <c r="O891" s="93"/>
      <c r="P891" s="93"/>
    </row>
    <row r="892" spans="9:16" x14ac:dyDescent="0.2">
      <c r="I892" s="93"/>
      <c r="J892" s="93"/>
      <c r="K892" s="93"/>
      <c r="L892" s="93"/>
      <c r="M892" s="93"/>
      <c r="N892" s="93"/>
      <c r="O892" s="93"/>
      <c r="P892" s="93"/>
    </row>
    <row r="893" spans="9:16" x14ac:dyDescent="0.2">
      <c r="I893" s="93"/>
      <c r="J893" s="93"/>
      <c r="K893" s="93"/>
      <c r="L893" s="93"/>
      <c r="M893" s="93"/>
      <c r="N893" s="93"/>
      <c r="O893" s="93"/>
      <c r="P893" s="93"/>
    </row>
    <row r="894" spans="9:16" x14ac:dyDescent="0.2">
      <c r="I894" s="93"/>
      <c r="J894" s="93"/>
      <c r="K894" s="93"/>
      <c r="L894" s="93"/>
      <c r="M894" s="93"/>
      <c r="N894" s="93"/>
      <c r="O894" s="93"/>
      <c r="P894" s="93"/>
    </row>
    <row r="895" spans="9:16" x14ac:dyDescent="0.2">
      <c r="I895" s="93"/>
      <c r="J895" s="93"/>
      <c r="K895" s="93"/>
      <c r="L895" s="93"/>
      <c r="M895" s="93"/>
      <c r="N895" s="93"/>
      <c r="O895" s="93"/>
      <c r="P895" s="93"/>
    </row>
    <row r="896" spans="9:16" x14ac:dyDescent="0.2">
      <c r="I896" s="93"/>
      <c r="J896" s="93"/>
      <c r="K896" s="93"/>
      <c r="L896" s="93"/>
      <c r="M896" s="93"/>
      <c r="N896" s="93"/>
      <c r="O896" s="93"/>
      <c r="P896" s="93"/>
    </row>
    <row r="897" spans="9:16" x14ac:dyDescent="0.2">
      <c r="I897" s="93"/>
      <c r="J897" s="93"/>
      <c r="K897" s="93"/>
      <c r="L897" s="93"/>
      <c r="M897" s="93"/>
      <c r="N897" s="93"/>
      <c r="O897" s="93"/>
      <c r="P897" s="93"/>
    </row>
    <row r="898" spans="9:16" x14ac:dyDescent="0.2">
      <c r="I898" s="93"/>
      <c r="J898" s="93"/>
      <c r="K898" s="93"/>
      <c r="L898" s="93"/>
      <c r="M898" s="93"/>
      <c r="N898" s="93"/>
      <c r="O898" s="93"/>
      <c r="P898" s="93"/>
    </row>
    <row r="899" spans="9:16" x14ac:dyDescent="0.2">
      <c r="I899" s="93"/>
      <c r="J899" s="93"/>
      <c r="K899" s="93"/>
      <c r="L899" s="93"/>
      <c r="M899" s="93"/>
      <c r="N899" s="93"/>
      <c r="O899" s="93"/>
      <c r="P899" s="93"/>
    </row>
    <row r="900" spans="9:16" x14ac:dyDescent="0.2">
      <c r="I900" s="93"/>
      <c r="J900" s="93"/>
      <c r="K900" s="93"/>
      <c r="L900" s="93"/>
      <c r="M900" s="93"/>
      <c r="N900" s="93"/>
      <c r="O900" s="93"/>
      <c r="P900" s="93"/>
    </row>
    <row r="901" spans="9:16" x14ac:dyDescent="0.2">
      <c r="I901" s="93"/>
      <c r="J901" s="93"/>
      <c r="K901" s="93"/>
      <c r="L901" s="93"/>
      <c r="M901" s="93"/>
      <c r="N901" s="93"/>
      <c r="O901" s="93"/>
      <c r="P901" s="93"/>
    </row>
    <row r="902" spans="9:16" x14ac:dyDescent="0.2">
      <c r="I902" s="93"/>
      <c r="J902" s="93"/>
      <c r="K902" s="93"/>
      <c r="L902" s="93"/>
      <c r="M902" s="93"/>
      <c r="N902" s="93"/>
      <c r="O902" s="93"/>
      <c r="P902" s="93"/>
    </row>
    <row r="903" spans="9:16" x14ac:dyDescent="0.2">
      <c r="I903" s="93"/>
      <c r="J903" s="93"/>
      <c r="K903" s="93"/>
      <c r="L903" s="93"/>
      <c r="M903" s="93"/>
      <c r="N903" s="93"/>
      <c r="O903" s="93"/>
      <c r="P903" s="93"/>
    </row>
    <row r="904" spans="9:16" x14ac:dyDescent="0.2">
      <c r="I904" s="93"/>
      <c r="J904" s="93"/>
      <c r="K904" s="93"/>
      <c r="L904" s="93"/>
      <c r="M904" s="93"/>
      <c r="N904" s="93"/>
      <c r="O904" s="93"/>
      <c r="P904" s="93"/>
    </row>
    <row r="905" spans="9:16" x14ac:dyDescent="0.2">
      <c r="I905" s="93"/>
      <c r="J905" s="93"/>
      <c r="K905" s="93"/>
      <c r="L905" s="93"/>
      <c r="M905" s="93"/>
      <c r="N905" s="93"/>
      <c r="O905" s="93"/>
      <c r="P905" s="93"/>
    </row>
    <row r="906" spans="9:16" x14ac:dyDescent="0.2">
      <c r="I906" s="93"/>
      <c r="J906" s="93"/>
      <c r="K906" s="93"/>
      <c r="L906" s="93"/>
      <c r="M906" s="93"/>
      <c r="N906" s="93"/>
      <c r="O906" s="93"/>
      <c r="P906" s="93"/>
    </row>
    <row r="907" spans="9:16" x14ac:dyDescent="0.2">
      <c r="I907" s="93"/>
      <c r="J907" s="93"/>
      <c r="K907" s="93"/>
      <c r="L907" s="93"/>
      <c r="M907" s="93"/>
      <c r="N907" s="93"/>
      <c r="O907" s="93"/>
      <c r="P907" s="93"/>
    </row>
    <row r="908" spans="9:16" x14ac:dyDescent="0.2">
      <c r="I908" s="93"/>
      <c r="J908" s="93"/>
      <c r="K908" s="93"/>
      <c r="L908" s="93"/>
      <c r="M908" s="93"/>
      <c r="N908" s="93"/>
      <c r="O908" s="93"/>
      <c r="P908" s="93"/>
    </row>
    <row r="909" spans="9:16" x14ac:dyDescent="0.2">
      <c r="I909" s="93"/>
      <c r="J909" s="93"/>
      <c r="K909" s="93"/>
      <c r="L909" s="93"/>
      <c r="M909" s="93"/>
      <c r="N909" s="93"/>
      <c r="O909" s="93"/>
      <c r="P909" s="93"/>
    </row>
    <row r="910" spans="9:16" x14ac:dyDescent="0.2">
      <c r="I910" s="93"/>
      <c r="J910" s="93"/>
      <c r="K910" s="93"/>
      <c r="L910" s="93"/>
      <c r="M910" s="93"/>
      <c r="N910" s="93"/>
      <c r="O910" s="93"/>
      <c r="P910" s="93"/>
    </row>
    <row r="911" spans="9:16" x14ac:dyDescent="0.2">
      <c r="I911" s="93"/>
      <c r="J911" s="93"/>
      <c r="K911" s="93"/>
      <c r="L911" s="93"/>
      <c r="M911" s="93"/>
      <c r="N911" s="93"/>
      <c r="O911" s="93"/>
      <c r="P911" s="93"/>
    </row>
    <row r="912" spans="9:16" x14ac:dyDescent="0.2">
      <c r="I912" s="93"/>
      <c r="J912" s="93"/>
      <c r="K912" s="93"/>
      <c r="L912" s="93"/>
      <c r="M912" s="93"/>
      <c r="N912" s="93"/>
      <c r="O912" s="93"/>
      <c r="P912" s="93"/>
    </row>
    <row r="913" spans="9:16" x14ac:dyDescent="0.2">
      <c r="I913" s="93"/>
      <c r="J913" s="93"/>
      <c r="K913" s="93"/>
      <c r="L913" s="93"/>
      <c r="M913" s="93"/>
      <c r="N913" s="93"/>
      <c r="O913" s="93"/>
      <c r="P913" s="93"/>
    </row>
    <row r="914" spans="9:16" x14ac:dyDescent="0.2">
      <c r="I914" s="93"/>
      <c r="J914" s="93"/>
      <c r="K914" s="93"/>
      <c r="L914" s="93"/>
      <c r="M914" s="93"/>
      <c r="N914" s="93"/>
      <c r="O914" s="93"/>
      <c r="P914" s="93"/>
    </row>
    <row r="915" spans="9:16" x14ac:dyDescent="0.2">
      <c r="I915" s="93"/>
      <c r="J915" s="93"/>
      <c r="K915" s="93"/>
      <c r="L915" s="93"/>
      <c r="M915" s="93"/>
      <c r="N915" s="93"/>
      <c r="O915" s="93"/>
      <c r="P915" s="93"/>
    </row>
    <row r="916" spans="9:16" x14ac:dyDescent="0.2">
      <c r="I916" s="93"/>
      <c r="J916" s="93"/>
      <c r="K916" s="93"/>
      <c r="L916" s="93"/>
      <c r="M916" s="93"/>
      <c r="N916" s="93"/>
      <c r="O916" s="93"/>
      <c r="P916" s="93"/>
    </row>
    <row r="917" spans="9:16" x14ac:dyDescent="0.2">
      <c r="I917" s="93"/>
      <c r="J917" s="93"/>
      <c r="K917" s="93"/>
      <c r="L917" s="93"/>
      <c r="M917" s="93"/>
      <c r="N917" s="93"/>
      <c r="O917" s="93"/>
      <c r="P917" s="93"/>
    </row>
    <row r="918" spans="9:16" x14ac:dyDescent="0.2">
      <c r="I918" s="93"/>
      <c r="J918" s="93"/>
      <c r="K918" s="93"/>
      <c r="L918" s="93"/>
      <c r="M918" s="93"/>
      <c r="N918" s="93"/>
      <c r="O918" s="93"/>
      <c r="P918" s="93"/>
    </row>
    <row r="919" spans="9:16" x14ac:dyDescent="0.2">
      <c r="I919" s="93"/>
      <c r="J919" s="93"/>
      <c r="K919" s="93"/>
      <c r="L919" s="93"/>
      <c r="M919" s="93"/>
      <c r="N919" s="93"/>
      <c r="O919" s="93"/>
      <c r="P919" s="93"/>
    </row>
    <row r="920" spans="9:16" x14ac:dyDescent="0.2">
      <c r="I920" s="93"/>
      <c r="J920" s="93"/>
      <c r="K920" s="93"/>
      <c r="L920" s="93"/>
      <c r="M920" s="93"/>
      <c r="N920" s="93"/>
      <c r="O920" s="93"/>
      <c r="P920" s="93"/>
    </row>
    <row r="921" spans="9:16" x14ac:dyDescent="0.2">
      <c r="I921" s="93"/>
      <c r="J921" s="93"/>
      <c r="K921" s="93"/>
      <c r="L921" s="93"/>
      <c r="M921" s="93"/>
      <c r="N921" s="93"/>
      <c r="O921" s="93"/>
      <c r="P921" s="93"/>
    </row>
    <row r="922" spans="9:16" x14ac:dyDescent="0.2">
      <c r="I922" s="93"/>
      <c r="J922" s="93"/>
      <c r="K922" s="93"/>
      <c r="L922" s="93"/>
      <c r="M922" s="93"/>
      <c r="N922" s="93"/>
      <c r="O922" s="93"/>
      <c r="P922" s="93"/>
    </row>
    <row r="923" spans="9:16" x14ac:dyDescent="0.2">
      <c r="I923" s="93"/>
      <c r="J923" s="93"/>
      <c r="K923" s="93"/>
      <c r="L923" s="93"/>
      <c r="M923" s="93"/>
      <c r="N923" s="93"/>
      <c r="O923" s="93"/>
      <c r="P923" s="93"/>
    </row>
    <row r="924" spans="9:16" x14ac:dyDescent="0.2">
      <c r="I924" s="93"/>
      <c r="J924" s="93"/>
      <c r="K924" s="93"/>
      <c r="L924" s="93"/>
      <c r="M924" s="93"/>
      <c r="N924" s="93"/>
      <c r="O924" s="93"/>
      <c r="P924" s="93"/>
    </row>
    <row r="925" spans="9:16" x14ac:dyDescent="0.2">
      <c r="I925" s="93"/>
      <c r="J925" s="93"/>
      <c r="K925" s="93"/>
      <c r="L925" s="93"/>
      <c r="M925" s="93"/>
      <c r="N925" s="93"/>
      <c r="O925" s="93"/>
      <c r="P925" s="93"/>
    </row>
    <row r="926" spans="9:16" x14ac:dyDescent="0.2">
      <c r="I926" s="93"/>
      <c r="J926" s="93"/>
      <c r="K926" s="93"/>
      <c r="L926" s="93"/>
      <c r="M926" s="93"/>
      <c r="N926" s="93"/>
      <c r="O926" s="93"/>
      <c r="P926" s="93"/>
    </row>
    <row r="927" spans="9:16" x14ac:dyDescent="0.2">
      <c r="I927" s="93"/>
      <c r="J927" s="93"/>
      <c r="K927" s="93"/>
      <c r="L927" s="93"/>
      <c r="M927" s="93"/>
      <c r="N927" s="93"/>
      <c r="O927" s="93"/>
      <c r="P927" s="93"/>
    </row>
    <row r="928" spans="9:16" x14ac:dyDescent="0.2">
      <c r="I928" s="93"/>
      <c r="J928" s="93"/>
      <c r="K928" s="93"/>
      <c r="L928" s="93"/>
      <c r="M928" s="93"/>
      <c r="N928" s="93"/>
      <c r="O928" s="93"/>
      <c r="P928" s="93"/>
    </row>
    <row r="929" spans="9:16" x14ac:dyDescent="0.2">
      <c r="I929" s="93"/>
      <c r="J929" s="93"/>
      <c r="K929" s="93"/>
      <c r="L929" s="93"/>
      <c r="M929" s="93"/>
      <c r="N929" s="93"/>
      <c r="O929" s="93"/>
      <c r="P929" s="93"/>
    </row>
    <row r="930" spans="9:16" x14ac:dyDescent="0.2">
      <c r="I930" s="93"/>
      <c r="J930" s="93"/>
      <c r="K930" s="93"/>
      <c r="L930" s="93"/>
      <c r="M930" s="93"/>
      <c r="N930" s="93"/>
      <c r="O930" s="93"/>
      <c r="P930" s="93"/>
    </row>
    <row r="931" spans="9:16" x14ac:dyDescent="0.2">
      <c r="I931" s="93"/>
      <c r="J931" s="93"/>
      <c r="K931" s="93"/>
      <c r="L931" s="93"/>
      <c r="M931" s="93"/>
      <c r="N931" s="93"/>
      <c r="O931" s="93"/>
      <c r="P931" s="93"/>
    </row>
    <row r="932" spans="9:16" x14ac:dyDescent="0.2">
      <c r="I932" s="93"/>
      <c r="J932" s="93"/>
      <c r="K932" s="93"/>
      <c r="L932" s="93"/>
      <c r="M932" s="93"/>
      <c r="N932" s="93"/>
      <c r="O932" s="93"/>
      <c r="P932" s="93"/>
    </row>
    <row r="933" spans="9:16" x14ac:dyDescent="0.2">
      <c r="I933" s="93"/>
      <c r="J933" s="93"/>
      <c r="K933" s="93"/>
      <c r="L933" s="93"/>
      <c r="M933" s="93"/>
      <c r="N933" s="93"/>
      <c r="O933" s="93"/>
      <c r="P933" s="93"/>
    </row>
    <row r="934" spans="9:16" x14ac:dyDescent="0.2">
      <c r="I934" s="93"/>
      <c r="J934" s="93"/>
      <c r="K934" s="93"/>
      <c r="L934" s="93"/>
      <c r="M934" s="93"/>
      <c r="N934" s="93"/>
      <c r="O934" s="93"/>
      <c r="P934" s="93"/>
    </row>
    <row r="935" spans="9:16" x14ac:dyDescent="0.2">
      <c r="I935" s="93"/>
      <c r="J935" s="93"/>
      <c r="K935" s="93"/>
      <c r="L935" s="93"/>
      <c r="M935" s="93"/>
      <c r="N935" s="93"/>
      <c r="O935" s="93"/>
      <c r="P935" s="93"/>
    </row>
    <row r="936" spans="9:16" x14ac:dyDescent="0.2">
      <c r="I936" s="93"/>
      <c r="J936" s="93"/>
      <c r="K936" s="93"/>
      <c r="L936" s="93"/>
      <c r="M936" s="93"/>
      <c r="N936" s="93"/>
      <c r="O936" s="93"/>
      <c r="P936" s="93"/>
    </row>
    <row r="937" spans="9:16" x14ac:dyDescent="0.2">
      <c r="I937" s="93"/>
      <c r="J937" s="93"/>
      <c r="K937" s="93"/>
      <c r="L937" s="93"/>
      <c r="M937" s="93"/>
      <c r="N937" s="93"/>
      <c r="O937" s="93"/>
      <c r="P937" s="93"/>
    </row>
    <row r="938" spans="9:16" x14ac:dyDescent="0.2">
      <c r="I938" s="93"/>
      <c r="J938" s="93"/>
      <c r="K938" s="93"/>
      <c r="L938" s="93"/>
      <c r="M938" s="93"/>
      <c r="N938" s="93"/>
      <c r="O938" s="93"/>
      <c r="P938" s="93"/>
    </row>
    <row r="939" spans="9:16" x14ac:dyDescent="0.2">
      <c r="I939" s="93"/>
      <c r="J939" s="93"/>
      <c r="K939" s="93"/>
      <c r="L939" s="93"/>
      <c r="M939" s="93"/>
      <c r="N939" s="93"/>
      <c r="O939" s="93"/>
      <c r="P939" s="93"/>
    </row>
    <row r="940" spans="9:16" x14ac:dyDescent="0.2">
      <c r="I940" s="93"/>
      <c r="J940" s="93"/>
      <c r="K940" s="93"/>
      <c r="L940" s="93"/>
      <c r="M940" s="93"/>
      <c r="N940" s="93"/>
      <c r="O940" s="93"/>
      <c r="P940" s="93"/>
    </row>
    <row r="941" spans="9:16" x14ac:dyDescent="0.2">
      <c r="I941" s="93"/>
      <c r="J941" s="93"/>
      <c r="K941" s="93"/>
      <c r="L941" s="93"/>
      <c r="M941" s="93"/>
      <c r="N941" s="93"/>
      <c r="O941" s="93"/>
      <c r="P941" s="93"/>
    </row>
    <row r="942" spans="9:16" x14ac:dyDescent="0.2">
      <c r="I942" s="93"/>
      <c r="J942" s="93"/>
      <c r="K942" s="93"/>
      <c r="L942" s="93"/>
      <c r="M942" s="93"/>
      <c r="N942" s="93"/>
      <c r="O942" s="93"/>
      <c r="P942" s="93"/>
    </row>
    <row r="943" spans="9:16" x14ac:dyDescent="0.2">
      <c r="I943" s="93"/>
      <c r="J943" s="93"/>
      <c r="K943" s="93"/>
      <c r="L943" s="93"/>
      <c r="M943" s="93"/>
      <c r="N943" s="93"/>
      <c r="O943" s="93"/>
      <c r="P943" s="93"/>
    </row>
    <row r="944" spans="9:16" x14ac:dyDescent="0.2">
      <c r="I944" s="93"/>
      <c r="J944" s="93"/>
      <c r="K944" s="93"/>
      <c r="L944" s="93"/>
      <c r="M944" s="93"/>
      <c r="N944" s="93"/>
      <c r="O944" s="93"/>
      <c r="P944" s="93"/>
    </row>
    <row r="945" spans="9:16" x14ac:dyDescent="0.2">
      <c r="I945" s="93"/>
      <c r="J945" s="93"/>
      <c r="K945" s="93"/>
      <c r="L945" s="93"/>
      <c r="M945" s="93"/>
      <c r="N945" s="93"/>
      <c r="O945" s="93"/>
      <c r="P945" s="93"/>
    </row>
    <row r="946" spans="9:16" x14ac:dyDescent="0.2">
      <c r="I946" s="93"/>
      <c r="J946" s="93"/>
      <c r="K946" s="93"/>
      <c r="L946" s="93"/>
      <c r="M946" s="93"/>
      <c r="N946" s="93"/>
      <c r="O946" s="93"/>
      <c r="P946" s="93"/>
    </row>
    <row r="947" spans="9:16" x14ac:dyDescent="0.2">
      <c r="I947" s="93"/>
      <c r="J947" s="93"/>
      <c r="K947" s="93"/>
      <c r="L947" s="93"/>
      <c r="M947" s="93"/>
      <c r="N947" s="93"/>
      <c r="O947" s="93"/>
      <c r="P947" s="93"/>
    </row>
    <row r="948" spans="9:16" x14ac:dyDescent="0.2">
      <c r="I948" s="93"/>
      <c r="J948" s="93"/>
      <c r="K948" s="93"/>
      <c r="L948" s="93"/>
      <c r="M948" s="93"/>
      <c r="N948" s="93"/>
      <c r="O948" s="93"/>
      <c r="P948" s="93"/>
    </row>
    <row r="949" spans="9:16" x14ac:dyDescent="0.2">
      <c r="I949" s="93"/>
      <c r="J949" s="93"/>
      <c r="K949" s="93"/>
      <c r="L949" s="93"/>
      <c r="M949" s="93"/>
      <c r="N949" s="93"/>
      <c r="O949" s="93"/>
      <c r="P949" s="93"/>
    </row>
    <row r="950" spans="9:16" x14ac:dyDescent="0.2">
      <c r="I950" s="93"/>
      <c r="J950" s="93"/>
      <c r="K950" s="93"/>
      <c r="L950" s="93"/>
      <c r="M950" s="93"/>
      <c r="N950" s="93"/>
      <c r="O950" s="93"/>
      <c r="P950" s="93"/>
    </row>
    <row r="951" spans="9:16" x14ac:dyDescent="0.2">
      <c r="I951" s="93"/>
      <c r="J951" s="93"/>
      <c r="K951" s="93"/>
      <c r="L951" s="93"/>
      <c r="M951" s="93"/>
      <c r="N951" s="93"/>
      <c r="O951" s="93"/>
      <c r="P951" s="93"/>
    </row>
    <row r="952" spans="9:16" x14ac:dyDescent="0.2">
      <c r="I952" s="93"/>
      <c r="J952" s="93"/>
      <c r="K952" s="93"/>
      <c r="L952" s="93"/>
      <c r="M952" s="93"/>
      <c r="N952" s="93"/>
      <c r="O952" s="93"/>
      <c r="P952" s="93"/>
    </row>
    <row r="953" spans="9:16" x14ac:dyDescent="0.2">
      <c r="I953" s="93"/>
      <c r="J953" s="93"/>
      <c r="K953" s="93"/>
      <c r="L953" s="93"/>
      <c r="M953" s="93"/>
      <c r="N953" s="93"/>
      <c r="O953" s="93"/>
      <c r="P953" s="93"/>
    </row>
    <row r="954" spans="9:16" x14ac:dyDescent="0.2">
      <c r="I954" s="93"/>
      <c r="J954" s="93"/>
      <c r="K954" s="93"/>
      <c r="L954" s="93"/>
      <c r="M954" s="93"/>
      <c r="N954" s="93"/>
      <c r="O954" s="93"/>
      <c r="P954" s="93"/>
    </row>
    <row r="955" spans="9:16" x14ac:dyDescent="0.2">
      <c r="I955" s="93"/>
      <c r="J955" s="93"/>
      <c r="K955" s="93"/>
      <c r="L955" s="93"/>
      <c r="M955" s="93"/>
      <c r="N955" s="93"/>
      <c r="O955" s="93"/>
      <c r="P955" s="93"/>
    </row>
    <row r="956" spans="9:16" x14ac:dyDescent="0.2">
      <c r="I956" s="93"/>
      <c r="J956" s="93"/>
      <c r="K956" s="93"/>
      <c r="L956" s="93"/>
      <c r="M956" s="93"/>
      <c r="N956" s="93"/>
      <c r="O956" s="93"/>
      <c r="P956" s="93"/>
    </row>
    <row r="957" spans="9:16" x14ac:dyDescent="0.2">
      <c r="I957" s="93"/>
      <c r="J957" s="93"/>
      <c r="K957" s="93"/>
      <c r="L957" s="93"/>
      <c r="M957" s="93"/>
      <c r="N957" s="93"/>
      <c r="O957" s="93"/>
      <c r="P957" s="93"/>
    </row>
    <row r="958" spans="9:16" x14ac:dyDescent="0.2">
      <c r="I958" s="93"/>
      <c r="J958" s="93"/>
      <c r="K958" s="93"/>
      <c r="L958" s="93"/>
      <c r="M958" s="93"/>
      <c r="N958" s="93"/>
      <c r="O958" s="93"/>
      <c r="P958" s="93"/>
    </row>
    <row r="959" spans="9:16" x14ac:dyDescent="0.2">
      <c r="I959" s="93"/>
      <c r="J959" s="93"/>
      <c r="K959" s="93"/>
      <c r="L959" s="93"/>
      <c r="M959" s="93"/>
      <c r="N959" s="93"/>
      <c r="O959" s="93"/>
      <c r="P959" s="93"/>
    </row>
    <row r="960" spans="9:16" x14ac:dyDescent="0.2">
      <c r="I960" s="93"/>
      <c r="J960" s="93"/>
      <c r="K960" s="93"/>
      <c r="L960" s="93"/>
      <c r="M960" s="93"/>
      <c r="N960" s="93"/>
      <c r="O960" s="93"/>
      <c r="P960" s="93"/>
    </row>
    <row r="961" spans="9:16" x14ac:dyDescent="0.2">
      <c r="I961" s="93"/>
      <c r="J961" s="93"/>
      <c r="K961" s="93"/>
      <c r="L961" s="93"/>
      <c r="M961" s="93"/>
      <c r="N961" s="93"/>
      <c r="O961" s="93"/>
      <c r="P961" s="93"/>
    </row>
    <row r="962" spans="9:16" x14ac:dyDescent="0.2">
      <c r="I962" s="93"/>
      <c r="J962" s="93"/>
      <c r="K962" s="93"/>
      <c r="L962" s="93"/>
      <c r="M962" s="93"/>
      <c r="N962" s="93"/>
      <c r="O962" s="93"/>
      <c r="P962" s="93"/>
    </row>
    <row r="963" spans="9:16" x14ac:dyDescent="0.2">
      <c r="I963" s="93"/>
      <c r="J963" s="93"/>
      <c r="K963" s="93"/>
      <c r="L963" s="93"/>
      <c r="M963" s="93"/>
      <c r="N963" s="93"/>
      <c r="O963" s="93"/>
      <c r="P963" s="93"/>
    </row>
    <row r="964" spans="9:16" x14ac:dyDescent="0.2">
      <c r="I964" s="93"/>
      <c r="J964" s="93"/>
      <c r="K964" s="93"/>
      <c r="L964" s="93"/>
      <c r="M964" s="93"/>
      <c r="N964" s="93"/>
      <c r="O964" s="93"/>
      <c r="P964" s="93"/>
    </row>
    <row r="965" spans="9:16" x14ac:dyDescent="0.2">
      <c r="I965" s="93"/>
      <c r="J965" s="93"/>
      <c r="K965" s="93"/>
      <c r="L965" s="93"/>
      <c r="M965" s="93"/>
      <c r="N965" s="93"/>
      <c r="O965" s="93"/>
      <c r="P965" s="93"/>
    </row>
    <row r="966" spans="9:16" x14ac:dyDescent="0.2">
      <c r="I966" s="93"/>
      <c r="J966" s="93"/>
      <c r="K966" s="93"/>
      <c r="L966" s="93"/>
      <c r="M966" s="93"/>
      <c r="N966" s="93"/>
      <c r="O966" s="93"/>
      <c r="P966" s="93"/>
    </row>
    <row r="967" spans="9:16" x14ac:dyDescent="0.2">
      <c r="I967" s="93"/>
      <c r="J967" s="93"/>
      <c r="K967" s="93"/>
      <c r="L967" s="93"/>
      <c r="M967" s="93"/>
      <c r="N967" s="93"/>
      <c r="O967" s="93"/>
      <c r="P967" s="93"/>
    </row>
    <row r="968" spans="9:16" x14ac:dyDescent="0.2">
      <c r="I968" s="93"/>
      <c r="J968" s="93"/>
      <c r="K968" s="93"/>
      <c r="L968" s="93"/>
      <c r="M968" s="93"/>
      <c r="N968" s="93"/>
      <c r="O968" s="93"/>
      <c r="P968" s="93"/>
    </row>
    <row r="969" spans="9:16" x14ac:dyDescent="0.2">
      <c r="I969" s="93"/>
      <c r="J969" s="93"/>
      <c r="K969" s="93"/>
      <c r="L969" s="93"/>
      <c r="M969" s="93"/>
      <c r="N969" s="93"/>
      <c r="O969" s="93"/>
      <c r="P969" s="93"/>
    </row>
    <row r="970" spans="9:16" x14ac:dyDescent="0.2">
      <c r="I970" s="93"/>
      <c r="J970" s="93"/>
      <c r="K970" s="93"/>
      <c r="L970" s="93"/>
      <c r="M970" s="93"/>
      <c r="N970" s="93"/>
      <c r="O970" s="93"/>
      <c r="P970" s="93"/>
    </row>
    <row r="971" spans="9:16" x14ac:dyDescent="0.2">
      <c r="I971" s="93"/>
      <c r="J971" s="93"/>
      <c r="K971" s="93"/>
      <c r="L971" s="93"/>
      <c r="M971" s="93"/>
      <c r="N971" s="93"/>
      <c r="O971" s="93"/>
      <c r="P971" s="93"/>
    </row>
    <row r="972" spans="9:16" x14ac:dyDescent="0.2">
      <c r="I972" s="93"/>
      <c r="J972" s="93"/>
      <c r="K972" s="93"/>
      <c r="L972" s="93"/>
      <c r="M972" s="93"/>
      <c r="N972" s="93"/>
      <c r="O972" s="93"/>
      <c r="P972" s="93"/>
    </row>
    <row r="973" spans="9:16" x14ac:dyDescent="0.2">
      <c r="I973" s="93"/>
      <c r="J973" s="93"/>
      <c r="K973" s="93"/>
      <c r="L973" s="93"/>
      <c r="M973" s="93"/>
      <c r="N973" s="93"/>
      <c r="O973" s="93"/>
      <c r="P973" s="93"/>
    </row>
    <row r="974" spans="9:16" x14ac:dyDescent="0.2">
      <c r="I974" s="93"/>
      <c r="J974" s="93"/>
      <c r="K974" s="93"/>
      <c r="L974" s="93"/>
      <c r="M974" s="93"/>
      <c r="N974" s="93"/>
      <c r="O974" s="93"/>
      <c r="P974" s="93"/>
    </row>
    <row r="975" spans="9:16" x14ac:dyDescent="0.2">
      <c r="I975" s="93"/>
      <c r="J975" s="93"/>
      <c r="K975" s="93"/>
      <c r="L975" s="93"/>
      <c r="M975" s="93"/>
      <c r="N975" s="93"/>
      <c r="O975" s="93"/>
      <c r="P975" s="93"/>
    </row>
    <row r="976" spans="9:16" x14ac:dyDescent="0.2">
      <c r="I976" s="93"/>
      <c r="J976" s="93"/>
      <c r="K976" s="93"/>
      <c r="L976" s="93"/>
      <c r="M976" s="93"/>
      <c r="N976" s="93"/>
      <c r="O976" s="93"/>
      <c r="P976" s="93"/>
    </row>
    <row r="977" spans="9:16" x14ac:dyDescent="0.2">
      <c r="I977" s="93"/>
      <c r="J977" s="93"/>
      <c r="K977" s="93"/>
      <c r="L977" s="93"/>
      <c r="M977" s="93"/>
      <c r="N977" s="93"/>
      <c r="O977" s="93"/>
      <c r="P977" s="93"/>
    </row>
    <row r="978" spans="9:16" x14ac:dyDescent="0.2">
      <c r="I978" s="93"/>
      <c r="J978" s="93"/>
      <c r="K978" s="93"/>
      <c r="L978" s="93"/>
      <c r="M978" s="93"/>
      <c r="N978" s="93"/>
      <c r="O978" s="93"/>
      <c r="P978" s="93"/>
    </row>
    <row r="979" spans="9:16" x14ac:dyDescent="0.2">
      <c r="I979" s="93"/>
      <c r="J979" s="93"/>
      <c r="K979" s="93"/>
      <c r="L979" s="93"/>
      <c r="M979" s="93"/>
      <c r="N979" s="93"/>
      <c r="O979" s="93"/>
      <c r="P979" s="93"/>
    </row>
    <row r="980" spans="9:16" x14ac:dyDescent="0.2">
      <c r="I980" s="93"/>
      <c r="J980" s="93"/>
      <c r="K980" s="93"/>
      <c r="L980" s="93"/>
      <c r="M980" s="93"/>
      <c r="N980" s="93"/>
      <c r="O980" s="93"/>
      <c r="P980" s="93"/>
    </row>
    <row r="981" spans="9:16" x14ac:dyDescent="0.2">
      <c r="I981" s="93"/>
      <c r="J981" s="93"/>
      <c r="K981" s="93"/>
      <c r="L981" s="93"/>
      <c r="M981" s="93"/>
      <c r="N981" s="93"/>
      <c r="O981" s="93"/>
      <c r="P981" s="93"/>
    </row>
    <row r="982" spans="9:16" x14ac:dyDescent="0.2">
      <c r="I982" s="93"/>
      <c r="J982" s="93"/>
      <c r="K982" s="93"/>
      <c r="L982" s="93"/>
      <c r="M982" s="93"/>
      <c r="N982" s="93"/>
      <c r="O982" s="93"/>
      <c r="P982" s="93"/>
    </row>
    <row r="983" spans="9:16" x14ac:dyDescent="0.2">
      <c r="I983" s="93"/>
      <c r="J983" s="93"/>
      <c r="K983" s="93"/>
      <c r="L983" s="93"/>
      <c r="M983" s="93"/>
      <c r="N983" s="93"/>
      <c r="O983" s="93"/>
      <c r="P983" s="93"/>
    </row>
    <row r="984" spans="9:16" x14ac:dyDescent="0.2">
      <c r="I984" s="93"/>
      <c r="J984" s="93"/>
      <c r="K984" s="93"/>
      <c r="L984" s="93"/>
      <c r="M984" s="93"/>
      <c r="N984" s="93"/>
      <c r="O984" s="93"/>
      <c r="P984" s="93"/>
    </row>
    <row r="985" spans="9:16" x14ac:dyDescent="0.2">
      <c r="I985" s="93"/>
      <c r="J985" s="93"/>
      <c r="K985" s="93"/>
      <c r="L985" s="93"/>
      <c r="M985" s="93"/>
      <c r="N985" s="93"/>
      <c r="O985" s="93"/>
      <c r="P985" s="93"/>
    </row>
    <row r="986" spans="9:16" x14ac:dyDescent="0.2">
      <c r="I986" s="93"/>
      <c r="J986" s="93"/>
      <c r="K986" s="93"/>
      <c r="L986" s="93"/>
      <c r="M986" s="93"/>
      <c r="N986" s="93"/>
      <c r="O986" s="93"/>
      <c r="P986" s="93"/>
    </row>
    <row r="987" spans="9:16" x14ac:dyDescent="0.2">
      <c r="I987" s="93"/>
      <c r="J987" s="93"/>
      <c r="K987" s="93"/>
      <c r="L987" s="93"/>
      <c r="M987" s="93"/>
      <c r="N987" s="93"/>
      <c r="O987" s="93"/>
      <c r="P987" s="93"/>
    </row>
    <row r="988" spans="9:16" x14ac:dyDescent="0.2">
      <c r="I988" s="93"/>
      <c r="J988" s="93"/>
      <c r="K988" s="93"/>
      <c r="L988" s="93"/>
      <c r="M988" s="93"/>
      <c r="N988" s="93"/>
      <c r="O988" s="93"/>
      <c r="P988" s="93"/>
    </row>
    <row r="989" spans="9:16" x14ac:dyDescent="0.2">
      <c r="I989" s="93"/>
      <c r="J989" s="93"/>
      <c r="K989" s="93"/>
      <c r="L989" s="93"/>
      <c r="M989" s="93"/>
      <c r="N989" s="93"/>
      <c r="O989" s="93"/>
      <c r="P989" s="93"/>
    </row>
    <row r="990" spans="9:16" x14ac:dyDescent="0.2">
      <c r="I990" s="93"/>
      <c r="J990" s="93"/>
      <c r="K990" s="93"/>
      <c r="L990" s="93"/>
      <c r="M990" s="93"/>
      <c r="N990" s="93"/>
      <c r="O990" s="93"/>
      <c r="P990" s="93"/>
    </row>
    <row r="991" spans="9:16" x14ac:dyDescent="0.2">
      <c r="I991" s="93"/>
      <c r="J991" s="93"/>
      <c r="K991" s="93"/>
      <c r="L991" s="93"/>
      <c r="M991" s="93"/>
      <c r="N991" s="93"/>
      <c r="O991" s="93"/>
      <c r="P991" s="93"/>
    </row>
    <row r="992" spans="9:16" x14ac:dyDescent="0.2">
      <c r="I992" s="93"/>
      <c r="J992" s="93"/>
      <c r="K992" s="93"/>
      <c r="L992" s="93"/>
      <c r="M992" s="93"/>
      <c r="N992" s="93"/>
      <c r="O992" s="93"/>
      <c r="P992" s="93"/>
    </row>
    <row r="993" spans="9:16" x14ac:dyDescent="0.2">
      <c r="I993" s="93"/>
      <c r="J993" s="93"/>
      <c r="K993" s="93"/>
      <c r="L993" s="93"/>
      <c r="M993" s="93"/>
      <c r="N993" s="93"/>
      <c r="O993" s="93"/>
      <c r="P993" s="93"/>
    </row>
    <row r="994" spans="9:16" x14ac:dyDescent="0.2">
      <c r="I994" s="93"/>
      <c r="J994" s="93"/>
      <c r="K994" s="93"/>
      <c r="L994" s="93"/>
      <c r="M994" s="93"/>
      <c r="N994" s="93"/>
      <c r="O994" s="93"/>
      <c r="P994" s="93"/>
    </row>
    <row r="995" spans="9:16" x14ac:dyDescent="0.2">
      <c r="I995" s="93"/>
      <c r="J995" s="93"/>
      <c r="K995" s="93"/>
      <c r="L995" s="93"/>
      <c r="M995" s="93"/>
      <c r="N995" s="93"/>
      <c r="O995" s="93"/>
      <c r="P995" s="93"/>
    </row>
    <row r="996" spans="9:16" x14ac:dyDescent="0.2">
      <c r="I996" s="93"/>
      <c r="J996" s="93"/>
      <c r="K996" s="93"/>
      <c r="L996" s="93"/>
      <c r="M996" s="93"/>
      <c r="N996" s="93"/>
      <c r="O996" s="93"/>
      <c r="P996" s="93"/>
    </row>
    <row r="997" spans="9:16" x14ac:dyDescent="0.2">
      <c r="I997" s="93"/>
      <c r="J997" s="93"/>
      <c r="K997" s="93"/>
      <c r="L997" s="93"/>
      <c r="M997" s="93"/>
      <c r="N997" s="93"/>
      <c r="O997" s="93"/>
      <c r="P997" s="93"/>
    </row>
    <row r="998" spans="9:16" x14ac:dyDescent="0.2">
      <c r="I998" s="93"/>
      <c r="J998" s="93"/>
      <c r="K998" s="93"/>
      <c r="L998" s="93"/>
      <c r="M998" s="93"/>
      <c r="N998" s="93"/>
      <c r="O998" s="93"/>
      <c r="P998" s="93"/>
    </row>
    <row r="999" spans="9:16" x14ac:dyDescent="0.2">
      <c r="I999" s="93"/>
      <c r="J999" s="93"/>
      <c r="K999" s="93"/>
      <c r="L999" s="93"/>
      <c r="M999" s="93"/>
      <c r="N999" s="93"/>
      <c r="O999" s="93"/>
      <c r="P999" s="93"/>
    </row>
    <row r="1000" spans="9:16" x14ac:dyDescent="0.2">
      <c r="I1000" s="93"/>
      <c r="J1000" s="93"/>
      <c r="K1000" s="93"/>
      <c r="L1000" s="93"/>
      <c r="M1000" s="93"/>
      <c r="N1000" s="93"/>
      <c r="O1000" s="93"/>
      <c r="P1000" s="93"/>
    </row>
    <row r="1001" spans="9:16" x14ac:dyDescent="0.2">
      <c r="I1001" s="93"/>
      <c r="J1001" s="93"/>
      <c r="K1001" s="93"/>
      <c r="L1001" s="93"/>
      <c r="M1001" s="93"/>
      <c r="N1001" s="93"/>
      <c r="O1001" s="93"/>
      <c r="P1001" s="93"/>
    </row>
    <row r="1002" spans="9:16" x14ac:dyDescent="0.2">
      <c r="I1002" s="93"/>
      <c r="J1002" s="93"/>
      <c r="K1002" s="93"/>
      <c r="L1002" s="93"/>
      <c r="M1002" s="93"/>
      <c r="N1002" s="93"/>
      <c r="O1002" s="93"/>
      <c r="P1002" s="93"/>
    </row>
    <row r="1003" spans="9:16" x14ac:dyDescent="0.2">
      <c r="I1003" s="93"/>
      <c r="J1003" s="93"/>
      <c r="K1003" s="93"/>
      <c r="L1003" s="93"/>
      <c r="M1003" s="93"/>
      <c r="N1003" s="93"/>
      <c r="O1003" s="93"/>
      <c r="P1003" s="93"/>
    </row>
    <row r="1004" spans="9:16" x14ac:dyDescent="0.2">
      <c r="I1004" s="93"/>
      <c r="J1004" s="93"/>
      <c r="K1004" s="93"/>
      <c r="L1004" s="93"/>
      <c r="M1004" s="93"/>
      <c r="N1004" s="93"/>
      <c r="O1004" s="93"/>
      <c r="P1004" s="93"/>
    </row>
    <row r="1005" spans="9:16" x14ac:dyDescent="0.2">
      <c r="I1005" s="93"/>
      <c r="J1005" s="93"/>
      <c r="K1005" s="93"/>
      <c r="L1005" s="93"/>
      <c r="M1005" s="93"/>
      <c r="N1005" s="93"/>
      <c r="O1005" s="93"/>
      <c r="P1005" s="93"/>
    </row>
    <row r="1006" spans="9:16" x14ac:dyDescent="0.2">
      <c r="I1006" s="93"/>
      <c r="J1006" s="93"/>
      <c r="K1006" s="93"/>
      <c r="L1006" s="93"/>
      <c r="M1006" s="93"/>
      <c r="N1006" s="93"/>
      <c r="O1006" s="93"/>
      <c r="P1006" s="93"/>
    </row>
    <row r="1007" spans="9:16" x14ac:dyDescent="0.2">
      <c r="I1007" s="93"/>
      <c r="J1007" s="93"/>
      <c r="K1007" s="93"/>
      <c r="L1007" s="93"/>
      <c r="M1007" s="93"/>
      <c r="N1007" s="93"/>
      <c r="O1007" s="93"/>
      <c r="P1007" s="93"/>
    </row>
    <row r="1008" spans="9:16" x14ac:dyDescent="0.2">
      <c r="I1008" s="93"/>
      <c r="J1008" s="93"/>
      <c r="K1008" s="93"/>
      <c r="L1008" s="93"/>
      <c r="M1008" s="93"/>
      <c r="N1008" s="93"/>
      <c r="O1008" s="93"/>
      <c r="P1008" s="93"/>
    </row>
    <row r="1009" spans="9:16" x14ac:dyDescent="0.2">
      <c r="I1009" s="93"/>
      <c r="J1009" s="93"/>
      <c r="K1009" s="93"/>
      <c r="L1009" s="93"/>
      <c r="M1009" s="93"/>
      <c r="N1009" s="93"/>
      <c r="O1009" s="93"/>
      <c r="P1009" s="93"/>
    </row>
    <row r="1010" spans="9:16" x14ac:dyDescent="0.2">
      <c r="I1010" s="93"/>
      <c r="J1010" s="93"/>
      <c r="K1010" s="93"/>
      <c r="L1010" s="93"/>
      <c r="M1010" s="93"/>
      <c r="N1010" s="93"/>
      <c r="O1010" s="93"/>
      <c r="P1010" s="93"/>
    </row>
    <row r="1011" spans="9:16" x14ac:dyDescent="0.2">
      <c r="I1011" s="93"/>
      <c r="J1011" s="93"/>
      <c r="K1011" s="93"/>
      <c r="L1011" s="93"/>
      <c r="M1011" s="93"/>
      <c r="N1011" s="93"/>
      <c r="O1011" s="93"/>
      <c r="P1011" s="93"/>
    </row>
    <row r="1012" spans="9:16" x14ac:dyDescent="0.2">
      <c r="I1012" s="93"/>
      <c r="J1012" s="93"/>
      <c r="K1012" s="93"/>
      <c r="L1012" s="93"/>
      <c r="M1012" s="93"/>
      <c r="N1012" s="93"/>
      <c r="O1012" s="93"/>
      <c r="P1012" s="93"/>
    </row>
    <row r="1013" spans="9:16" x14ac:dyDescent="0.2">
      <c r="I1013" s="93"/>
      <c r="J1013" s="93"/>
      <c r="K1013" s="93"/>
      <c r="L1013" s="93"/>
      <c r="M1013" s="93"/>
      <c r="N1013" s="93"/>
      <c r="O1013" s="93"/>
      <c r="P1013" s="93"/>
    </row>
    <row r="1014" spans="9:16" x14ac:dyDescent="0.2">
      <c r="I1014" s="93"/>
      <c r="J1014" s="93"/>
      <c r="K1014" s="93"/>
      <c r="L1014" s="93"/>
      <c r="M1014" s="93"/>
      <c r="N1014" s="93"/>
      <c r="O1014" s="93"/>
      <c r="P1014" s="93"/>
    </row>
    <row r="1015" spans="9:16" x14ac:dyDescent="0.2">
      <c r="I1015" s="93"/>
      <c r="J1015" s="93"/>
      <c r="K1015" s="93"/>
      <c r="L1015" s="93"/>
      <c r="M1015" s="93"/>
      <c r="N1015" s="93"/>
      <c r="O1015" s="93"/>
      <c r="P1015" s="93"/>
    </row>
    <row r="1016" spans="9:16" x14ac:dyDescent="0.2">
      <c r="I1016" s="93"/>
      <c r="J1016" s="93"/>
      <c r="K1016" s="93"/>
      <c r="L1016" s="93"/>
      <c r="M1016" s="93"/>
      <c r="N1016" s="93"/>
      <c r="O1016" s="93"/>
      <c r="P1016" s="93"/>
    </row>
    <row r="1017" spans="9:16" x14ac:dyDescent="0.2">
      <c r="I1017" s="93"/>
      <c r="J1017" s="93"/>
      <c r="K1017" s="93"/>
      <c r="L1017" s="93"/>
      <c r="M1017" s="93"/>
      <c r="N1017" s="93"/>
      <c r="O1017" s="93"/>
      <c r="P1017" s="93"/>
    </row>
    <row r="1018" spans="9:16" x14ac:dyDescent="0.2">
      <c r="I1018" s="93"/>
      <c r="J1018" s="93"/>
      <c r="K1018" s="93"/>
      <c r="L1018" s="93"/>
      <c r="M1018" s="93"/>
      <c r="N1018" s="93"/>
      <c r="O1018" s="93"/>
      <c r="P1018" s="93"/>
    </row>
    <row r="1019" spans="9:16" x14ac:dyDescent="0.2">
      <c r="I1019" s="93"/>
      <c r="J1019" s="93"/>
      <c r="K1019" s="93"/>
      <c r="L1019" s="93"/>
      <c r="M1019" s="93"/>
      <c r="N1019" s="93"/>
      <c r="O1019" s="93"/>
      <c r="P1019" s="93"/>
    </row>
    <row r="1020" spans="9:16" x14ac:dyDescent="0.2">
      <c r="I1020" s="93"/>
      <c r="J1020" s="93"/>
      <c r="K1020" s="93"/>
      <c r="L1020" s="93"/>
      <c r="M1020" s="93"/>
      <c r="N1020" s="93"/>
      <c r="O1020" s="93"/>
      <c r="P1020" s="93"/>
    </row>
    <row r="1021" spans="9:16" x14ac:dyDescent="0.2">
      <c r="I1021" s="93"/>
      <c r="J1021" s="93"/>
      <c r="K1021" s="93"/>
      <c r="L1021" s="93"/>
      <c r="M1021" s="93"/>
      <c r="N1021" s="93"/>
      <c r="O1021" s="93"/>
      <c r="P1021" s="93"/>
    </row>
    <row r="1022" spans="9:16" x14ac:dyDescent="0.2">
      <c r="I1022" s="93"/>
      <c r="J1022" s="93"/>
      <c r="K1022" s="93"/>
      <c r="L1022" s="93"/>
      <c r="M1022" s="93"/>
      <c r="N1022" s="93"/>
      <c r="O1022" s="93"/>
      <c r="P1022" s="93"/>
    </row>
    <row r="1023" spans="9:16" x14ac:dyDescent="0.2">
      <c r="I1023" s="93"/>
      <c r="J1023" s="93"/>
      <c r="K1023" s="93"/>
      <c r="L1023" s="93"/>
      <c r="M1023" s="93"/>
      <c r="N1023" s="93"/>
      <c r="O1023" s="93"/>
      <c r="P1023" s="93"/>
    </row>
    <row r="1024" spans="9:16" x14ac:dyDescent="0.2">
      <c r="I1024" s="93"/>
      <c r="J1024" s="93"/>
      <c r="K1024" s="93"/>
      <c r="L1024" s="93"/>
      <c r="M1024" s="93"/>
      <c r="N1024" s="93"/>
      <c r="O1024" s="93"/>
      <c r="P1024" s="93"/>
    </row>
    <row r="1025" spans="9:16" x14ac:dyDescent="0.2">
      <c r="I1025" s="93"/>
      <c r="J1025" s="93"/>
      <c r="K1025" s="93"/>
      <c r="L1025" s="93"/>
      <c r="M1025" s="93"/>
      <c r="N1025" s="93"/>
      <c r="O1025" s="93"/>
      <c r="P1025" s="93"/>
    </row>
    <row r="1026" spans="9:16" x14ac:dyDescent="0.2">
      <c r="I1026" s="93"/>
      <c r="J1026" s="93"/>
      <c r="K1026" s="93"/>
      <c r="L1026" s="93"/>
      <c r="M1026" s="93"/>
      <c r="N1026" s="93"/>
      <c r="O1026" s="93"/>
      <c r="P1026" s="93"/>
    </row>
    <row r="1027" spans="9:16" x14ac:dyDescent="0.2">
      <c r="I1027" s="93"/>
      <c r="J1027" s="93"/>
      <c r="K1027" s="93"/>
      <c r="L1027" s="93"/>
      <c r="M1027" s="93"/>
      <c r="N1027" s="93"/>
      <c r="O1027" s="93"/>
      <c r="P1027" s="93"/>
    </row>
    <row r="1028" spans="9:16" x14ac:dyDescent="0.2">
      <c r="I1028" s="93"/>
      <c r="J1028" s="93"/>
      <c r="K1028" s="93"/>
      <c r="L1028" s="93"/>
      <c r="M1028" s="93"/>
      <c r="N1028" s="93"/>
      <c r="O1028" s="93"/>
      <c r="P1028" s="93"/>
    </row>
    <row r="1029" spans="9:16" x14ac:dyDescent="0.2">
      <c r="I1029" s="93"/>
      <c r="J1029" s="93"/>
      <c r="K1029" s="93"/>
      <c r="L1029" s="93"/>
      <c r="M1029" s="93"/>
      <c r="N1029" s="93"/>
      <c r="O1029" s="93"/>
      <c r="P1029" s="93"/>
    </row>
    <row r="1030" spans="9:16" x14ac:dyDescent="0.2">
      <c r="I1030" s="93"/>
      <c r="J1030" s="93"/>
      <c r="K1030" s="93"/>
      <c r="L1030" s="93"/>
      <c r="M1030" s="93"/>
      <c r="N1030" s="93"/>
      <c r="O1030" s="93"/>
      <c r="P1030" s="93"/>
    </row>
    <row r="1031" spans="9:16" x14ac:dyDescent="0.2">
      <c r="I1031" s="93"/>
      <c r="J1031" s="93"/>
      <c r="K1031" s="93"/>
      <c r="L1031" s="93"/>
      <c r="M1031" s="93"/>
      <c r="N1031" s="93"/>
      <c r="O1031" s="93"/>
      <c r="P1031" s="93"/>
    </row>
    <row r="1032" spans="9:16" x14ac:dyDescent="0.2">
      <c r="I1032" s="93"/>
      <c r="J1032" s="93"/>
      <c r="K1032" s="93"/>
      <c r="L1032" s="93"/>
      <c r="M1032" s="93"/>
      <c r="N1032" s="93"/>
      <c r="O1032" s="93"/>
      <c r="P1032" s="93"/>
    </row>
    <row r="1033" spans="9:16" x14ac:dyDescent="0.2">
      <c r="I1033" s="93"/>
      <c r="J1033" s="93"/>
      <c r="K1033" s="93"/>
      <c r="L1033" s="93"/>
      <c r="M1033" s="93"/>
      <c r="N1033" s="93"/>
      <c r="O1033" s="93"/>
      <c r="P1033" s="93"/>
    </row>
    <row r="1034" spans="9:16" x14ac:dyDescent="0.2">
      <c r="I1034" s="93"/>
      <c r="J1034" s="93"/>
      <c r="K1034" s="93"/>
      <c r="L1034" s="93"/>
      <c r="M1034" s="93"/>
      <c r="N1034" s="93"/>
      <c r="O1034" s="93"/>
      <c r="P1034" s="93"/>
    </row>
    <row r="1035" spans="9:16" x14ac:dyDescent="0.2">
      <c r="I1035" s="93"/>
      <c r="J1035" s="93"/>
      <c r="K1035" s="93"/>
      <c r="L1035" s="93"/>
      <c r="M1035" s="93"/>
      <c r="N1035" s="93"/>
      <c r="O1035" s="93"/>
      <c r="P1035" s="93"/>
    </row>
    <row r="1036" spans="9:16" x14ac:dyDescent="0.2">
      <c r="I1036" s="93"/>
      <c r="J1036" s="93"/>
      <c r="K1036" s="93"/>
      <c r="L1036" s="93"/>
      <c r="M1036" s="93"/>
      <c r="N1036" s="93"/>
      <c r="O1036" s="93"/>
      <c r="P1036" s="93"/>
    </row>
    <row r="1037" spans="9:16" x14ac:dyDescent="0.2">
      <c r="I1037" s="93"/>
      <c r="J1037" s="93"/>
      <c r="K1037" s="93"/>
      <c r="L1037" s="93"/>
      <c r="M1037" s="93"/>
      <c r="N1037" s="93"/>
      <c r="O1037" s="93"/>
      <c r="P1037" s="93"/>
    </row>
    <row r="1038" spans="9:16" x14ac:dyDescent="0.2">
      <c r="I1038" s="93"/>
      <c r="J1038" s="93"/>
      <c r="K1038" s="93"/>
      <c r="L1038" s="93"/>
      <c r="M1038" s="93"/>
      <c r="N1038" s="93"/>
      <c r="O1038" s="93"/>
      <c r="P1038" s="93"/>
    </row>
    <row r="1039" spans="9:16" x14ac:dyDescent="0.2">
      <c r="I1039" s="93"/>
      <c r="J1039" s="93"/>
      <c r="K1039" s="93"/>
      <c r="L1039" s="93"/>
      <c r="M1039" s="93"/>
      <c r="N1039" s="93"/>
      <c r="O1039" s="93"/>
      <c r="P1039" s="93"/>
    </row>
    <row r="1040" spans="9:16" x14ac:dyDescent="0.2">
      <c r="I1040" s="93"/>
      <c r="J1040" s="93"/>
      <c r="K1040" s="93"/>
      <c r="L1040" s="93"/>
      <c r="M1040" s="93"/>
      <c r="N1040" s="93"/>
      <c r="O1040" s="93"/>
      <c r="P1040" s="93"/>
    </row>
    <row r="1041" spans="9:16" x14ac:dyDescent="0.2">
      <c r="I1041" s="93"/>
      <c r="J1041" s="93"/>
      <c r="K1041" s="93"/>
      <c r="L1041" s="93"/>
      <c r="M1041" s="93"/>
      <c r="N1041" s="93"/>
      <c r="O1041" s="93"/>
      <c r="P1041" s="93"/>
    </row>
    <row r="1042" spans="9:16" x14ac:dyDescent="0.2">
      <c r="I1042" s="93"/>
      <c r="J1042" s="93"/>
      <c r="K1042" s="93"/>
      <c r="L1042" s="93"/>
      <c r="M1042" s="93"/>
      <c r="N1042" s="93"/>
      <c r="O1042" s="93"/>
      <c r="P1042" s="93"/>
    </row>
    <row r="1043" spans="9:16" x14ac:dyDescent="0.2">
      <c r="I1043" s="93"/>
      <c r="J1043" s="93"/>
      <c r="K1043" s="93"/>
      <c r="L1043" s="93"/>
      <c r="M1043" s="93"/>
      <c r="N1043" s="93"/>
      <c r="O1043" s="93"/>
      <c r="P1043" s="93"/>
    </row>
    <row r="1044" spans="9:16" x14ac:dyDescent="0.2">
      <c r="I1044" s="93"/>
      <c r="J1044" s="93"/>
      <c r="K1044" s="93"/>
      <c r="L1044" s="93"/>
      <c r="M1044" s="93"/>
      <c r="N1044" s="93"/>
      <c r="O1044" s="93"/>
      <c r="P1044" s="93"/>
    </row>
    <row r="1045" spans="9:16" x14ac:dyDescent="0.2">
      <c r="I1045" s="93"/>
      <c r="J1045" s="93"/>
      <c r="K1045" s="93"/>
      <c r="L1045" s="93"/>
      <c r="M1045" s="93"/>
      <c r="N1045" s="93"/>
      <c r="O1045" s="93"/>
      <c r="P1045" s="93"/>
    </row>
    <row r="1046" spans="9:16" x14ac:dyDescent="0.2">
      <c r="I1046" s="93"/>
      <c r="J1046" s="93"/>
      <c r="K1046" s="93"/>
      <c r="L1046" s="93"/>
      <c r="M1046" s="93"/>
      <c r="N1046" s="93"/>
      <c r="O1046" s="93"/>
      <c r="P1046" s="93"/>
    </row>
    <row r="1047" spans="9:16" x14ac:dyDescent="0.2">
      <c r="I1047" s="93"/>
      <c r="J1047" s="93"/>
      <c r="K1047" s="93"/>
      <c r="L1047" s="93"/>
      <c r="M1047" s="93"/>
      <c r="N1047" s="93"/>
      <c r="O1047" s="93"/>
      <c r="P1047" s="93"/>
    </row>
    <row r="1048" spans="9:16" x14ac:dyDescent="0.2">
      <c r="I1048" s="93"/>
      <c r="J1048" s="93"/>
      <c r="K1048" s="93"/>
      <c r="L1048" s="93"/>
      <c r="M1048" s="93"/>
      <c r="N1048" s="93"/>
      <c r="O1048" s="93"/>
      <c r="P1048" s="93"/>
    </row>
    <row r="1049" spans="9:16" x14ac:dyDescent="0.2">
      <c r="I1049" s="93"/>
      <c r="J1049" s="93"/>
      <c r="K1049" s="93"/>
      <c r="L1049" s="93"/>
      <c r="M1049" s="93"/>
      <c r="N1049" s="93"/>
      <c r="O1049" s="93"/>
      <c r="P1049" s="93"/>
    </row>
  </sheetData>
  <customSheetViews>
    <customSheetView guid="{1561A5C0-98C6-4E26-BD9D-1379D6E848E5}" scale="90" showGridLines="0" fitToPage="1" showRuler="0">
      <pane ySplit="7" topLeftCell="A24" activePane="bottomLeft" state="frozen"/>
      <selection pane="bottomLeft" activeCell="A30" sqref="A28:A30"/>
      <pageMargins left="0.39370078740157483" right="0.39370078740157483" top="0.78740157480314965" bottom="0.78740157480314965" header="0.31496062992125984" footer="0.31496062992125984"/>
      <printOptions horizontalCentered="1"/>
      <pageSetup paperSize="9" scale="42" orientation="landscape" horizontalDpi="4294967294" r:id="rId1"/>
      <headerFooter alignWithMargins="0">
        <oddFooter>&amp;C&amp;F&amp;R&amp;A</oddFooter>
      </headerFooter>
    </customSheetView>
  </customSheetViews>
  <mergeCells count="5">
    <mergeCell ref="A49:R51"/>
    <mergeCell ref="A5:R5"/>
    <mergeCell ref="D11:D13"/>
    <mergeCell ref="L15:M15"/>
    <mergeCell ref="N15:O15"/>
  </mergeCells>
  <phoneticPr fontId="0" type="noConversion"/>
  <conditionalFormatting sqref="K16:K45">
    <cfRule type="expression" dxfId="58" priority="1" stopIfTrue="1">
      <formula>OR(AND(E16&gt;0,$E$13=0),AND(F16&gt;0,$F$13=0))</formula>
    </cfRule>
  </conditionalFormatting>
  <conditionalFormatting sqref="D16:D45">
    <cfRule type="cellIs" dxfId="57" priority="2" stopIfTrue="1" operator="greaterThan">
      <formula>$B16</formula>
    </cfRule>
  </conditionalFormatting>
  <conditionalFormatting sqref="D11">
    <cfRule type="expression" dxfId="56" priority="3" stopIfTrue="1">
      <formula>$D$14="ERRO"</formula>
    </cfRule>
  </conditionalFormatting>
  <conditionalFormatting sqref="D14">
    <cfRule type="cellIs" dxfId="55" priority="4" stopIfTrue="1" operator="equal">
      <formula>"ERRO"</formula>
    </cfRule>
  </conditionalFormatting>
  <conditionalFormatting sqref="E16:F45">
    <cfRule type="cellIs" dxfId="54" priority="5" stopIfTrue="1" operator="greaterThan">
      <formula>52</formula>
    </cfRule>
  </conditionalFormatting>
  <conditionalFormatting sqref="L16:L45">
    <cfRule type="expression" dxfId="53" priority="6" stopIfTrue="1">
      <formula>OR(AND(E16&gt;0,$E$13=0),AND(F16&gt;0,$F$13=0))</formula>
    </cfRule>
  </conditionalFormatting>
  <conditionalFormatting sqref="N16:N45">
    <cfRule type="expression" dxfId="52" priority="7" stopIfTrue="1">
      <formula>OR(AND(E16&gt;0,$E$13=0),AND(F16&gt;0,$F$13=0))</formula>
    </cfRule>
  </conditionalFormatting>
  <dataValidations xWindow="1079" yWindow="234" count="4">
    <dataValidation type="custom" operator="equal" allowBlank="1" showInputMessage="1" showErrorMessage="1" errorTitle="ERRO" error="A CONSTITUIÇÃO FEDERAL DA REPÚBLICA DETERMINOU QUE O MÍNIMO DA REMUNERAÇÃO DE HORAS ADICIONAIS SEJA DE 50%." promptTitle="ALERTA" prompt="FAVOR VERIFICAR REMUNERAÇÃO DE HORA ADICIONAL NA LEGISLAÇÃO VIGENTE._x000a_" sqref="E13:F13" xr:uid="{00000000-0002-0000-0600-000000000000}">
      <formula1>E13&gt;=50%</formula1>
    </dataValidation>
    <dataValidation errorStyle="warning" operator="equal" allowBlank="1" showInputMessage="1" showErrorMessage="1" promptTitle="ALERTA" prompt="FAVOR ENTRAR COM O NÚMERO DE HORAS NORMAIS TRABALHADAS NO MÊS. ESTE NÚMERO DE HORAS IRÁ DEPENDER DO REGIME DE TRABALHO ADOTADO.AO PREENCHER ESTE CAMPO, FINEZA VERIFICAR LEGISLAÇÃO TRABALHISTA VIGENTE." sqref="G16:G45" xr:uid="{00000000-0002-0000-0600-000001000000}"/>
    <dataValidation type="whole" allowBlank="1" showInputMessage="1" showErrorMessage="1" errorTitle="ERRO" error="FAVOR INFORMAR O NÚMERO INTEIRO DE HORAS ENTRE 0 E 52h." promptTitle="ALERTA" prompt="FAVOR INSERIR NÚMERO MÉDIO DE HORAS ADICIONAIS A SEREM TRABALHADAS POR COLABORADOR." sqref="E16:F45" xr:uid="{00000000-0002-0000-0600-000002000000}">
      <formula1>1</formula1>
      <formula2>52</formula2>
    </dataValidation>
    <dataValidation type="custom" allowBlank="1" showInputMessage="1" showErrorMessage="1" errorTitle="ERRO" error="NÚMERO DE COLABORADORES COM HORAS ADICIONAIS MAIOR DO QUE O TOTAL DIMENSIONADO PARA EXECUTAR A FUNÇÃO/CARGO." promptTitle="ALERTA" prompt="FAVOR INFORMAR O NÚMERO DE COLABORADORES QUE EXECUTARÃO ATIVIDADES EM HORAS ADICIONAIS." sqref="D16:D45" xr:uid="{00000000-0002-0000-0600-000003000000}">
      <formula1>D16&lt;=B16</formula1>
    </dataValidation>
  </dataValidations>
  <printOptions horizontalCentered="1"/>
  <pageMargins left="0.39370078740157483" right="0.39370078740157483" top="0.39370078740157483" bottom="0.59055118110236227" header="0.19685039370078741" footer="0.19685039370078741"/>
  <pageSetup paperSize="9" scale="36" orientation="landscape" horizontalDpi="4294967294" r:id="rId2"/>
  <headerFooter alignWithMargins="0">
    <oddFooter>&amp;L&amp;A&amp;C&amp;F&amp;Rpágina &amp;P de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pageSetUpPr fitToPage="1"/>
  </sheetPr>
  <dimension ref="A1:M1005"/>
  <sheetViews>
    <sheetView showGridLines="0" zoomScale="90" zoomScaleNormal="90" zoomScaleSheetLayoutView="50" workbookViewId="0">
      <pane ySplit="7" topLeftCell="A8" activePane="bottomLeft" state="frozen"/>
      <selection activeCell="A4" sqref="A4:B4"/>
      <selection pane="bottomLeft" activeCell="C12" sqref="C12"/>
    </sheetView>
  </sheetViews>
  <sheetFormatPr defaultColWidth="9.140625" defaultRowHeight="12.75" x14ac:dyDescent="0.2"/>
  <cols>
    <col min="1" max="1" width="38.28515625" style="86" customWidth="1"/>
    <col min="2" max="9" width="20.7109375" style="86" customWidth="1"/>
    <col min="10" max="10" width="19.7109375" style="86" customWidth="1"/>
    <col min="11" max="11" width="9.140625" style="86"/>
    <col min="12" max="13" width="16.140625" style="96" customWidth="1"/>
    <col min="14" max="14" width="13.42578125" style="86" bestFit="1" customWidth="1"/>
    <col min="15" max="16384" width="9.140625" style="86"/>
  </cols>
  <sheetData>
    <row r="1" spans="1:13" ht="15.75" customHeight="1" x14ac:dyDescent="0.2">
      <c r="A1" s="95"/>
      <c r="B1" s="96"/>
      <c r="D1" s="97"/>
    </row>
    <row r="2" spans="1:13" ht="12.75" customHeight="1" x14ac:dyDescent="0.2">
      <c r="A2" s="98"/>
      <c r="B2" s="96"/>
    </row>
    <row r="3" spans="1:13" ht="15.75" customHeight="1" x14ac:dyDescent="0.2">
      <c r="A3" s="98"/>
      <c r="B3" s="96"/>
    </row>
    <row r="4" spans="1:13" ht="15" customHeight="1" x14ac:dyDescent="0.2">
      <c r="A4" s="99">
        <f>'DADOS GERAIS'!A4</f>
        <v>0</v>
      </c>
      <c r="B4" s="96"/>
    </row>
    <row r="5" spans="1:13" ht="15.75" customHeight="1" x14ac:dyDescent="0.25">
      <c r="A5" s="726">
        <f>'DADOS GERAIS'!$A$5</f>
        <v>0</v>
      </c>
      <c r="B5" s="726"/>
      <c r="C5" s="726"/>
      <c r="D5" s="726"/>
      <c r="E5" s="726"/>
    </row>
    <row r="6" spans="1:13" ht="15.75" customHeight="1" x14ac:dyDescent="0.2">
      <c r="A6" s="81" t="str">
        <f>'DADOS GERAIS'!$A$6</f>
        <v xml:space="preserve"> Nº </v>
      </c>
      <c r="B6" s="94"/>
      <c r="C6" s="101"/>
      <c r="D6" s="101"/>
      <c r="E6" s="101"/>
      <c r="F6" s="101"/>
      <c r="G6" s="101"/>
      <c r="H6" s="101"/>
      <c r="I6" s="102"/>
      <c r="J6" s="102"/>
    </row>
    <row r="7" spans="1:13" ht="15.75" customHeight="1" x14ac:dyDescent="0.2">
      <c r="A7" s="82" t="s">
        <v>188</v>
      </c>
      <c r="B7" s="103"/>
      <c r="C7" s="104"/>
      <c r="D7" s="104"/>
      <c r="E7" s="104"/>
      <c r="F7" s="104"/>
      <c r="G7" s="104"/>
      <c r="H7" s="104"/>
      <c r="I7" s="105"/>
      <c r="J7" s="105"/>
    </row>
    <row r="8" spans="1:13" ht="15.75" customHeight="1" x14ac:dyDescent="0.2">
      <c r="A8" s="106"/>
      <c r="B8" s="94"/>
      <c r="C8" s="101"/>
      <c r="D8" s="101"/>
      <c r="E8" s="101"/>
      <c r="F8" s="101"/>
      <c r="G8" s="101"/>
      <c r="H8" s="101"/>
      <c r="I8" s="102"/>
      <c r="J8" s="102"/>
    </row>
    <row r="9" spans="1:13" ht="15.75" customHeight="1" x14ac:dyDescent="0.2">
      <c r="A9" s="106"/>
      <c r="B9" s="94"/>
      <c r="C9" s="101"/>
      <c r="D9" s="101"/>
      <c r="E9" s="101"/>
      <c r="F9" s="101"/>
      <c r="G9" s="101"/>
      <c r="H9" s="101"/>
      <c r="I9" s="102"/>
      <c r="J9" s="102"/>
    </row>
    <row r="10" spans="1:13" ht="15.75" customHeight="1" thickBot="1" x14ac:dyDescent="0.25">
      <c r="A10" s="83" t="s">
        <v>36</v>
      </c>
      <c r="B10" s="94"/>
      <c r="C10" s="101"/>
      <c r="D10" s="101"/>
      <c r="E10" s="101"/>
      <c r="F10" s="101"/>
      <c r="G10" s="101"/>
      <c r="H10" s="101"/>
      <c r="I10" s="102"/>
      <c r="J10" s="102"/>
    </row>
    <row r="11" spans="1:13" ht="15.75" customHeight="1" thickBot="1" x14ac:dyDescent="0.25">
      <c r="A11" s="146"/>
      <c r="B11" s="147" t="s">
        <v>6</v>
      </c>
      <c r="C11" s="148" t="s">
        <v>7</v>
      </c>
      <c r="D11" s="101"/>
      <c r="E11" s="101"/>
      <c r="F11" s="101"/>
      <c r="G11" s="101"/>
      <c r="H11" s="101"/>
      <c r="I11" s="102"/>
      <c r="J11" s="102"/>
    </row>
    <row r="12" spans="1:13" ht="15.75" customHeight="1" thickBot="1" x14ac:dyDescent="0.25">
      <c r="A12" s="149" t="s">
        <v>81</v>
      </c>
      <c r="B12" s="150" t="e">
        <f>F46</f>
        <v>#REF!</v>
      </c>
      <c r="C12" s="151" t="e">
        <f>IF(B12=0,0,B12*'DADOS GERAIS'!$B$24)</f>
        <v>#REF!</v>
      </c>
      <c r="D12" s="101"/>
      <c r="E12" s="101"/>
      <c r="F12" s="101"/>
      <c r="G12" s="101"/>
      <c r="H12" s="101"/>
      <c r="I12" s="102"/>
      <c r="J12" s="102"/>
    </row>
    <row r="13" spans="1:13" ht="15.75" customHeight="1" x14ac:dyDescent="0.2">
      <c r="A13" s="106"/>
      <c r="B13" s="94"/>
      <c r="C13" s="101"/>
      <c r="D13" s="101"/>
      <c r="E13" s="101"/>
      <c r="F13" s="101"/>
      <c r="G13" s="101"/>
      <c r="H13" s="101"/>
      <c r="I13" s="102"/>
      <c r="J13" s="102"/>
    </row>
    <row r="14" spans="1:13" ht="15.75" customHeight="1" thickBot="1" x14ac:dyDescent="0.25">
      <c r="A14" s="106"/>
      <c r="B14" s="106"/>
      <c r="C14" s="106"/>
      <c r="D14" s="152"/>
      <c r="E14" s="102"/>
      <c r="F14" s="96"/>
      <c r="G14" s="96"/>
      <c r="L14" s="86"/>
      <c r="M14" s="86"/>
    </row>
    <row r="15" spans="1:13" ht="51.75" thickBot="1" x14ac:dyDescent="0.25">
      <c r="A15" s="113" t="s">
        <v>109</v>
      </c>
      <c r="B15" s="116" t="s">
        <v>108</v>
      </c>
      <c r="C15" s="113" t="s">
        <v>125</v>
      </c>
      <c r="D15" s="113" t="s">
        <v>141</v>
      </c>
      <c r="E15" s="88" t="s">
        <v>80</v>
      </c>
      <c r="F15" s="117" t="s">
        <v>16</v>
      </c>
      <c r="H15" s="96"/>
      <c r="I15" s="96"/>
      <c r="L15" s="86"/>
      <c r="M15" s="86"/>
    </row>
    <row r="16" spans="1:13" ht="15.75" customHeight="1" x14ac:dyDescent="0.2">
      <c r="A16" s="153" t="str">
        <f>IF(PESSOAL!A91&lt;&gt;"",PESSOAL!A91,"")</f>
        <v/>
      </c>
      <c r="B16" s="154" t="str">
        <f>IF(PESSOAL!B91&lt;&gt;"",PESSOAL!B91,"")</f>
        <v/>
      </c>
      <c r="C16" s="154" t="str">
        <f>IF(B16&lt;&gt;"",PESSOAL!C91,"")</f>
        <v/>
      </c>
      <c r="D16" s="5"/>
      <c r="E16" s="6"/>
      <c r="F16" s="120">
        <f>IF(A16&lt;&gt;"",B16*D16*E16*C16/'DADOS GERAIS'!$B$24,0)</f>
        <v>0</v>
      </c>
      <c r="H16" s="96"/>
      <c r="I16" s="96"/>
      <c r="L16" s="86"/>
      <c r="M16" s="86"/>
    </row>
    <row r="17" spans="1:13" ht="15.75" customHeight="1" x14ac:dyDescent="0.2">
      <c r="A17" s="153" t="str">
        <f>IF(PESSOAL!A92&lt;&gt;"",PESSOAL!A92,"")</f>
        <v/>
      </c>
      <c r="B17" s="154" t="str">
        <f>IF(PESSOAL!B92&lt;&gt;"",PESSOAL!B92,"")</f>
        <v/>
      </c>
      <c r="C17" s="154" t="str">
        <f>IF(B17&lt;&gt;"",PESSOAL!C92,"")</f>
        <v/>
      </c>
      <c r="D17" s="2"/>
      <c r="E17" s="6"/>
      <c r="F17" s="120">
        <f>IF(A17&lt;&gt;"",B17*D17*E17*C17/'DADOS GERAIS'!$B$24,0)</f>
        <v>0</v>
      </c>
      <c r="H17" s="96"/>
      <c r="I17" s="96"/>
      <c r="L17" s="86"/>
      <c r="M17" s="86"/>
    </row>
    <row r="18" spans="1:13" ht="15.75" customHeight="1" x14ac:dyDescent="0.2">
      <c r="A18" s="153" t="str">
        <f>IF(PESSOAL!A93&lt;&gt;"",PESSOAL!A93,"")</f>
        <v/>
      </c>
      <c r="B18" s="154" t="str">
        <f>IF(PESSOAL!B93&lt;&gt;"",PESSOAL!B93,"")</f>
        <v/>
      </c>
      <c r="C18" s="154" t="str">
        <f>IF(B18&lt;&gt;"",PESSOAL!C93,"")</f>
        <v/>
      </c>
      <c r="D18" s="2"/>
      <c r="E18" s="6"/>
      <c r="F18" s="120">
        <f>IF(A18&lt;&gt;"",B18*D18*E18*C18/'DADOS GERAIS'!$B$24,0)</f>
        <v>0</v>
      </c>
      <c r="H18" s="96"/>
      <c r="I18" s="96"/>
      <c r="L18" s="86"/>
      <c r="M18" s="86"/>
    </row>
    <row r="19" spans="1:13" ht="15.75" customHeight="1" x14ac:dyDescent="0.2">
      <c r="A19" s="153" t="str">
        <f>IF(PESSOAL!A94&lt;&gt;"",PESSOAL!A94,"")</f>
        <v/>
      </c>
      <c r="B19" s="154" t="str">
        <f>IF(PESSOAL!B94&lt;&gt;"",PESSOAL!B94,"")</f>
        <v/>
      </c>
      <c r="C19" s="154" t="str">
        <f>IF(B19&lt;&gt;"",PESSOAL!C94,"")</f>
        <v/>
      </c>
      <c r="D19" s="2"/>
      <c r="E19" s="6"/>
      <c r="F19" s="120">
        <f>IF(A19&lt;&gt;"",B19*D19*E19*C19/'DADOS GERAIS'!$B$24,0)</f>
        <v>0</v>
      </c>
      <c r="H19" s="96"/>
      <c r="I19" s="96"/>
      <c r="L19" s="86"/>
      <c r="M19" s="86"/>
    </row>
    <row r="20" spans="1:13" ht="15.75" customHeight="1" x14ac:dyDescent="0.2">
      <c r="A20" s="153" t="str">
        <f>IF(PESSOAL!A95&lt;&gt;"",PESSOAL!A95,"")</f>
        <v/>
      </c>
      <c r="B20" s="154" t="str">
        <f>IF(PESSOAL!B95&lt;&gt;"",PESSOAL!B95,"")</f>
        <v/>
      </c>
      <c r="C20" s="154" t="str">
        <f>IF(B20&lt;&gt;"",PESSOAL!C95,"")</f>
        <v/>
      </c>
      <c r="D20" s="2"/>
      <c r="E20" s="6"/>
      <c r="F20" s="120">
        <f>IF(A20&lt;&gt;"",B20*D20*E20*C20/'DADOS GERAIS'!$B$24,0)</f>
        <v>0</v>
      </c>
      <c r="H20" s="96"/>
      <c r="I20" s="96"/>
      <c r="L20" s="86"/>
      <c r="M20" s="86"/>
    </row>
    <row r="21" spans="1:13" ht="15.75" customHeight="1" x14ac:dyDescent="0.2">
      <c r="A21" s="153" t="str">
        <f>IF(PESSOAL!A96&lt;&gt;"",PESSOAL!A96,"")</f>
        <v/>
      </c>
      <c r="B21" s="154" t="str">
        <f>IF(PESSOAL!B96&lt;&gt;"",PESSOAL!B96,"")</f>
        <v/>
      </c>
      <c r="C21" s="154" t="str">
        <f>IF(B21&lt;&gt;"",PESSOAL!C96,"")</f>
        <v/>
      </c>
      <c r="D21" s="2"/>
      <c r="E21" s="6"/>
      <c r="F21" s="120">
        <f>IF(A21&lt;&gt;"",B21*D21*E21*C21/'DADOS GERAIS'!$B$24,0)</f>
        <v>0</v>
      </c>
      <c r="H21" s="96"/>
      <c r="I21" s="96"/>
      <c r="L21" s="86"/>
      <c r="M21" s="86"/>
    </row>
    <row r="22" spans="1:13" ht="15.75" customHeight="1" x14ac:dyDescent="0.2">
      <c r="A22" s="153" t="str">
        <f>IF(PESSOAL!A97&lt;&gt;"",PESSOAL!A97,"")</f>
        <v/>
      </c>
      <c r="B22" s="154" t="str">
        <f>IF(PESSOAL!B97&lt;&gt;"",PESSOAL!B97,"")</f>
        <v/>
      </c>
      <c r="C22" s="154" t="str">
        <f>IF(B22&lt;&gt;"",PESSOAL!C97,"")</f>
        <v/>
      </c>
      <c r="D22" s="2"/>
      <c r="E22" s="6"/>
      <c r="F22" s="120">
        <f>IF(A22&lt;&gt;"",B22*D22*E22*C22/'DADOS GERAIS'!$B$24,0)</f>
        <v>0</v>
      </c>
      <c r="H22" s="96"/>
      <c r="I22" s="96"/>
      <c r="L22" s="86"/>
      <c r="M22" s="86"/>
    </row>
    <row r="23" spans="1:13" ht="15.75" customHeight="1" x14ac:dyDescent="0.2">
      <c r="A23" s="153" t="str">
        <f>IF(PESSOAL!A98&lt;&gt;"",PESSOAL!A98,"")</f>
        <v/>
      </c>
      <c r="B23" s="154" t="str">
        <f>IF(PESSOAL!B98&lt;&gt;"",PESSOAL!B98,"")</f>
        <v/>
      </c>
      <c r="C23" s="154" t="str">
        <f>IF(B23&lt;&gt;"",PESSOAL!C98,"")</f>
        <v/>
      </c>
      <c r="D23" s="2"/>
      <c r="E23" s="6"/>
      <c r="F23" s="120">
        <f>IF(A23&lt;&gt;"",B23*D23*E23*C23/'DADOS GERAIS'!$B$24,0)</f>
        <v>0</v>
      </c>
      <c r="H23" s="96"/>
      <c r="I23" s="96"/>
      <c r="L23" s="86"/>
      <c r="M23" s="86"/>
    </row>
    <row r="24" spans="1:13" ht="15.75" customHeight="1" x14ac:dyDescent="0.2">
      <c r="A24" s="153" t="str">
        <f>IF(PESSOAL!A99&lt;&gt;"",PESSOAL!A99,"")</f>
        <v/>
      </c>
      <c r="B24" s="154" t="str">
        <f>IF(PESSOAL!B99&lt;&gt;"",PESSOAL!B99,"")</f>
        <v/>
      </c>
      <c r="C24" s="154" t="str">
        <f>IF(B24&lt;&gt;"",PESSOAL!C99,"")</f>
        <v/>
      </c>
      <c r="D24" s="2"/>
      <c r="E24" s="6"/>
      <c r="F24" s="120">
        <f>IF(A24&lt;&gt;"",B24*D24*E24*C24/'DADOS GERAIS'!$B$24,0)</f>
        <v>0</v>
      </c>
      <c r="H24" s="96"/>
      <c r="I24" s="96"/>
      <c r="L24" s="86"/>
      <c r="M24" s="86"/>
    </row>
    <row r="25" spans="1:13" ht="15.75" customHeight="1" x14ac:dyDescent="0.2">
      <c r="A25" s="153" t="str">
        <f>IF(PESSOAL!A100&lt;&gt;"",PESSOAL!A100,"")</f>
        <v/>
      </c>
      <c r="B25" s="154" t="str">
        <f>IF(PESSOAL!B100&lt;&gt;"",PESSOAL!B100,"")</f>
        <v/>
      </c>
      <c r="C25" s="154" t="str">
        <f>IF(B25&lt;&gt;"",PESSOAL!C100,"")</f>
        <v/>
      </c>
      <c r="D25" s="2"/>
      <c r="E25" s="6"/>
      <c r="F25" s="120">
        <f>IF(A25&lt;&gt;"",B25*D25*E25*C25/'DADOS GERAIS'!$B$24,0)</f>
        <v>0</v>
      </c>
      <c r="H25" s="96"/>
      <c r="I25" s="96"/>
      <c r="L25" s="86"/>
      <c r="M25" s="86"/>
    </row>
    <row r="26" spans="1:13" ht="15.75" customHeight="1" x14ac:dyDescent="0.2">
      <c r="A26" s="153" t="str">
        <f>IF(PESSOAL!A101&lt;&gt;"",PESSOAL!A101,"")</f>
        <v/>
      </c>
      <c r="B26" s="154" t="str">
        <f>IF(PESSOAL!B101&lt;&gt;"",PESSOAL!B101,"")</f>
        <v/>
      </c>
      <c r="C26" s="154" t="str">
        <f>IF(B26&lt;&gt;"",PESSOAL!C101,"")</f>
        <v/>
      </c>
      <c r="D26" s="2"/>
      <c r="E26" s="6"/>
      <c r="F26" s="120">
        <f>IF(A26&lt;&gt;"",B26*D26*E26*C26/'DADOS GERAIS'!$B$24,0)</f>
        <v>0</v>
      </c>
      <c r="H26" s="96"/>
      <c r="I26" s="96"/>
      <c r="L26" s="86"/>
      <c r="M26" s="86"/>
    </row>
    <row r="27" spans="1:13" ht="15.75" customHeight="1" x14ac:dyDescent="0.2">
      <c r="A27" s="153" t="str">
        <f>IF(PESSOAL!A102&lt;&gt;"",PESSOAL!A102,"")</f>
        <v/>
      </c>
      <c r="B27" s="154" t="str">
        <f>IF(PESSOAL!B102&lt;&gt;"",PESSOAL!B102,"")</f>
        <v/>
      </c>
      <c r="C27" s="154" t="str">
        <f>IF(B27&lt;&gt;"",PESSOAL!C102,"")</f>
        <v/>
      </c>
      <c r="D27" s="2"/>
      <c r="E27" s="6"/>
      <c r="F27" s="120">
        <f>IF(A27&lt;&gt;"",B27*D27*E27*C27/'DADOS GERAIS'!$B$24,0)</f>
        <v>0</v>
      </c>
      <c r="H27" s="96"/>
      <c r="I27" s="96"/>
      <c r="L27" s="86"/>
      <c r="M27" s="86"/>
    </row>
    <row r="28" spans="1:13" ht="15.75" customHeight="1" x14ac:dyDescent="0.2">
      <c r="A28" s="153" t="str">
        <f>IF(PESSOAL!A103&lt;&gt;"",PESSOAL!A103,"")</f>
        <v/>
      </c>
      <c r="B28" s="154" t="str">
        <f>IF(PESSOAL!B103&lt;&gt;"",PESSOAL!B103,"")</f>
        <v/>
      </c>
      <c r="C28" s="154" t="str">
        <f>IF(B28&lt;&gt;"",PESSOAL!C103,"")</f>
        <v/>
      </c>
      <c r="D28" s="2"/>
      <c r="E28" s="6"/>
      <c r="F28" s="120">
        <f>IF(A28&lt;&gt;"",B28*D28*E28*C28/'DADOS GERAIS'!$B$24,0)</f>
        <v>0</v>
      </c>
      <c r="H28" s="96"/>
      <c r="I28" s="96"/>
      <c r="L28" s="86"/>
      <c r="M28" s="86"/>
    </row>
    <row r="29" spans="1:13" ht="15.75" customHeight="1" x14ac:dyDescent="0.2">
      <c r="A29" s="153" t="str">
        <f>IF(PESSOAL!A104&lt;&gt;"",PESSOAL!A104,"")</f>
        <v/>
      </c>
      <c r="B29" s="154" t="str">
        <f>IF(PESSOAL!B104&lt;&gt;"",PESSOAL!B104,"")</f>
        <v/>
      </c>
      <c r="C29" s="154" t="str">
        <f>IF(B29&lt;&gt;"",PESSOAL!C104,"")</f>
        <v/>
      </c>
      <c r="D29" s="2"/>
      <c r="E29" s="6"/>
      <c r="F29" s="120">
        <f>IF(A29&lt;&gt;"",B29*D29*E29*C29/'DADOS GERAIS'!$B$24,0)</f>
        <v>0</v>
      </c>
      <c r="H29" s="96"/>
      <c r="I29" s="96"/>
      <c r="L29" s="86"/>
      <c r="M29" s="86"/>
    </row>
    <row r="30" spans="1:13" ht="15.75" customHeight="1" x14ac:dyDescent="0.2">
      <c r="A30" s="153" t="str">
        <f>IF(PESSOAL!A105&lt;&gt;"",PESSOAL!A105,"")</f>
        <v/>
      </c>
      <c r="B30" s="154" t="str">
        <f>IF(PESSOAL!B105&lt;&gt;"",PESSOAL!B105,"")</f>
        <v/>
      </c>
      <c r="C30" s="154" t="str">
        <f>IF(B30&lt;&gt;"",PESSOAL!C105,"")</f>
        <v/>
      </c>
      <c r="D30" s="2"/>
      <c r="E30" s="6"/>
      <c r="F30" s="120">
        <f>IF(A30&lt;&gt;"",B30*D30*E30*C30/'DADOS GERAIS'!$B$24,0)</f>
        <v>0</v>
      </c>
      <c r="H30" s="96"/>
      <c r="I30" s="96"/>
      <c r="L30" s="86"/>
      <c r="M30" s="86"/>
    </row>
    <row r="31" spans="1:13" ht="15.75" customHeight="1" x14ac:dyDescent="0.2">
      <c r="A31" s="153" t="str">
        <f>IF(PESSOAL!A106&lt;&gt;"",PESSOAL!A106,"")</f>
        <v/>
      </c>
      <c r="B31" s="154" t="str">
        <f>IF(PESSOAL!B106&lt;&gt;"",PESSOAL!B106,"")</f>
        <v/>
      </c>
      <c r="C31" s="154" t="str">
        <f>IF(B31&lt;&gt;"",PESSOAL!C106,"")</f>
        <v/>
      </c>
      <c r="D31" s="2"/>
      <c r="E31" s="6"/>
      <c r="F31" s="120">
        <f>IF(A31&lt;&gt;"",B31*D31*E31*C31/'DADOS GERAIS'!$B$24,0)</f>
        <v>0</v>
      </c>
      <c r="H31" s="96"/>
      <c r="I31" s="96"/>
      <c r="L31" s="86"/>
      <c r="M31" s="86"/>
    </row>
    <row r="32" spans="1:13" ht="15.75" customHeight="1" x14ac:dyDescent="0.2">
      <c r="A32" s="153" t="str">
        <f>IF(PESSOAL!A107&lt;&gt;"",PESSOAL!A107,"")</f>
        <v/>
      </c>
      <c r="B32" s="154" t="str">
        <f>IF(PESSOAL!B107&lt;&gt;"",PESSOAL!B107,"")</f>
        <v/>
      </c>
      <c r="C32" s="154" t="str">
        <f>IF(B32&lt;&gt;"",PESSOAL!C107,"")</f>
        <v/>
      </c>
      <c r="D32" s="2"/>
      <c r="E32" s="6"/>
      <c r="F32" s="120">
        <f>IF(A32&lt;&gt;"",B32*D32*E32*C32/'DADOS GERAIS'!$B$24,0)</f>
        <v>0</v>
      </c>
      <c r="H32" s="96"/>
      <c r="I32" s="96"/>
      <c r="L32" s="86"/>
      <c r="M32" s="86"/>
    </row>
    <row r="33" spans="1:13" ht="15.75" customHeight="1" x14ac:dyDescent="0.2">
      <c r="A33" s="153" t="str">
        <f>IF(PESSOAL!A108&lt;&gt;"",PESSOAL!A108,"")</f>
        <v/>
      </c>
      <c r="B33" s="154" t="str">
        <f>IF(PESSOAL!B108&lt;&gt;"",PESSOAL!B108,"")</f>
        <v/>
      </c>
      <c r="C33" s="154" t="str">
        <f>IF(B33&lt;&gt;"",PESSOAL!C108,"")</f>
        <v/>
      </c>
      <c r="D33" s="2"/>
      <c r="E33" s="6"/>
      <c r="F33" s="120">
        <f>IF(A33&lt;&gt;"",B33*D33*E33*C33/'DADOS GERAIS'!$B$24,0)</f>
        <v>0</v>
      </c>
      <c r="H33" s="96"/>
      <c r="I33" s="96"/>
      <c r="L33" s="86"/>
      <c r="M33" s="86"/>
    </row>
    <row r="34" spans="1:13" ht="15.75" customHeight="1" x14ac:dyDescent="0.2">
      <c r="A34" s="153" t="str">
        <f>IF(PESSOAL!A109&lt;&gt;"",PESSOAL!A109,"")</f>
        <v/>
      </c>
      <c r="B34" s="154" t="str">
        <f>IF(PESSOAL!B109&lt;&gt;"",PESSOAL!B109,"")</f>
        <v/>
      </c>
      <c r="C34" s="154" t="str">
        <f>IF(B34&lt;&gt;"",PESSOAL!C109,"")</f>
        <v/>
      </c>
      <c r="D34" s="2"/>
      <c r="E34" s="6"/>
      <c r="F34" s="120">
        <f>IF(A34&lt;&gt;"",B34*D34*E34*C34/'DADOS GERAIS'!$B$24,0)</f>
        <v>0</v>
      </c>
      <c r="H34" s="96"/>
      <c r="I34" s="96"/>
      <c r="L34" s="86"/>
      <c r="M34" s="86"/>
    </row>
    <row r="35" spans="1:13" ht="15.75" customHeight="1" x14ac:dyDescent="0.2">
      <c r="A35" s="153" t="str">
        <f>IF(PESSOAL!A110&lt;&gt;"",PESSOAL!A110,"")</f>
        <v/>
      </c>
      <c r="B35" s="154" t="str">
        <f>IF(PESSOAL!B110&lt;&gt;"",PESSOAL!B110,"")</f>
        <v/>
      </c>
      <c r="C35" s="154" t="str">
        <f>IF(B35&lt;&gt;"",PESSOAL!C110,"")</f>
        <v/>
      </c>
      <c r="D35" s="2"/>
      <c r="E35" s="6"/>
      <c r="F35" s="120">
        <f>IF(A35&lt;&gt;"",B35*D35*E35*C35/'DADOS GERAIS'!$B$24,0)</f>
        <v>0</v>
      </c>
      <c r="H35" s="96"/>
      <c r="I35" s="96"/>
      <c r="L35" s="86"/>
      <c r="M35" s="86"/>
    </row>
    <row r="36" spans="1:13" ht="15.75" customHeight="1" x14ac:dyDescent="0.2">
      <c r="A36" s="153" t="str">
        <f>IF(PESSOAL!A111&lt;&gt;"",PESSOAL!A111,"")</f>
        <v/>
      </c>
      <c r="B36" s="154" t="str">
        <f>IF(PESSOAL!B111&lt;&gt;"",PESSOAL!B111,"")</f>
        <v/>
      </c>
      <c r="C36" s="154" t="str">
        <f>IF(B36&lt;&gt;"",PESSOAL!C111,"")</f>
        <v/>
      </c>
      <c r="D36" s="2"/>
      <c r="E36" s="6"/>
      <c r="F36" s="120">
        <f>IF(A36&lt;&gt;"",B36*D36*E36*C36/'DADOS GERAIS'!$B$24,0)</f>
        <v>0</v>
      </c>
      <c r="H36" s="96"/>
      <c r="I36" s="96"/>
      <c r="L36" s="86"/>
      <c r="M36" s="86"/>
    </row>
    <row r="37" spans="1:13" ht="15.75" customHeight="1" x14ac:dyDescent="0.2">
      <c r="A37" s="153" t="str">
        <f>IF(PESSOAL!A112&lt;&gt;"",PESSOAL!A112,"")</f>
        <v/>
      </c>
      <c r="B37" s="154" t="str">
        <f>IF(PESSOAL!B112&lt;&gt;"",PESSOAL!B112,"")</f>
        <v/>
      </c>
      <c r="C37" s="154" t="str">
        <f>IF(B37&lt;&gt;"",PESSOAL!C112,"")</f>
        <v/>
      </c>
      <c r="D37" s="2"/>
      <c r="E37" s="6"/>
      <c r="F37" s="120">
        <f>IF(A37&lt;&gt;"",B37*D37*E37*C37/'DADOS GERAIS'!$B$24,0)</f>
        <v>0</v>
      </c>
      <c r="H37" s="96"/>
      <c r="I37" s="96"/>
      <c r="L37" s="86"/>
      <c r="M37" s="86"/>
    </row>
    <row r="38" spans="1:13" ht="15.75" customHeight="1" x14ac:dyDescent="0.2">
      <c r="A38" s="153" t="str">
        <f>IF(PESSOAL!A113&lt;&gt;"",PESSOAL!A113,"")</f>
        <v/>
      </c>
      <c r="B38" s="154" t="str">
        <f>IF(PESSOAL!B113&lt;&gt;"",PESSOAL!B113,"")</f>
        <v/>
      </c>
      <c r="C38" s="154" t="str">
        <f>IF(B38&lt;&gt;"",PESSOAL!C113,"")</f>
        <v/>
      </c>
      <c r="D38" s="2"/>
      <c r="E38" s="6"/>
      <c r="F38" s="120">
        <f>IF(A38&lt;&gt;"",B38*D38*E38*C38/'DADOS GERAIS'!$B$24,0)</f>
        <v>0</v>
      </c>
      <c r="H38" s="96"/>
      <c r="I38" s="96"/>
      <c r="L38" s="86"/>
      <c r="M38" s="86"/>
    </row>
    <row r="39" spans="1:13" ht="15.75" customHeight="1" x14ac:dyDescent="0.2">
      <c r="A39" s="153" t="str">
        <f>IF(PESSOAL!A114&lt;&gt;"",PESSOAL!A114,"")</f>
        <v/>
      </c>
      <c r="B39" s="154" t="str">
        <f>IF(PESSOAL!B114&lt;&gt;"",PESSOAL!B114,"")</f>
        <v/>
      </c>
      <c r="C39" s="154" t="str">
        <f>IF(B39&lt;&gt;"",PESSOAL!C114,"")</f>
        <v/>
      </c>
      <c r="D39" s="2"/>
      <c r="E39" s="6"/>
      <c r="F39" s="120">
        <f>IF(A39&lt;&gt;"",B39*D39*E39*C39/'DADOS GERAIS'!$B$24,0)</f>
        <v>0</v>
      </c>
      <c r="H39" s="96"/>
      <c r="I39" s="96"/>
      <c r="L39" s="86"/>
      <c r="M39" s="86"/>
    </row>
    <row r="40" spans="1:13" ht="15.75" customHeight="1" x14ac:dyDescent="0.2">
      <c r="A40" s="153" t="str">
        <f>IF(PESSOAL!A115&lt;&gt;"",PESSOAL!A115,"")</f>
        <v/>
      </c>
      <c r="B40" s="154" t="str">
        <f>IF(PESSOAL!B115&lt;&gt;"",PESSOAL!B115,"")</f>
        <v/>
      </c>
      <c r="C40" s="154" t="str">
        <f>IF(B40&lt;&gt;"",PESSOAL!C115,"")</f>
        <v/>
      </c>
      <c r="D40" s="2"/>
      <c r="E40" s="6"/>
      <c r="F40" s="120">
        <f>IF(A40&lt;&gt;"",B40*D40*E40*C40/'DADOS GERAIS'!$B$24,0)</f>
        <v>0</v>
      </c>
      <c r="H40" s="96"/>
      <c r="I40" s="96"/>
      <c r="L40" s="86"/>
      <c r="M40" s="86"/>
    </row>
    <row r="41" spans="1:13" ht="15.75" customHeight="1" x14ac:dyDescent="0.2">
      <c r="A41" s="153" t="str">
        <f>IF(PESSOAL!A116&lt;&gt;"",PESSOAL!A116,"")</f>
        <v/>
      </c>
      <c r="B41" s="154" t="str">
        <f>IF(PESSOAL!B116&lt;&gt;"",PESSOAL!B116,"")</f>
        <v/>
      </c>
      <c r="C41" s="154" t="str">
        <f>IF(B41&lt;&gt;"",PESSOAL!C116,"")</f>
        <v/>
      </c>
      <c r="D41" s="2"/>
      <c r="E41" s="6"/>
      <c r="F41" s="120">
        <f>IF(A41&lt;&gt;"",B41*D41*E41*C41/'DADOS GERAIS'!$B$24,0)</f>
        <v>0</v>
      </c>
      <c r="H41" s="96"/>
      <c r="I41" s="96"/>
      <c r="L41" s="86"/>
      <c r="M41" s="86"/>
    </row>
    <row r="42" spans="1:13" ht="15.75" customHeight="1" x14ac:dyDescent="0.2">
      <c r="A42" s="153" t="e">
        <f>IF(PESSOAL!#REF!&lt;&gt;"",PESSOAL!#REF!,"")</f>
        <v>#REF!</v>
      </c>
      <c r="B42" s="154" t="e">
        <f>IF(PESSOAL!#REF!&lt;&gt;"",PESSOAL!#REF!,"")</f>
        <v>#REF!</v>
      </c>
      <c r="C42" s="154" t="e">
        <f>IF(B42&lt;&gt;"",PESSOAL!#REF!,"")</f>
        <v>#REF!</v>
      </c>
      <c r="D42" s="2"/>
      <c r="E42" s="6"/>
      <c r="F42" s="120" t="e">
        <f>IF(A42&lt;&gt;"",B42*D42*E42*C42/'DADOS GERAIS'!$B$24,0)</f>
        <v>#REF!</v>
      </c>
      <c r="H42" s="96"/>
      <c r="I42" s="96"/>
      <c r="L42" s="86"/>
      <c r="M42" s="86"/>
    </row>
    <row r="43" spans="1:13" ht="15.75" customHeight="1" x14ac:dyDescent="0.2">
      <c r="A43" s="153" t="e">
        <f>IF(PESSOAL!#REF!&lt;&gt;"",PESSOAL!#REF!,"")</f>
        <v>#REF!</v>
      </c>
      <c r="B43" s="154" t="e">
        <f>IF(PESSOAL!#REF!&lt;&gt;"",PESSOAL!#REF!,"")</f>
        <v>#REF!</v>
      </c>
      <c r="C43" s="154" t="e">
        <f>IF(B43&lt;&gt;"",PESSOAL!#REF!,"")</f>
        <v>#REF!</v>
      </c>
      <c r="D43" s="2"/>
      <c r="E43" s="6"/>
      <c r="F43" s="120" t="e">
        <f>IF(A43&lt;&gt;"",B43*D43*E43*C43/'DADOS GERAIS'!$B$24,0)</f>
        <v>#REF!</v>
      </c>
      <c r="H43" s="96"/>
      <c r="I43" s="96"/>
      <c r="L43" s="86"/>
      <c r="M43" s="86"/>
    </row>
    <row r="44" spans="1:13" ht="15.75" customHeight="1" x14ac:dyDescent="0.2">
      <c r="A44" s="153" t="e">
        <f>IF(PESSOAL!#REF!&lt;&gt;"",PESSOAL!#REF!,"")</f>
        <v>#REF!</v>
      </c>
      <c r="B44" s="154" t="e">
        <f>IF(PESSOAL!#REF!&lt;&gt;"",PESSOAL!#REF!,"")</f>
        <v>#REF!</v>
      </c>
      <c r="C44" s="154" t="e">
        <f>IF(B44&lt;&gt;"",PESSOAL!#REF!,"")</f>
        <v>#REF!</v>
      </c>
      <c r="D44" s="2"/>
      <c r="E44" s="6"/>
      <c r="F44" s="120" t="e">
        <f>IF(A44&lt;&gt;"",B44*D44*E44*C44/'DADOS GERAIS'!$B$24,0)</f>
        <v>#REF!</v>
      </c>
      <c r="H44" s="96"/>
      <c r="I44" s="96"/>
      <c r="L44" s="86"/>
      <c r="M44" s="86"/>
    </row>
    <row r="45" spans="1:13" ht="15.75" customHeight="1" thickBot="1" x14ac:dyDescent="0.25">
      <c r="A45" s="153" t="e">
        <f>IF(PESSOAL!#REF!&lt;&gt;"",PESSOAL!#REF!,"")</f>
        <v>#REF!</v>
      </c>
      <c r="B45" s="154" t="e">
        <f>IF(PESSOAL!#REF!&lt;&gt;"",PESSOAL!#REF!,"")</f>
        <v>#REF!</v>
      </c>
      <c r="C45" s="154" t="e">
        <f>IF(B45&lt;&gt;"",PESSOAL!#REF!,"")</f>
        <v>#REF!</v>
      </c>
      <c r="D45" s="7"/>
      <c r="E45" s="6"/>
      <c r="F45" s="120" t="e">
        <f>IF(A45&lt;&gt;"",B45*D45*E45*C45/'DADOS GERAIS'!$B$24,0)</f>
        <v>#REF!</v>
      </c>
      <c r="H45" s="96"/>
      <c r="I45" s="96"/>
      <c r="L45" s="86"/>
      <c r="M45" s="86"/>
    </row>
    <row r="46" spans="1:13" ht="15.75" customHeight="1" thickBot="1" x14ac:dyDescent="0.25">
      <c r="A46" s="85" t="s">
        <v>5</v>
      </c>
      <c r="B46" s="142" t="e">
        <f>SUM(B16:B45)</f>
        <v>#REF!</v>
      </c>
      <c r="C46" s="142"/>
      <c r="D46" s="145"/>
      <c r="E46" s="124"/>
      <c r="F46" s="126" t="e">
        <f>SUM(F16:F45)</f>
        <v>#REF!</v>
      </c>
      <c r="H46" s="96"/>
      <c r="I46" s="96"/>
      <c r="L46" s="86"/>
      <c r="M46" s="86"/>
    </row>
    <row r="47" spans="1:13" x14ac:dyDescent="0.2">
      <c r="C47" s="155"/>
      <c r="D47" s="156"/>
      <c r="F47" s="96"/>
      <c r="G47" s="96"/>
      <c r="L47" s="86"/>
      <c r="M47" s="86"/>
    </row>
    <row r="48" spans="1:13" ht="15.75" customHeight="1" thickBot="1" x14ac:dyDescent="0.25">
      <c r="A48" s="83" t="s">
        <v>116</v>
      </c>
      <c r="C48" s="127"/>
      <c r="D48" s="127"/>
      <c r="E48" s="93"/>
      <c r="F48" s="93"/>
      <c r="G48" s="93"/>
      <c r="H48" s="93"/>
      <c r="I48" s="93"/>
      <c r="L48" s="86"/>
      <c r="M48" s="86"/>
    </row>
    <row r="49" spans="1:13" x14ac:dyDescent="0.2">
      <c r="A49" s="717"/>
      <c r="B49" s="718"/>
      <c r="C49" s="718"/>
      <c r="D49" s="718"/>
      <c r="E49" s="718"/>
      <c r="F49" s="719"/>
      <c r="G49" s="93"/>
      <c r="H49" s="93"/>
      <c r="I49" s="93"/>
      <c r="L49" s="86"/>
      <c r="M49" s="86"/>
    </row>
    <row r="50" spans="1:13" x14ac:dyDescent="0.2">
      <c r="A50" s="720"/>
      <c r="B50" s="721"/>
      <c r="C50" s="721"/>
      <c r="D50" s="721"/>
      <c r="E50" s="721"/>
      <c r="F50" s="722"/>
      <c r="G50" s="93"/>
      <c r="H50" s="93"/>
      <c r="I50" s="93"/>
      <c r="L50" s="86"/>
      <c r="M50" s="86"/>
    </row>
    <row r="51" spans="1:13" ht="13.5" thickBot="1" x14ac:dyDescent="0.25">
      <c r="A51" s="723"/>
      <c r="B51" s="724"/>
      <c r="C51" s="724"/>
      <c r="D51" s="724"/>
      <c r="E51" s="724"/>
      <c r="F51" s="725"/>
      <c r="G51" s="93"/>
      <c r="H51" s="93"/>
      <c r="I51" s="93"/>
      <c r="J51" s="93"/>
    </row>
    <row r="52" spans="1:13" x14ac:dyDescent="0.2">
      <c r="J52" s="93"/>
    </row>
    <row r="53" spans="1:13" x14ac:dyDescent="0.2">
      <c r="C53" s="157"/>
      <c r="D53" s="157"/>
      <c r="E53" s="157"/>
      <c r="F53" s="157"/>
      <c r="G53" s="157"/>
      <c r="H53" s="157"/>
      <c r="I53" s="157"/>
      <c r="J53" s="158"/>
    </row>
    <row r="54" spans="1:13" x14ac:dyDescent="0.2">
      <c r="I54" s="93"/>
      <c r="J54" s="158"/>
    </row>
    <row r="55" spans="1:13" x14ac:dyDescent="0.2">
      <c r="I55" s="93"/>
      <c r="J55" s="93"/>
    </row>
    <row r="56" spans="1:13" x14ac:dyDescent="0.2">
      <c r="I56" s="93"/>
      <c r="J56" s="93"/>
    </row>
    <row r="57" spans="1:13" x14ac:dyDescent="0.2">
      <c r="I57" s="93"/>
      <c r="J57" s="93"/>
    </row>
    <row r="58" spans="1:13" x14ac:dyDescent="0.2">
      <c r="I58" s="93"/>
      <c r="J58" s="93"/>
    </row>
    <row r="59" spans="1:13" x14ac:dyDescent="0.2">
      <c r="I59" s="93"/>
      <c r="J59" s="93"/>
    </row>
    <row r="60" spans="1:13" x14ac:dyDescent="0.2">
      <c r="I60" s="93"/>
      <c r="J60" s="93"/>
    </row>
    <row r="61" spans="1:13" x14ac:dyDescent="0.2">
      <c r="I61" s="93"/>
      <c r="J61" s="93"/>
    </row>
    <row r="62" spans="1:13" x14ac:dyDescent="0.2">
      <c r="I62" s="93"/>
      <c r="J62" s="93"/>
    </row>
    <row r="63" spans="1:13" x14ac:dyDescent="0.2">
      <c r="I63" s="93"/>
      <c r="J63" s="93"/>
    </row>
    <row r="64" spans="1:13" x14ac:dyDescent="0.2">
      <c r="I64" s="93"/>
      <c r="J64" s="93"/>
    </row>
    <row r="65" spans="9:10" x14ac:dyDescent="0.2">
      <c r="I65" s="93"/>
      <c r="J65" s="93"/>
    </row>
    <row r="66" spans="9:10" x14ac:dyDescent="0.2">
      <c r="I66" s="93"/>
      <c r="J66" s="93"/>
    </row>
    <row r="67" spans="9:10" x14ac:dyDescent="0.2">
      <c r="I67" s="93"/>
      <c r="J67" s="93"/>
    </row>
    <row r="68" spans="9:10" x14ac:dyDescent="0.2">
      <c r="I68" s="93"/>
      <c r="J68" s="93"/>
    </row>
    <row r="69" spans="9:10" x14ac:dyDescent="0.2">
      <c r="I69" s="93"/>
      <c r="J69" s="93"/>
    </row>
    <row r="70" spans="9:10" x14ac:dyDescent="0.2">
      <c r="I70" s="93"/>
      <c r="J70" s="93"/>
    </row>
    <row r="71" spans="9:10" x14ac:dyDescent="0.2">
      <c r="I71" s="93"/>
      <c r="J71" s="93"/>
    </row>
    <row r="72" spans="9:10" x14ac:dyDescent="0.2">
      <c r="I72" s="93"/>
      <c r="J72" s="93"/>
    </row>
    <row r="73" spans="9:10" x14ac:dyDescent="0.2">
      <c r="I73" s="93"/>
      <c r="J73" s="93"/>
    </row>
    <row r="74" spans="9:10" x14ac:dyDescent="0.2">
      <c r="I74" s="93"/>
      <c r="J74" s="93"/>
    </row>
    <row r="75" spans="9:10" x14ac:dyDescent="0.2">
      <c r="I75" s="93"/>
      <c r="J75" s="93"/>
    </row>
    <row r="76" spans="9:10" x14ac:dyDescent="0.2">
      <c r="I76" s="93"/>
      <c r="J76" s="93"/>
    </row>
    <row r="77" spans="9:10" x14ac:dyDescent="0.2">
      <c r="I77" s="93"/>
      <c r="J77" s="93"/>
    </row>
    <row r="78" spans="9:10" x14ac:dyDescent="0.2">
      <c r="I78" s="93"/>
      <c r="J78" s="93"/>
    </row>
    <row r="79" spans="9:10" x14ac:dyDescent="0.2">
      <c r="I79" s="93"/>
      <c r="J79" s="93"/>
    </row>
    <row r="80" spans="9:10" x14ac:dyDescent="0.2">
      <c r="I80" s="93"/>
      <c r="J80" s="93"/>
    </row>
    <row r="81" spans="9:10" x14ac:dyDescent="0.2">
      <c r="I81" s="93"/>
      <c r="J81" s="93"/>
    </row>
    <row r="82" spans="9:10" x14ac:dyDescent="0.2">
      <c r="I82" s="93"/>
      <c r="J82" s="93"/>
    </row>
    <row r="83" spans="9:10" x14ac:dyDescent="0.2">
      <c r="I83" s="93"/>
      <c r="J83" s="93"/>
    </row>
    <row r="84" spans="9:10" x14ac:dyDescent="0.2">
      <c r="I84" s="93"/>
      <c r="J84" s="93"/>
    </row>
    <row r="85" spans="9:10" x14ac:dyDescent="0.2">
      <c r="I85" s="93"/>
      <c r="J85" s="93"/>
    </row>
    <row r="86" spans="9:10" x14ac:dyDescent="0.2">
      <c r="I86" s="93"/>
      <c r="J86" s="93"/>
    </row>
    <row r="87" spans="9:10" x14ac:dyDescent="0.2">
      <c r="I87" s="93"/>
      <c r="J87" s="93"/>
    </row>
    <row r="88" spans="9:10" x14ac:dyDescent="0.2">
      <c r="I88" s="93"/>
      <c r="J88" s="93"/>
    </row>
    <row r="89" spans="9:10" x14ac:dyDescent="0.2">
      <c r="I89" s="93"/>
      <c r="J89" s="93"/>
    </row>
    <row r="90" spans="9:10" x14ac:dyDescent="0.2">
      <c r="I90" s="93"/>
      <c r="J90" s="93"/>
    </row>
    <row r="91" spans="9:10" x14ac:dyDescent="0.2">
      <c r="I91" s="93"/>
      <c r="J91" s="93"/>
    </row>
    <row r="92" spans="9:10" x14ac:dyDescent="0.2">
      <c r="I92" s="93"/>
      <c r="J92" s="93"/>
    </row>
    <row r="93" spans="9:10" x14ac:dyDescent="0.2">
      <c r="I93" s="93"/>
      <c r="J93" s="93"/>
    </row>
    <row r="94" spans="9:10" x14ac:dyDescent="0.2">
      <c r="I94" s="93"/>
      <c r="J94" s="93"/>
    </row>
    <row r="95" spans="9:10" x14ac:dyDescent="0.2">
      <c r="I95" s="93"/>
      <c r="J95" s="93"/>
    </row>
    <row r="96" spans="9:10" x14ac:dyDescent="0.2">
      <c r="I96" s="93"/>
      <c r="J96" s="93"/>
    </row>
    <row r="97" spans="9:10" x14ac:dyDescent="0.2">
      <c r="I97" s="93"/>
      <c r="J97" s="93"/>
    </row>
    <row r="98" spans="9:10" x14ac:dyDescent="0.2">
      <c r="I98" s="93"/>
      <c r="J98" s="93"/>
    </row>
    <row r="99" spans="9:10" x14ac:dyDescent="0.2">
      <c r="I99" s="93"/>
      <c r="J99" s="93"/>
    </row>
    <row r="100" spans="9:10" x14ac:dyDescent="0.2">
      <c r="I100" s="93"/>
      <c r="J100" s="93"/>
    </row>
    <row r="101" spans="9:10" x14ac:dyDescent="0.2">
      <c r="I101" s="93"/>
      <c r="J101" s="93"/>
    </row>
    <row r="102" spans="9:10" x14ac:dyDescent="0.2">
      <c r="I102" s="93"/>
      <c r="J102" s="93"/>
    </row>
    <row r="103" spans="9:10" x14ac:dyDescent="0.2">
      <c r="I103" s="93"/>
      <c r="J103" s="93"/>
    </row>
    <row r="104" spans="9:10" x14ac:dyDescent="0.2">
      <c r="I104" s="93"/>
      <c r="J104" s="93"/>
    </row>
    <row r="105" spans="9:10" x14ac:dyDescent="0.2">
      <c r="I105" s="93"/>
      <c r="J105" s="93"/>
    </row>
    <row r="106" spans="9:10" x14ac:dyDescent="0.2">
      <c r="I106" s="93"/>
      <c r="J106" s="93"/>
    </row>
    <row r="107" spans="9:10" x14ac:dyDescent="0.2">
      <c r="I107" s="93"/>
      <c r="J107" s="93"/>
    </row>
    <row r="108" spans="9:10" x14ac:dyDescent="0.2">
      <c r="I108" s="93"/>
      <c r="J108" s="93"/>
    </row>
    <row r="109" spans="9:10" x14ac:dyDescent="0.2">
      <c r="I109" s="93"/>
      <c r="J109" s="93"/>
    </row>
    <row r="110" spans="9:10" x14ac:dyDescent="0.2">
      <c r="I110" s="93"/>
      <c r="J110" s="93"/>
    </row>
    <row r="111" spans="9:10" x14ac:dyDescent="0.2">
      <c r="I111" s="93"/>
      <c r="J111" s="93"/>
    </row>
    <row r="112" spans="9:10" x14ac:dyDescent="0.2">
      <c r="I112" s="93"/>
      <c r="J112" s="93"/>
    </row>
    <row r="113" spans="9:10" x14ac:dyDescent="0.2">
      <c r="I113" s="93"/>
      <c r="J113" s="93"/>
    </row>
    <row r="114" spans="9:10" x14ac:dyDescent="0.2">
      <c r="I114" s="93"/>
      <c r="J114" s="93"/>
    </row>
    <row r="115" spans="9:10" x14ac:dyDescent="0.2">
      <c r="I115" s="93"/>
      <c r="J115" s="93"/>
    </row>
    <row r="116" spans="9:10" x14ac:dyDescent="0.2">
      <c r="I116" s="93"/>
      <c r="J116" s="93"/>
    </row>
    <row r="117" spans="9:10" x14ac:dyDescent="0.2">
      <c r="I117" s="93"/>
      <c r="J117" s="93"/>
    </row>
    <row r="118" spans="9:10" x14ac:dyDescent="0.2">
      <c r="I118" s="93"/>
      <c r="J118" s="93"/>
    </row>
    <row r="119" spans="9:10" x14ac:dyDescent="0.2">
      <c r="I119" s="93"/>
      <c r="J119" s="93"/>
    </row>
    <row r="120" spans="9:10" x14ac:dyDescent="0.2">
      <c r="I120" s="93"/>
      <c r="J120" s="93"/>
    </row>
    <row r="121" spans="9:10" x14ac:dyDescent="0.2">
      <c r="I121" s="93"/>
      <c r="J121" s="93"/>
    </row>
    <row r="122" spans="9:10" x14ac:dyDescent="0.2">
      <c r="I122" s="93"/>
      <c r="J122" s="93"/>
    </row>
    <row r="123" spans="9:10" x14ac:dyDescent="0.2">
      <c r="I123" s="93"/>
      <c r="J123" s="93"/>
    </row>
    <row r="124" spans="9:10" x14ac:dyDescent="0.2">
      <c r="I124" s="93"/>
      <c r="J124" s="93"/>
    </row>
    <row r="125" spans="9:10" x14ac:dyDescent="0.2">
      <c r="I125" s="93"/>
      <c r="J125" s="93"/>
    </row>
    <row r="126" spans="9:10" x14ac:dyDescent="0.2">
      <c r="I126" s="93"/>
      <c r="J126" s="93"/>
    </row>
    <row r="127" spans="9:10" x14ac:dyDescent="0.2">
      <c r="I127" s="93"/>
      <c r="J127" s="93"/>
    </row>
    <row r="128" spans="9:10" x14ac:dyDescent="0.2">
      <c r="I128" s="93"/>
      <c r="J128" s="93"/>
    </row>
    <row r="129" spans="9:10" x14ac:dyDescent="0.2">
      <c r="I129" s="93"/>
      <c r="J129" s="93"/>
    </row>
    <row r="130" spans="9:10" x14ac:dyDescent="0.2">
      <c r="I130" s="93"/>
      <c r="J130" s="93"/>
    </row>
    <row r="131" spans="9:10" x14ac:dyDescent="0.2">
      <c r="I131" s="93"/>
      <c r="J131" s="93"/>
    </row>
    <row r="132" spans="9:10" x14ac:dyDescent="0.2">
      <c r="I132" s="93"/>
      <c r="J132" s="93"/>
    </row>
    <row r="133" spans="9:10" x14ac:dyDescent="0.2">
      <c r="I133" s="93"/>
      <c r="J133" s="93"/>
    </row>
    <row r="134" spans="9:10" x14ac:dyDescent="0.2">
      <c r="I134" s="93"/>
      <c r="J134" s="93"/>
    </row>
    <row r="135" spans="9:10" x14ac:dyDescent="0.2">
      <c r="I135" s="93"/>
      <c r="J135" s="93"/>
    </row>
    <row r="136" spans="9:10" x14ac:dyDescent="0.2">
      <c r="I136" s="93"/>
      <c r="J136" s="93"/>
    </row>
    <row r="137" spans="9:10" x14ac:dyDescent="0.2">
      <c r="I137" s="93"/>
      <c r="J137" s="93"/>
    </row>
    <row r="138" spans="9:10" x14ac:dyDescent="0.2">
      <c r="I138" s="93"/>
      <c r="J138" s="93"/>
    </row>
    <row r="139" spans="9:10" x14ac:dyDescent="0.2">
      <c r="I139" s="93"/>
      <c r="J139" s="93"/>
    </row>
    <row r="140" spans="9:10" x14ac:dyDescent="0.2">
      <c r="I140" s="93"/>
      <c r="J140" s="93"/>
    </row>
    <row r="141" spans="9:10" x14ac:dyDescent="0.2">
      <c r="I141" s="93"/>
      <c r="J141" s="93"/>
    </row>
    <row r="142" spans="9:10" x14ac:dyDescent="0.2">
      <c r="I142" s="93"/>
      <c r="J142" s="93"/>
    </row>
    <row r="143" spans="9:10" x14ac:dyDescent="0.2">
      <c r="I143" s="93"/>
      <c r="J143" s="93"/>
    </row>
    <row r="144" spans="9:10" x14ac:dyDescent="0.2">
      <c r="I144" s="93"/>
      <c r="J144" s="93"/>
    </row>
    <row r="145" spans="9:10" x14ac:dyDescent="0.2">
      <c r="I145" s="93"/>
      <c r="J145" s="93"/>
    </row>
    <row r="146" spans="9:10" x14ac:dyDescent="0.2">
      <c r="I146" s="93"/>
      <c r="J146" s="93"/>
    </row>
    <row r="147" spans="9:10" x14ac:dyDescent="0.2">
      <c r="I147" s="93"/>
      <c r="J147" s="93"/>
    </row>
    <row r="148" spans="9:10" x14ac:dyDescent="0.2">
      <c r="I148" s="93"/>
      <c r="J148" s="93"/>
    </row>
    <row r="149" spans="9:10" x14ac:dyDescent="0.2">
      <c r="I149" s="93"/>
      <c r="J149" s="93"/>
    </row>
    <row r="150" spans="9:10" x14ac:dyDescent="0.2">
      <c r="I150" s="93"/>
      <c r="J150" s="93"/>
    </row>
    <row r="151" spans="9:10" x14ac:dyDescent="0.2">
      <c r="I151" s="93"/>
      <c r="J151" s="93"/>
    </row>
    <row r="152" spans="9:10" x14ac:dyDescent="0.2">
      <c r="I152" s="93"/>
      <c r="J152" s="93"/>
    </row>
    <row r="153" spans="9:10" x14ac:dyDescent="0.2">
      <c r="I153" s="93"/>
      <c r="J153" s="93"/>
    </row>
    <row r="154" spans="9:10" x14ac:dyDescent="0.2">
      <c r="I154" s="93"/>
      <c r="J154" s="93"/>
    </row>
    <row r="155" spans="9:10" x14ac:dyDescent="0.2">
      <c r="I155" s="93"/>
      <c r="J155" s="93"/>
    </row>
    <row r="156" spans="9:10" x14ac:dyDescent="0.2">
      <c r="I156" s="93"/>
      <c r="J156" s="93"/>
    </row>
    <row r="157" spans="9:10" x14ac:dyDescent="0.2">
      <c r="I157" s="93"/>
      <c r="J157" s="93"/>
    </row>
    <row r="158" spans="9:10" x14ac:dyDescent="0.2">
      <c r="I158" s="93"/>
      <c r="J158" s="93"/>
    </row>
    <row r="159" spans="9:10" x14ac:dyDescent="0.2">
      <c r="I159" s="93"/>
      <c r="J159" s="93"/>
    </row>
    <row r="160" spans="9:10" x14ac:dyDescent="0.2">
      <c r="I160" s="93"/>
      <c r="J160" s="93"/>
    </row>
    <row r="161" spans="9:10" x14ac:dyDescent="0.2">
      <c r="I161" s="93"/>
      <c r="J161" s="93"/>
    </row>
    <row r="162" spans="9:10" x14ac:dyDescent="0.2">
      <c r="I162" s="93"/>
      <c r="J162" s="93"/>
    </row>
    <row r="163" spans="9:10" x14ac:dyDescent="0.2">
      <c r="I163" s="93"/>
      <c r="J163" s="93"/>
    </row>
    <row r="164" spans="9:10" x14ac:dyDescent="0.2">
      <c r="I164" s="93"/>
      <c r="J164" s="93"/>
    </row>
    <row r="165" spans="9:10" x14ac:dyDescent="0.2">
      <c r="I165" s="93"/>
      <c r="J165" s="93"/>
    </row>
    <row r="166" spans="9:10" x14ac:dyDescent="0.2">
      <c r="I166" s="93"/>
      <c r="J166" s="93"/>
    </row>
    <row r="167" spans="9:10" x14ac:dyDescent="0.2">
      <c r="I167" s="93"/>
      <c r="J167" s="93"/>
    </row>
    <row r="168" spans="9:10" x14ac:dyDescent="0.2">
      <c r="I168" s="93"/>
      <c r="J168" s="93"/>
    </row>
    <row r="169" spans="9:10" x14ac:dyDescent="0.2">
      <c r="I169" s="93"/>
      <c r="J169" s="93"/>
    </row>
    <row r="170" spans="9:10" x14ac:dyDescent="0.2">
      <c r="I170" s="93"/>
      <c r="J170" s="93"/>
    </row>
    <row r="171" spans="9:10" x14ac:dyDescent="0.2">
      <c r="I171" s="93"/>
      <c r="J171" s="93"/>
    </row>
    <row r="172" spans="9:10" x14ac:dyDescent="0.2">
      <c r="I172" s="93"/>
      <c r="J172" s="93"/>
    </row>
    <row r="173" spans="9:10" x14ac:dyDescent="0.2">
      <c r="I173" s="93"/>
      <c r="J173" s="93"/>
    </row>
    <row r="174" spans="9:10" x14ac:dyDescent="0.2">
      <c r="I174" s="93"/>
      <c r="J174" s="93"/>
    </row>
    <row r="175" spans="9:10" x14ac:dyDescent="0.2">
      <c r="I175" s="93"/>
      <c r="J175" s="93"/>
    </row>
    <row r="176" spans="9:10" x14ac:dyDescent="0.2">
      <c r="I176" s="93"/>
      <c r="J176" s="93"/>
    </row>
    <row r="177" spans="9:10" x14ac:dyDescent="0.2">
      <c r="I177" s="93"/>
      <c r="J177" s="93"/>
    </row>
    <row r="178" spans="9:10" x14ac:dyDescent="0.2">
      <c r="I178" s="93"/>
      <c r="J178" s="93"/>
    </row>
    <row r="179" spans="9:10" x14ac:dyDescent="0.2">
      <c r="I179" s="93"/>
      <c r="J179" s="93"/>
    </row>
    <row r="180" spans="9:10" x14ac:dyDescent="0.2">
      <c r="I180" s="93"/>
      <c r="J180" s="93"/>
    </row>
    <row r="181" spans="9:10" x14ac:dyDescent="0.2">
      <c r="I181" s="93"/>
      <c r="J181" s="93"/>
    </row>
    <row r="182" spans="9:10" x14ac:dyDescent="0.2">
      <c r="I182" s="93"/>
      <c r="J182" s="93"/>
    </row>
    <row r="183" spans="9:10" x14ac:dyDescent="0.2">
      <c r="I183" s="93"/>
      <c r="J183" s="93"/>
    </row>
    <row r="184" spans="9:10" x14ac:dyDescent="0.2">
      <c r="I184" s="93"/>
      <c r="J184" s="93"/>
    </row>
    <row r="185" spans="9:10" x14ac:dyDescent="0.2">
      <c r="I185" s="93"/>
      <c r="J185" s="93"/>
    </row>
    <row r="186" spans="9:10" x14ac:dyDescent="0.2">
      <c r="I186" s="93"/>
      <c r="J186" s="93"/>
    </row>
    <row r="187" spans="9:10" x14ac:dyDescent="0.2">
      <c r="I187" s="93"/>
      <c r="J187" s="93"/>
    </row>
    <row r="188" spans="9:10" x14ac:dyDescent="0.2">
      <c r="I188" s="93"/>
      <c r="J188" s="93"/>
    </row>
    <row r="189" spans="9:10" x14ac:dyDescent="0.2">
      <c r="I189" s="93"/>
      <c r="J189" s="93"/>
    </row>
    <row r="190" spans="9:10" x14ac:dyDescent="0.2">
      <c r="I190" s="93"/>
      <c r="J190" s="93"/>
    </row>
    <row r="191" spans="9:10" x14ac:dyDescent="0.2">
      <c r="I191" s="93"/>
      <c r="J191" s="93"/>
    </row>
    <row r="192" spans="9:10" x14ac:dyDescent="0.2">
      <c r="I192" s="93"/>
      <c r="J192" s="93"/>
    </row>
    <row r="193" spans="9:10" x14ac:dyDescent="0.2">
      <c r="I193" s="93"/>
      <c r="J193" s="93"/>
    </row>
    <row r="194" spans="9:10" x14ac:dyDescent="0.2">
      <c r="I194" s="93"/>
      <c r="J194" s="93"/>
    </row>
    <row r="195" spans="9:10" x14ac:dyDescent="0.2">
      <c r="I195" s="93"/>
      <c r="J195" s="93"/>
    </row>
    <row r="196" spans="9:10" x14ac:dyDescent="0.2">
      <c r="I196" s="93"/>
      <c r="J196" s="93"/>
    </row>
    <row r="197" spans="9:10" x14ac:dyDescent="0.2">
      <c r="I197" s="93"/>
      <c r="J197" s="93"/>
    </row>
    <row r="198" spans="9:10" x14ac:dyDescent="0.2">
      <c r="I198" s="93"/>
      <c r="J198" s="93"/>
    </row>
    <row r="199" spans="9:10" x14ac:dyDescent="0.2">
      <c r="I199" s="93"/>
      <c r="J199" s="93"/>
    </row>
    <row r="200" spans="9:10" x14ac:dyDescent="0.2">
      <c r="I200" s="93"/>
      <c r="J200" s="93"/>
    </row>
    <row r="201" spans="9:10" x14ac:dyDescent="0.2">
      <c r="I201" s="93"/>
      <c r="J201" s="93"/>
    </row>
    <row r="202" spans="9:10" x14ac:dyDescent="0.2">
      <c r="I202" s="93"/>
      <c r="J202" s="93"/>
    </row>
    <row r="203" spans="9:10" x14ac:dyDescent="0.2">
      <c r="I203" s="93"/>
      <c r="J203" s="93"/>
    </row>
    <row r="204" spans="9:10" x14ac:dyDescent="0.2">
      <c r="I204" s="93"/>
      <c r="J204" s="93"/>
    </row>
    <row r="205" spans="9:10" x14ac:dyDescent="0.2">
      <c r="I205" s="93"/>
      <c r="J205" s="93"/>
    </row>
    <row r="206" spans="9:10" x14ac:dyDescent="0.2">
      <c r="I206" s="93"/>
      <c r="J206" s="93"/>
    </row>
    <row r="207" spans="9:10" x14ac:dyDescent="0.2">
      <c r="I207" s="93"/>
      <c r="J207" s="93"/>
    </row>
    <row r="208" spans="9:10" x14ac:dyDescent="0.2">
      <c r="I208" s="93"/>
      <c r="J208" s="93"/>
    </row>
    <row r="209" spans="9:10" x14ac:dyDescent="0.2">
      <c r="I209" s="93"/>
      <c r="J209" s="93"/>
    </row>
    <row r="210" spans="9:10" x14ac:dyDescent="0.2">
      <c r="I210" s="93"/>
      <c r="J210" s="93"/>
    </row>
    <row r="211" spans="9:10" x14ac:dyDescent="0.2">
      <c r="I211" s="93"/>
      <c r="J211" s="93"/>
    </row>
    <row r="212" spans="9:10" x14ac:dyDescent="0.2">
      <c r="I212" s="93"/>
      <c r="J212" s="93"/>
    </row>
    <row r="213" spans="9:10" x14ac:dyDescent="0.2">
      <c r="I213" s="93"/>
      <c r="J213" s="93"/>
    </row>
    <row r="214" spans="9:10" x14ac:dyDescent="0.2">
      <c r="I214" s="93"/>
      <c r="J214" s="93"/>
    </row>
    <row r="215" spans="9:10" x14ac:dyDescent="0.2">
      <c r="I215" s="93"/>
      <c r="J215" s="93"/>
    </row>
    <row r="216" spans="9:10" x14ac:dyDescent="0.2">
      <c r="I216" s="93"/>
      <c r="J216" s="93"/>
    </row>
    <row r="217" spans="9:10" x14ac:dyDescent="0.2">
      <c r="I217" s="93"/>
      <c r="J217" s="93"/>
    </row>
    <row r="218" spans="9:10" x14ac:dyDescent="0.2">
      <c r="I218" s="93"/>
      <c r="J218" s="93"/>
    </row>
    <row r="219" spans="9:10" x14ac:dyDescent="0.2">
      <c r="I219" s="93"/>
      <c r="J219" s="93"/>
    </row>
    <row r="220" spans="9:10" x14ac:dyDescent="0.2">
      <c r="I220" s="93"/>
      <c r="J220" s="93"/>
    </row>
    <row r="221" spans="9:10" x14ac:dyDescent="0.2">
      <c r="I221" s="93"/>
      <c r="J221" s="93"/>
    </row>
    <row r="222" spans="9:10" x14ac:dyDescent="0.2">
      <c r="I222" s="93"/>
      <c r="J222" s="93"/>
    </row>
    <row r="223" spans="9:10" x14ac:dyDescent="0.2">
      <c r="I223" s="93"/>
      <c r="J223" s="93"/>
    </row>
    <row r="224" spans="9:10" x14ac:dyDescent="0.2">
      <c r="I224" s="93"/>
      <c r="J224" s="93"/>
    </row>
    <row r="225" spans="9:10" x14ac:dyDescent="0.2">
      <c r="I225" s="93"/>
      <c r="J225" s="93"/>
    </row>
    <row r="226" spans="9:10" x14ac:dyDescent="0.2">
      <c r="I226" s="93"/>
      <c r="J226" s="93"/>
    </row>
    <row r="227" spans="9:10" x14ac:dyDescent="0.2">
      <c r="I227" s="93"/>
      <c r="J227" s="93"/>
    </row>
    <row r="228" spans="9:10" x14ac:dyDescent="0.2">
      <c r="I228" s="93"/>
      <c r="J228" s="93"/>
    </row>
    <row r="229" spans="9:10" x14ac:dyDescent="0.2">
      <c r="I229" s="93"/>
      <c r="J229" s="93"/>
    </row>
    <row r="230" spans="9:10" x14ac:dyDescent="0.2">
      <c r="I230" s="93"/>
      <c r="J230" s="93"/>
    </row>
    <row r="231" spans="9:10" x14ac:dyDescent="0.2">
      <c r="I231" s="93"/>
      <c r="J231" s="93"/>
    </row>
    <row r="232" spans="9:10" x14ac:dyDescent="0.2">
      <c r="I232" s="93"/>
      <c r="J232" s="93"/>
    </row>
    <row r="233" spans="9:10" x14ac:dyDescent="0.2">
      <c r="I233" s="93"/>
      <c r="J233" s="93"/>
    </row>
    <row r="234" spans="9:10" x14ac:dyDescent="0.2">
      <c r="I234" s="93"/>
      <c r="J234" s="93"/>
    </row>
    <row r="235" spans="9:10" x14ac:dyDescent="0.2">
      <c r="I235" s="93"/>
      <c r="J235" s="93"/>
    </row>
    <row r="236" spans="9:10" x14ac:dyDescent="0.2">
      <c r="I236" s="93"/>
      <c r="J236" s="93"/>
    </row>
    <row r="237" spans="9:10" x14ac:dyDescent="0.2">
      <c r="I237" s="93"/>
      <c r="J237" s="93"/>
    </row>
    <row r="238" spans="9:10" x14ac:dyDescent="0.2">
      <c r="I238" s="93"/>
      <c r="J238" s="93"/>
    </row>
    <row r="239" spans="9:10" x14ac:dyDescent="0.2">
      <c r="I239" s="93"/>
      <c r="J239" s="93"/>
    </row>
    <row r="240" spans="9:10" x14ac:dyDescent="0.2">
      <c r="I240" s="93"/>
      <c r="J240" s="93"/>
    </row>
    <row r="241" spans="9:10" x14ac:dyDescent="0.2">
      <c r="I241" s="93"/>
      <c r="J241" s="93"/>
    </row>
    <row r="242" spans="9:10" x14ac:dyDescent="0.2">
      <c r="I242" s="93"/>
      <c r="J242" s="93"/>
    </row>
    <row r="243" spans="9:10" x14ac:dyDescent="0.2">
      <c r="I243" s="93"/>
      <c r="J243" s="93"/>
    </row>
    <row r="244" spans="9:10" x14ac:dyDescent="0.2">
      <c r="I244" s="93"/>
      <c r="J244" s="93"/>
    </row>
    <row r="245" spans="9:10" x14ac:dyDescent="0.2">
      <c r="I245" s="93"/>
      <c r="J245" s="93"/>
    </row>
    <row r="246" spans="9:10" x14ac:dyDescent="0.2">
      <c r="I246" s="93"/>
      <c r="J246" s="93"/>
    </row>
    <row r="247" spans="9:10" x14ac:dyDescent="0.2">
      <c r="I247" s="93"/>
      <c r="J247" s="93"/>
    </row>
    <row r="248" spans="9:10" x14ac:dyDescent="0.2">
      <c r="I248" s="93"/>
      <c r="J248" s="93"/>
    </row>
    <row r="249" spans="9:10" x14ac:dyDescent="0.2">
      <c r="I249" s="93"/>
      <c r="J249" s="93"/>
    </row>
    <row r="250" spans="9:10" x14ac:dyDescent="0.2">
      <c r="I250" s="93"/>
      <c r="J250" s="93"/>
    </row>
    <row r="251" spans="9:10" x14ac:dyDescent="0.2">
      <c r="I251" s="93"/>
      <c r="J251" s="93"/>
    </row>
    <row r="252" spans="9:10" x14ac:dyDescent="0.2">
      <c r="I252" s="93"/>
      <c r="J252" s="93"/>
    </row>
    <row r="253" spans="9:10" x14ac:dyDescent="0.2">
      <c r="I253" s="93"/>
      <c r="J253" s="93"/>
    </row>
    <row r="254" spans="9:10" x14ac:dyDescent="0.2">
      <c r="I254" s="93"/>
      <c r="J254" s="93"/>
    </row>
    <row r="255" spans="9:10" x14ac:dyDescent="0.2">
      <c r="I255" s="93"/>
      <c r="J255" s="93"/>
    </row>
    <row r="256" spans="9:10" x14ac:dyDescent="0.2">
      <c r="I256" s="93"/>
      <c r="J256" s="93"/>
    </row>
    <row r="257" spans="9:10" x14ac:dyDescent="0.2">
      <c r="I257" s="93"/>
      <c r="J257" s="93"/>
    </row>
    <row r="258" spans="9:10" x14ac:dyDescent="0.2">
      <c r="I258" s="93"/>
      <c r="J258" s="93"/>
    </row>
    <row r="259" spans="9:10" x14ac:dyDescent="0.2">
      <c r="I259" s="93"/>
      <c r="J259" s="93"/>
    </row>
    <row r="260" spans="9:10" x14ac:dyDescent="0.2">
      <c r="I260" s="93"/>
      <c r="J260" s="93"/>
    </row>
    <row r="261" spans="9:10" x14ac:dyDescent="0.2">
      <c r="I261" s="93"/>
      <c r="J261" s="93"/>
    </row>
    <row r="262" spans="9:10" x14ac:dyDescent="0.2">
      <c r="I262" s="93"/>
      <c r="J262" s="93"/>
    </row>
    <row r="263" spans="9:10" x14ac:dyDescent="0.2">
      <c r="I263" s="93"/>
      <c r="J263" s="93"/>
    </row>
    <row r="264" spans="9:10" x14ac:dyDescent="0.2">
      <c r="I264" s="93"/>
      <c r="J264" s="93"/>
    </row>
    <row r="265" spans="9:10" x14ac:dyDescent="0.2">
      <c r="I265" s="93"/>
      <c r="J265" s="93"/>
    </row>
    <row r="266" spans="9:10" x14ac:dyDescent="0.2">
      <c r="I266" s="93"/>
      <c r="J266" s="93"/>
    </row>
    <row r="267" spans="9:10" x14ac:dyDescent="0.2">
      <c r="I267" s="93"/>
      <c r="J267" s="93"/>
    </row>
    <row r="268" spans="9:10" x14ac:dyDescent="0.2">
      <c r="I268" s="93"/>
      <c r="J268" s="93"/>
    </row>
    <row r="269" spans="9:10" x14ac:dyDescent="0.2">
      <c r="I269" s="93"/>
      <c r="J269" s="93"/>
    </row>
    <row r="270" spans="9:10" x14ac:dyDescent="0.2">
      <c r="I270" s="93"/>
      <c r="J270" s="93"/>
    </row>
    <row r="271" spans="9:10" x14ac:dyDescent="0.2">
      <c r="I271" s="93"/>
      <c r="J271" s="93"/>
    </row>
    <row r="272" spans="9:10" x14ac:dyDescent="0.2">
      <c r="I272" s="93"/>
      <c r="J272" s="93"/>
    </row>
    <row r="273" spans="9:10" x14ac:dyDescent="0.2">
      <c r="I273" s="93"/>
      <c r="J273" s="93"/>
    </row>
    <row r="274" spans="9:10" x14ac:dyDescent="0.2">
      <c r="I274" s="93"/>
      <c r="J274" s="93"/>
    </row>
    <row r="275" spans="9:10" x14ac:dyDescent="0.2">
      <c r="I275" s="93"/>
      <c r="J275" s="93"/>
    </row>
    <row r="276" spans="9:10" x14ac:dyDescent="0.2">
      <c r="I276" s="93"/>
      <c r="J276" s="93"/>
    </row>
    <row r="277" spans="9:10" x14ac:dyDescent="0.2">
      <c r="I277" s="93"/>
      <c r="J277" s="93"/>
    </row>
    <row r="278" spans="9:10" x14ac:dyDescent="0.2">
      <c r="I278" s="93"/>
      <c r="J278" s="93"/>
    </row>
    <row r="279" spans="9:10" x14ac:dyDescent="0.2">
      <c r="I279" s="93"/>
      <c r="J279" s="93"/>
    </row>
    <row r="280" spans="9:10" x14ac:dyDescent="0.2">
      <c r="I280" s="93"/>
      <c r="J280" s="93"/>
    </row>
    <row r="281" spans="9:10" x14ac:dyDescent="0.2">
      <c r="I281" s="93"/>
      <c r="J281" s="93"/>
    </row>
    <row r="282" spans="9:10" x14ac:dyDescent="0.2">
      <c r="I282" s="93"/>
      <c r="J282" s="93"/>
    </row>
    <row r="283" spans="9:10" x14ac:dyDescent="0.2">
      <c r="I283" s="93"/>
      <c r="J283" s="93"/>
    </row>
    <row r="284" spans="9:10" x14ac:dyDescent="0.2">
      <c r="I284" s="93"/>
      <c r="J284" s="93"/>
    </row>
    <row r="285" spans="9:10" x14ac:dyDescent="0.2">
      <c r="I285" s="93"/>
      <c r="J285" s="93"/>
    </row>
    <row r="286" spans="9:10" x14ac:dyDescent="0.2">
      <c r="I286" s="93"/>
      <c r="J286" s="93"/>
    </row>
    <row r="287" spans="9:10" x14ac:dyDescent="0.2">
      <c r="I287" s="93"/>
      <c r="J287" s="93"/>
    </row>
    <row r="288" spans="9:10" x14ac:dyDescent="0.2">
      <c r="I288" s="93"/>
      <c r="J288" s="93"/>
    </row>
    <row r="289" spans="9:10" x14ac:dyDescent="0.2">
      <c r="I289" s="93"/>
      <c r="J289" s="93"/>
    </row>
    <row r="290" spans="9:10" x14ac:dyDescent="0.2">
      <c r="I290" s="93"/>
      <c r="J290" s="93"/>
    </row>
    <row r="291" spans="9:10" x14ac:dyDescent="0.2">
      <c r="I291" s="93"/>
      <c r="J291" s="93"/>
    </row>
    <row r="292" spans="9:10" x14ac:dyDescent="0.2">
      <c r="I292" s="93"/>
      <c r="J292" s="93"/>
    </row>
    <row r="293" spans="9:10" x14ac:dyDescent="0.2">
      <c r="I293" s="93"/>
      <c r="J293" s="93"/>
    </row>
    <row r="294" spans="9:10" x14ac:dyDescent="0.2">
      <c r="I294" s="93"/>
      <c r="J294" s="93"/>
    </row>
    <row r="295" spans="9:10" x14ac:dyDescent="0.2">
      <c r="I295" s="93"/>
      <c r="J295" s="93"/>
    </row>
    <row r="296" spans="9:10" x14ac:dyDescent="0.2">
      <c r="I296" s="93"/>
      <c r="J296" s="93"/>
    </row>
    <row r="297" spans="9:10" x14ac:dyDescent="0.2">
      <c r="I297" s="93"/>
      <c r="J297" s="93"/>
    </row>
    <row r="298" spans="9:10" x14ac:dyDescent="0.2">
      <c r="I298" s="93"/>
      <c r="J298" s="93"/>
    </row>
    <row r="299" spans="9:10" x14ac:dyDescent="0.2">
      <c r="I299" s="93"/>
      <c r="J299" s="93"/>
    </row>
    <row r="300" spans="9:10" x14ac:dyDescent="0.2">
      <c r="I300" s="93"/>
      <c r="J300" s="93"/>
    </row>
    <row r="301" spans="9:10" x14ac:dyDescent="0.2">
      <c r="I301" s="93"/>
      <c r="J301" s="93"/>
    </row>
    <row r="302" spans="9:10" x14ac:dyDescent="0.2">
      <c r="I302" s="93"/>
      <c r="J302" s="93"/>
    </row>
    <row r="303" spans="9:10" x14ac:dyDescent="0.2">
      <c r="I303" s="93"/>
      <c r="J303" s="93"/>
    </row>
    <row r="304" spans="9:10" x14ac:dyDescent="0.2">
      <c r="I304" s="93"/>
      <c r="J304" s="93"/>
    </row>
    <row r="305" spans="9:10" x14ac:dyDescent="0.2">
      <c r="I305" s="93"/>
      <c r="J305" s="93"/>
    </row>
    <row r="306" spans="9:10" x14ac:dyDescent="0.2">
      <c r="I306" s="93"/>
      <c r="J306" s="93"/>
    </row>
    <row r="307" spans="9:10" x14ac:dyDescent="0.2">
      <c r="I307" s="93"/>
      <c r="J307" s="93"/>
    </row>
    <row r="308" spans="9:10" x14ac:dyDescent="0.2">
      <c r="I308" s="93"/>
      <c r="J308" s="93"/>
    </row>
    <row r="309" spans="9:10" x14ac:dyDescent="0.2">
      <c r="I309" s="93"/>
      <c r="J309" s="93"/>
    </row>
    <row r="310" spans="9:10" x14ac:dyDescent="0.2">
      <c r="I310" s="93"/>
      <c r="J310" s="93"/>
    </row>
    <row r="311" spans="9:10" x14ac:dyDescent="0.2">
      <c r="I311" s="93"/>
      <c r="J311" s="93"/>
    </row>
    <row r="312" spans="9:10" x14ac:dyDescent="0.2">
      <c r="I312" s="93"/>
      <c r="J312" s="93"/>
    </row>
    <row r="313" spans="9:10" x14ac:dyDescent="0.2">
      <c r="I313" s="93"/>
      <c r="J313" s="93"/>
    </row>
    <row r="314" spans="9:10" x14ac:dyDescent="0.2">
      <c r="I314" s="93"/>
      <c r="J314" s="93"/>
    </row>
    <row r="315" spans="9:10" x14ac:dyDescent="0.2">
      <c r="I315" s="93"/>
      <c r="J315" s="93"/>
    </row>
    <row r="316" spans="9:10" x14ac:dyDescent="0.2">
      <c r="I316" s="93"/>
      <c r="J316" s="93"/>
    </row>
    <row r="317" spans="9:10" x14ac:dyDescent="0.2">
      <c r="I317" s="93"/>
      <c r="J317" s="93"/>
    </row>
    <row r="318" spans="9:10" x14ac:dyDescent="0.2">
      <c r="I318" s="93"/>
      <c r="J318" s="93"/>
    </row>
    <row r="319" spans="9:10" x14ac:dyDescent="0.2">
      <c r="I319" s="93"/>
      <c r="J319" s="93"/>
    </row>
    <row r="320" spans="9:10" x14ac:dyDescent="0.2">
      <c r="I320" s="93"/>
      <c r="J320" s="93"/>
    </row>
    <row r="321" spans="9:10" x14ac:dyDescent="0.2">
      <c r="I321" s="93"/>
      <c r="J321" s="93"/>
    </row>
    <row r="322" spans="9:10" x14ac:dyDescent="0.2">
      <c r="I322" s="93"/>
      <c r="J322" s="93"/>
    </row>
    <row r="323" spans="9:10" x14ac:dyDescent="0.2">
      <c r="I323" s="93"/>
      <c r="J323" s="93"/>
    </row>
    <row r="324" spans="9:10" x14ac:dyDescent="0.2">
      <c r="I324" s="93"/>
      <c r="J324" s="93"/>
    </row>
    <row r="325" spans="9:10" x14ac:dyDescent="0.2">
      <c r="I325" s="93"/>
      <c r="J325" s="93"/>
    </row>
    <row r="326" spans="9:10" x14ac:dyDescent="0.2">
      <c r="I326" s="93"/>
      <c r="J326" s="93"/>
    </row>
    <row r="327" spans="9:10" x14ac:dyDescent="0.2">
      <c r="I327" s="93"/>
      <c r="J327" s="93"/>
    </row>
    <row r="328" spans="9:10" x14ac:dyDescent="0.2">
      <c r="I328" s="93"/>
      <c r="J328" s="93"/>
    </row>
    <row r="329" spans="9:10" x14ac:dyDescent="0.2">
      <c r="I329" s="93"/>
      <c r="J329" s="93"/>
    </row>
    <row r="330" spans="9:10" x14ac:dyDescent="0.2">
      <c r="I330" s="93"/>
      <c r="J330" s="93"/>
    </row>
    <row r="331" spans="9:10" x14ac:dyDescent="0.2">
      <c r="I331" s="93"/>
      <c r="J331" s="93"/>
    </row>
    <row r="332" spans="9:10" x14ac:dyDescent="0.2">
      <c r="I332" s="93"/>
      <c r="J332" s="93"/>
    </row>
    <row r="333" spans="9:10" x14ac:dyDescent="0.2">
      <c r="I333" s="93"/>
      <c r="J333" s="93"/>
    </row>
    <row r="334" spans="9:10" x14ac:dyDescent="0.2">
      <c r="I334" s="93"/>
      <c r="J334" s="93"/>
    </row>
    <row r="335" spans="9:10" x14ac:dyDescent="0.2">
      <c r="I335" s="93"/>
      <c r="J335" s="93"/>
    </row>
    <row r="336" spans="9:10" x14ac:dyDescent="0.2">
      <c r="I336" s="93"/>
      <c r="J336" s="93"/>
    </row>
    <row r="337" spans="9:10" x14ac:dyDescent="0.2">
      <c r="I337" s="93"/>
      <c r="J337" s="93"/>
    </row>
    <row r="338" spans="9:10" x14ac:dyDescent="0.2">
      <c r="I338" s="93"/>
      <c r="J338" s="93"/>
    </row>
    <row r="339" spans="9:10" x14ac:dyDescent="0.2">
      <c r="I339" s="93"/>
      <c r="J339" s="93"/>
    </row>
    <row r="340" spans="9:10" x14ac:dyDescent="0.2">
      <c r="I340" s="93"/>
      <c r="J340" s="93"/>
    </row>
    <row r="341" spans="9:10" x14ac:dyDescent="0.2">
      <c r="I341" s="93"/>
      <c r="J341" s="93"/>
    </row>
    <row r="342" spans="9:10" x14ac:dyDescent="0.2">
      <c r="I342" s="93"/>
      <c r="J342" s="93"/>
    </row>
    <row r="343" spans="9:10" x14ac:dyDescent="0.2">
      <c r="I343" s="93"/>
      <c r="J343" s="93"/>
    </row>
    <row r="344" spans="9:10" x14ac:dyDescent="0.2">
      <c r="I344" s="93"/>
      <c r="J344" s="93"/>
    </row>
    <row r="345" spans="9:10" x14ac:dyDescent="0.2">
      <c r="I345" s="93"/>
      <c r="J345" s="93"/>
    </row>
    <row r="346" spans="9:10" x14ac:dyDescent="0.2">
      <c r="I346" s="93"/>
      <c r="J346" s="93"/>
    </row>
    <row r="347" spans="9:10" x14ac:dyDescent="0.2">
      <c r="I347" s="93"/>
      <c r="J347" s="93"/>
    </row>
    <row r="348" spans="9:10" x14ac:dyDescent="0.2">
      <c r="I348" s="93"/>
      <c r="J348" s="93"/>
    </row>
    <row r="349" spans="9:10" x14ac:dyDescent="0.2">
      <c r="I349" s="93"/>
      <c r="J349" s="93"/>
    </row>
    <row r="350" spans="9:10" x14ac:dyDescent="0.2">
      <c r="I350" s="93"/>
      <c r="J350" s="93"/>
    </row>
    <row r="351" spans="9:10" x14ac:dyDescent="0.2">
      <c r="I351" s="93"/>
      <c r="J351" s="93"/>
    </row>
    <row r="352" spans="9:10" x14ac:dyDescent="0.2">
      <c r="I352" s="93"/>
      <c r="J352" s="93"/>
    </row>
    <row r="353" spans="9:10" x14ac:dyDescent="0.2">
      <c r="I353" s="93"/>
      <c r="J353" s="93"/>
    </row>
    <row r="354" spans="9:10" x14ac:dyDescent="0.2">
      <c r="I354" s="93"/>
      <c r="J354" s="93"/>
    </row>
    <row r="355" spans="9:10" x14ac:dyDescent="0.2">
      <c r="I355" s="93"/>
      <c r="J355" s="93"/>
    </row>
    <row r="356" spans="9:10" x14ac:dyDescent="0.2">
      <c r="I356" s="93"/>
      <c r="J356" s="93"/>
    </row>
    <row r="357" spans="9:10" x14ac:dyDescent="0.2">
      <c r="I357" s="93"/>
      <c r="J357" s="93"/>
    </row>
    <row r="358" spans="9:10" x14ac:dyDescent="0.2">
      <c r="I358" s="93"/>
      <c r="J358" s="93"/>
    </row>
    <row r="359" spans="9:10" x14ac:dyDescent="0.2">
      <c r="I359" s="93"/>
      <c r="J359" s="93"/>
    </row>
    <row r="360" spans="9:10" x14ac:dyDescent="0.2">
      <c r="I360" s="93"/>
      <c r="J360" s="93"/>
    </row>
    <row r="361" spans="9:10" x14ac:dyDescent="0.2">
      <c r="I361" s="93"/>
      <c r="J361" s="93"/>
    </row>
    <row r="362" spans="9:10" x14ac:dyDescent="0.2">
      <c r="I362" s="93"/>
      <c r="J362" s="93"/>
    </row>
    <row r="363" spans="9:10" x14ac:dyDescent="0.2">
      <c r="I363" s="93"/>
      <c r="J363" s="93"/>
    </row>
    <row r="364" spans="9:10" x14ac:dyDescent="0.2">
      <c r="I364" s="93"/>
      <c r="J364" s="93"/>
    </row>
    <row r="365" spans="9:10" x14ac:dyDescent="0.2">
      <c r="I365" s="93"/>
      <c r="J365" s="93"/>
    </row>
    <row r="366" spans="9:10" x14ac:dyDescent="0.2">
      <c r="I366" s="93"/>
      <c r="J366" s="93"/>
    </row>
    <row r="367" spans="9:10" x14ac:dyDescent="0.2">
      <c r="I367" s="93"/>
      <c r="J367" s="93"/>
    </row>
    <row r="368" spans="9:10" x14ac:dyDescent="0.2">
      <c r="I368" s="93"/>
      <c r="J368" s="93"/>
    </row>
    <row r="369" spans="9:10" x14ac:dyDescent="0.2">
      <c r="I369" s="93"/>
      <c r="J369" s="93"/>
    </row>
    <row r="370" spans="9:10" x14ac:dyDescent="0.2">
      <c r="I370" s="93"/>
      <c r="J370" s="93"/>
    </row>
    <row r="371" spans="9:10" x14ac:dyDescent="0.2">
      <c r="I371" s="93"/>
      <c r="J371" s="93"/>
    </row>
    <row r="372" spans="9:10" x14ac:dyDescent="0.2">
      <c r="I372" s="93"/>
      <c r="J372" s="93"/>
    </row>
    <row r="373" spans="9:10" x14ac:dyDescent="0.2">
      <c r="I373" s="93"/>
      <c r="J373" s="93"/>
    </row>
    <row r="374" spans="9:10" x14ac:dyDescent="0.2">
      <c r="I374" s="93"/>
      <c r="J374" s="93"/>
    </row>
    <row r="375" spans="9:10" x14ac:dyDescent="0.2">
      <c r="I375" s="93"/>
      <c r="J375" s="93"/>
    </row>
    <row r="376" spans="9:10" x14ac:dyDescent="0.2">
      <c r="I376" s="93"/>
      <c r="J376" s="93"/>
    </row>
    <row r="377" spans="9:10" x14ac:dyDescent="0.2">
      <c r="I377" s="93"/>
      <c r="J377" s="93"/>
    </row>
    <row r="378" spans="9:10" x14ac:dyDescent="0.2">
      <c r="I378" s="93"/>
      <c r="J378" s="93"/>
    </row>
    <row r="379" spans="9:10" x14ac:dyDescent="0.2">
      <c r="I379" s="93"/>
      <c r="J379" s="93"/>
    </row>
    <row r="380" spans="9:10" x14ac:dyDescent="0.2">
      <c r="I380" s="93"/>
      <c r="J380" s="93"/>
    </row>
    <row r="381" spans="9:10" x14ac:dyDescent="0.2">
      <c r="I381" s="93"/>
      <c r="J381" s="93"/>
    </row>
    <row r="382" spans="9:10" x14ac:dyDescent="0.2">
      <c r="I382" s="93"/>
      <c r="J382" s="93"/>
    </row>
    <row r="383" spans="9:10" x14ac:dyDescent="0.2">
      <c r="I383" s="93"/>
      <c r="J383" s="93"/>
    </row>
    <row r="384" spans="9:10" x14ac:dyDescent="0.2">
      <c r="I384" s="93"/>
      <c r="J384" s="93"/>
    </row>
    <row r="385" spans="9:10" x14ac:dyDescent="0.2">
      <c r="I385" s="93"/>
      <c r="J385" s="93"/>
    </row>
    <row r="386" spans="9:10" x14ac:dyDescent="0.2">
      <c r="I386" s="93"/>
      <c r="J386" s="93"/>
    </row>
    <row r="387" spans="9:10" x14ac:dyDescent="0.2">
      <c r="I387" s="93"/>
      <c r="J387" s="93"/>
    </row>
    <row r="388" spans="9:10" x14ac:dyDescent="0.2">
      <c r="I388" s="93"/>
      <c r="J388" s="93"/>
    </row>
    <row r="389" spans="9:10" x14ac:dyDescent="0.2">
      <c r="I389" s="93"/>
      <c r="J389" s="93"/>
    </row>
    <row r="390" spans="9:10" x14ac:dyDescent="0.2">
      <c r="I390" s="93"/>
      <c r="J390" s="93"/>
    </row>
    <row r="391" spans="9:10" x14ac:dyDescent="0.2">
      <c r="I391" s="93"/>
      <c r="J391" s="93"/>
    </row>
    <row r="392" spans="9:10" x14ac:dyDescent="0.2">
      <c r="I392" s="93"/>
      <c r="J392" s="93"/>
    </row>
    <row r="393" spans="9:10" x14ac:dyDescent="0.2">
      <c r="I393" s="93"/>
      <c r="J393" s="93"/>
    </row>
    <row r="394" spans="9:10" x14ac:dyDescent="0.2">
      <c r="I394" s="93"/>
      <c r="J394" s="93"/>
    </row>
    <row r="395" spans="9:10" x14ac:dyDescent="0.2">
      <c r="I395" s="93"/>
      <c r="J395" s="93"/>
    </row>
    <row r="396" spans="9:10" x14ac:dyDescent="0.2">
      <c r="I396" s="93"/>
      <c r="J396" s="93"/>
    </row>
    <row r="397" spans="9:10" x14ac:dyDescent="0.2">
      <c r="I397" s="93"/>
      <c r="J397" s="93"/>
    </row>
    <row r="398" spans="9:10" x14ac:dyDescent="0.2">
      <c r="I398" s="93"/>
      <c r="J398" s="93"/>
    </row>
    <row r="399" spans="9:10" x14ac:dyDescent="0.2">
      <c r="I399" s="93"/>
      <c r="J399" s="93"/>
    </row>
    <row r="400" spans="9:10" x14ac:dyDescent="0.2">
      <c r="I400" s="93"/>
      <c r="J400" s="93"/>
    </row>
    <row r="401" spans="9:10" x14ac:dyDescent="0.2">
      <c r="I401" s="93"/>
      <c r="J401" s="93"/>
    </row>
    <row r="402" spans="9:10" x14ac:dyDescent="0.2">
      <c r="I402" s="93"/>
      <c r="J402" s="93"/>
    </row>
    <row r="403" spans="9:10" x14ac:dyDescent="0.2">
      <c r="I403" s="93"/>
      <c r="J403" s="93"/>
    </row>
    <row r="404" spans="9:10" x14ac:dyDescent="0.2">
      <c r="I404" s="93"/>
      <c r="J404" s="93"/>
    </row>
    <row r="405" spans="9:10" x14ac:dyDescent="0.2">
      <c r="I405" s="93"/>
      <c r="J405" s="93"/>
    </row>
    <row r="406" spans="9:10" x14ac:dyDescent="0.2">
      <c r="I406" s="93"/>
      <c r="J406" s="93"/>
    </row>
    <row r="407" spans="9:10" x14ac:dyDescent="0.2">
      <c r="I407" s="93"/>
      <c r="J407" s="93"/>
    </row>
    <row r="408" spans="9:10" x14ac:dyDescent="0.2">
      <c r="I408" s="93"/>
      <c r="J408" s="93"/>
    </row>
    <row r="409" spans="9:10" x14ac:dyDescent="0.2">
      <c r="I409" s="93"/>
      <c r="J409" s="93"/>
    </row>
    <row r="410" spans="9:10" x14ac:dyDescent="0.2">
      <c r="I410" s="93"/>
      <c r="J410" s="93"/>
    </row>
    <row r="411" spans="9:10" x14ac:dyDescent="0.2">
      <c r="I411" s="93"/>
      <c r="J411" s="93"/>
    </row>
    <row r="412" spans="9:10" x14ac:dyDescent="0.2">
      <c r="I412" s="93"/>
      <c r="J412" s="93"/>
    </row>
    <row r="413" spans="9:10" x14ac:dyDescent="0.2">
      <c r="I413" s="93"/>
      <c r="J413" s="93"/>
    </row>
    <row r="414" spans="9:10" x14ac:dyDescent="0.2">
      <c r="I414" s="93"/>
      <c r="J414" s="93"/>
    </row>
    <row r="415" spans="9:10" x14ac:dyDescent="0.2">
      <c r="I415" s="93"/>
      <c r="J415" s="93"/>
    </row>
    <row r="416" spans="9:10" x14ac:dyDescent="0.2">
      <c r="I416" s="93"/>
      <c r="J416" s="93"/>
    </row>
    <row r="417" spans="9:10" x14ac:dyDescent="0.2">
      <c r="I417" s="93"/>
      <c r="J417" s="93"/>
    </row>
    <row r="418" spans="9:10" x14ac:dyDescent="0.2">
      <c r="I418" s="93"/>
      <c r="J418" s="93"/>
    </row>
    <row r="419" spans="9:10" x14ac:dyDescent="0.2">
      <c r="I419" s="93"/>
      <c r="J419" s="93"/>
    </row>
    <row r="420" spans="9:10" x14ac:dyDescent="0.2">
      <c r="I420" s="93"/>
      <c r="J420" s="93"/>
    </row>
    <row r="421" spans="9:10" x14ac:dyDescent="0.2">
      <c r="I421" s="93"/>
      <c r="J421" s="93"/>
    </row>
    <row r="422" spans="9:10" x14ac:dyDescent="0.2">
      <c r="I422" s="93"/>
      <c r="J422" s="93"/>
    </row>
    <row r="423" spans="9:10" x14ac:dyDescent="0.2">
      <c r="I423" s="93"/>
      <c r="J423" s="93"/>
    </row>
    <row r="424" spans="9:10" x14ac:dyDescent="0.2">
      <c r="I424" s="93"/>
      <c r="J424" s="93"/>
    </row>
    <row r="425" spans="9:10" x14ac:dyDescent="0.2">
      <c r="I425" s="93"/>
      <c r="J425" s="93"/>
    </row>
    <row r="426" spans="9:10" x14ac:dyDescent="0.2">
      <c r="I426" s="93"/>
      <c r="J426" s="93"/>
    </row>
    <row r="427" spans="9:10" x14ac:dyDescent="0.2">
      <c r="I427" s="93"/>
      <c r="J427" s="93"/>
    </row>
    <row r="428" spans="9:10" x14ac:dyDescent="0.2">
      <c r="I428" s="93"/>
      <c r="J428" s="93"/>
    </row>
    <row r="429" spans="9:10" x14ac:dyDescent="0.2">
      <c r="I429" s="93"/>
      <c r="J429" s="93"/>
    </row>
    <row r="430" spans="9:10" x14ac:dyDescent="0.2">
      <c r="I430" s="93"/>
      <c r="J430" s="93"/>
    </row>
    <row r="431" spans="9:10" x14ac:dyDescent="0.2">
      <c r="I431" s="93"/>
      <c r="J431" s="93"/>
    </row>
    <row r="432" spans="9:10" x14ac:dyDescent="0.2">
      <c r="I432" s="93"/>
      <c r="J432" s="93"/>
    </row>
    <row r="433" spans="9:10" x14ac:dyDescent="0.2">
      <c r="I433" s="93"/>
      <c r="J433" s="93"/>
    </row>
    <row r="434" spans="9:10" x14ac:dyDescent="0.2">
      <c r="I434" s="93"/>
      <c r="J434" s="93"/>
    </row>
    <row r="435" spans="9:10" x14ac:dyDescent="0.2">
      <c r="I435" s="93"/>
      <c r="J435" s="93"/>
    </row>
    <row r="436" spans="9:10" x14ac:dyDescent="0.2">
      <c r="I436" s="93"/>
      <c r="J436" s="93"/>
    </row>
    <row r="437" spans="9:10" x14ac:dyDescent="0.2">
      <c r="I437" s="93"/>
      <c r="J437" s="93"/>
    </row>
    <row r="438" spans="9:10" x14ac:dyDescent="0.2">
      <c r="I438" s="93"/>
      <c r="J438" s="93"/>
    </row>
    <row r="439" spans="9:10" x14ac:dyDescent="0.2">
      <c r="I439" s="93"/>
      <c r="J439" s="93"/>
    </row>
    <row r="440" spans="9:10" x14ac:dyDescent="0.2">
      <c r="I440" s="93"/>
      <c r="J440" s="93"/>
    </row>
    <row r="441" spans="9:10" x14ac:dyDescent="0.2">
      <c r="I441" s="93"/>
      <c r="J441" s="93"/>
    </row>
    <row r="442" spans="9:10" x14ac:dyDescent="0.2">
      <c r="I442" s="93"/>
      <c r="J442" s="93"/>
    </row>
    <row r="443" spans="9:10" x14ac:dyDescent="0.2">
      <c r="I443" s="93"/>
      <c r="J443" s="93"/>
    </row>
    <row r="444" spans="9:10" x14ac:dyDescent="0.2">
      <c r="I444" s="93"/>
      <c r="J444" s="93"/>
    </row>
    <row r="445" spans="9:10" x14ac:dyDescent="0.2">
      <c r="I445" s="93"/>
      <c r="J445" s="93"/>
    </row>
    <row r="446" spans="9:10" x14ac:dyDescent="0.2">
      <c r="I446" s="93"/>
      <c r="J446" s="93"/>
    </row>
    <row r="447" spans="9:10" x14ac:dyDescent="0.2">
      <c r="I447" s="93"/>
      <c r="J447" s="93"/>
    </row>
    <row r="448" spans="9:10" x14ac:dyDescent="0.2">
      <c r="I448" s="93"/>
      <c r="J448" s="93"/>
    </row>
    <row r="449" spans="9:10" x14ac:dyDescent="0.2">
      <c r="I449" s="93"/>
      <c r="J449" s="93"/>
    </row>
    <row r="450" spans="9:10" x14ac:dyDescent="0.2">
      <c r="I450" s="93"/>
      <c r="J450" s="93"/>
    </row>
    <row r="451" spans="9:10" x14ac:dyDescent="0.2">
      <c r="I451" s="93"/>
      <c r="J451" s="93"/>
    </row>
    <row r="452" spans="9:10" x14ac:dyDescent="0.2">
      <c r="I452" s="93"/>
      <c r="J452" s="93"/>
    </row>
    <row r="453" spans="9:10" x14ac:dyDescent="0.2">
      <c r="I453" s="93"/>
      <c r="J453" s="93"/>
    </row>
    <row r="454" spans="9:10" x14ac:dyDescent="0.2">
      <c r="I454" s="93"/>
      <c r="J454" s="93"/>
    </row>
    <row r="455" spans="9:10" x14ac:dyDescent="0.2">
      <c r="I455" s="93"/>
      <c r="J455" s="93"/>
    </row>
    <row r="456" spans="9:10" x14ac:dyDescent="0.2">
      <c r="I456" s="93"/>
      <c r="J456" s="93"/>
    </row>
    <row r="457" spans="9:10" x14ac:dyDescent="0.2">
      <c r="I457" s="93"/>
      <c r="J457" s="93"/>
    </row>
    <row r="458" spans="9:10" x14ac:dyDescent="0.2">
      <c r="I458" s="93"/>
      <c r="J458" s="93"/>
    </row>
    <row r="459" spans="9:10" x14ac:dyDescent="0.2">
      <c r="I459" s="93"/>
      <c r="J459" s="93"/>
    </row>
    <row r="460" spans="9:10" x14ac:dyDescent="0.2">
      <c r="I460" s="93"/>
      <c r="J460" s="93"/>
    </row>
    <row r="461" spans="9:10" x14ac:dyDescent="0.2">
      <c r="I461" s="93"/>
      <c r="J461" s="93"/>
    </row>
    <row r="462" spans="9:10" x14ac:dyDescent="0.2">
      <c r="I462" s="93"/>
      <c r="J462" s="93"/>
    </row>
    <row r="463" spans="9:10" x14ac:dyDescent="0.2">
      <c r="I463" s="93"/>
      <c r="J463" s="93"/>
    </row>
    <row r="464" spans="9:10" x14ac:dyDescent="0.2">
      <c r="I464" s="93"/>
      <c r="J464" s="93"/>
    </row>
    <row r="465" spans="9:10" x14ac:dyDescent="0.2">
      <c r="I465" s="93"/>
      <c r="J465" s="93"/>
    </row>
    <row r="466" spans="9:10" x14ac:dyDescent="0.2">
      <c r="I466" s="93"/>
      <c r="J466" s="93"/>
    </row>
    <row r="467" spans="9:10" x14ac:dyDescent="0.2">
      <c r="I467" s="93"/>
      <c r="J467" s="93"/>
    </row>
    <row r="468" spans="9:10" x14ac:dyDescent="0.2">
      <c r="I468" s="93"/>
      <c r="J468" s="93"/>
    </row>
    <row r="469" spans="9:10" x14ac:dyDescent="0.2">
      <c r="I469" s="93"/>
      <c r="J469" s="93"/>
    </row>
    <row r="470" spans="9:10" x14ac:dyDescent="0.2">
      <c r="I470" s="93"/>
      <c r="J470" s="93"/>
    </row>
    <row r="471" spans="9:10" x14ac:dyDescent="0.2">
      <c r="I471" s="93"/>
      <c r="J471" s="93"/>
    </row>
    <row r="472" spans="9:10" x14ac:dyDescent="0.2">
      <c r="I472" s="93"/>
      <c r="J472" s="93"/>
    </row>
    <row r="473" spans="9:10" x14ac:dyDescent="0.2">
      <c r="I473" s="93"/>
      <c r="J473" s="93"/>
    </row>
    <row r="474" spans="9:10" x14ac:dyDescent="0.2">
      <c r="I474" s="93"/>
      <c r="J474" s="93"/>
    </row>
    <row r="475" spans="9:10" x14ac:dyDescent="0.2">
      <c r="I475" s="93"/>
      <c r="J475" s="93"/>
    </row>
    <row r="476" spans="9:10" x14ac:dyDescent="0.2">
      <c r="I476" s="93"/>
      <c r="J476" s="93"/>
    </row>
    <row r="477" spans="9:10" x14ac:dyDescent="0.2">
      <c r="I477" s="93"/>
      <c r="J477" s="93"/>
    </row>
    <row r="478" spans="9:10" x14ac:dyDescent="0.2">
      <c r="I478" s="93"/>
      <c r="J478" s="93"/>
    </row>
    <row r="479" spans="9:10" x14ac:dyDescent="0.2">
      <c r="I479" s="93"/>
      <c r="J479" s="93"/>
    </row>
    <row r="480" spans="9:10" x14ac:dyDescent="0.2">
      <c r="I480" s="93"/>
      <c r="J480" s="93"/>
    </row>
    <row r="481" spans="9:10" x14ac:dyDescent="0.2">
      <c r="I481" s="93"/>
      <c r="J481" s="93"/>
    </row>
    <row r="482" spans="9:10" x14ac:dyDescent="0.2">
      <c r="I482" s="93"/>
      <c r="J482" s="93"/>
    </row>
    <row r="483" spans="9:10" x14ac:dyDescent="0.2">
      <c r="I483" s="93"/>
      <c r="J483" s="93"/>
    </row>
    <row r="484" spans="9:10" x14ac:dyDescent="0.2">
      <c r="I484" s="93"/>
      <c r="J484" s="93"/>
    </row>
    <row r="485" spans="9:10" x14ac:dyDescent="0.2">
      <c r="I485" s="93"/>
      <c r="J485" s="93"/>
    </row>
    <row r="486" spans="9:10" x14ac:dyDescent="0.2">
      <c r="I486" s="93"/>
      <c r="J486" s="93"/>
    </row>
    <row r="487" spans="9:10" x14ac:dyDescent="0.2">
      <c r="I487" s="93"/>
      <c r="J487" s="93"/>
    </row>
    <row r="488" spans="9:10" x14ac:dyDescent="0.2">
      <c r="I488" s="93"/>
      <c r="J488" s="93"/>
    </row>
    <row r="489" spans="9:10" x14ac:dyDescent="0.2">
      <c r="I489" s="93"/>
      <c r="J489" s="93"/>
    </row>
    <row r="490" spans="9:10" x14ac:dyDescent="0.2">
      <c r="I490" s="93"/>
      <c r="J490" s="93"/>
    </row>
    <row r="491" spans="9:10" x14ac:dyDescent="0.2">
      <c r="I491" s="93"/>
      <c r="J491" s="93"/>
    </row>
    <row r="492" spans="9:10" x14ac:dyDescent="0.2">
      <c r="I492" s="93"/>
      <c r="J492" s="93"/>
    </row>
    <row r="493" spans="9:10" x14ac:dyDescent="0.2">
      <c r="I493" s="93"/>
      <c r="J493" s="93"/>
    </row>
    <row r="494" spans="9:10" x14ac:dyDescent="0.2">
      <c r="I494" s="93"/>
      <c r="J494" s="93"/>
    </row>
    <row r="495" spans="9:10" x14ac:dyDescent="0.2">
      <c r="I495" s="93"/>
      <c r="J495" s="93"/>
    </row>
    <row r="496" spans="9:10" x14ac:dyDescent="0.2">
      <c r="I496" s="93"/>
      <c r="J496" s="93"/>
    </row>
    <row r="497" spans="9:10" x14ac:dyDescent="0.2">
      <c r="I497" s="93"/>
      <c r="J497" s="93"/>
    </row>
    <row r="498" spans="9:10" x14ac:dyDescent="0.2">
      <c r="I498" s="93"/>
      <c r="J498" s="93"/>
    </row>
    <row r="499" spans="9:10" x14ac:dyDescent="0.2">
      <c r="I499" s="93"/>
      <c r="J499" s="93"/>
    </row>
    <row r="500" spans="9:10" x14ac:dyDescent="0.2">
      <c r="I500" s="93"/>
      <c r="J500" s="93"/>
    </row>
    <row r="501" spans="9:10" x14ac:dyDescent="0.2">
      <c r="I501" s="93"/>
      <c r="J501" s="93"/>
    </row>
    <row r="502" spans="9:10" x14ac:dyDescent="0.2">
      <c r="I502" s="93"/>
      <c r="J502" s="93"/>
    </row>
    <row r="503" spans="9:10" x14ac:dyDescent="0.2">
      <c r="I503" s="93"/>
      <c r="J503" s="93"/>
    </row>
    <row r="504" spans="9:10" x14ac:dyDescent="0.2">
      <c r="I504" s="93"/>
      <c r="J504" s="93"/>
    </row>
    <row r="505" spans="9:10" x14ac:dyDescent="0.2">
      <c r="I505" s="93"/>
      <c r="J505" s="93"/>
    </row>
    <row r="506" spans="9:10" x14ac:dyDescent="0.2">
      <c r="I506" s="93"/>
      <c r="J506" s="93"/>
    </row>
    <row r="507" spans="9:10" x14ac:dyDescent="0.2">
      <c r="I507" s="93"/>
      <c r="J507" s="93"/>
    </row>
    <row r="508" spans="9:10" x14ac:dyDescent="0.2">
      <c r="I508" s="93"/>
      <c r="J508" s="93"/>
    </row>
    <row r="509" spans="9:10" x14ac:dyDescent="0.2">
      <c r="I509" s="93"/>
      <c r="J509" s="93"/>
    </row>
    <row r="510" spans="9:10" x14ac:dyDescent="0.2">
      <c r="I510" s="93"/>
      <c r="J510" s="93"/>
    </row>
    <row r="511" spans="9:10" x14ac:dyDescent="0.2">
      <c r="I511" s="93"/>
      <c r="J511" s="93"/>
    </row>
    <row r="512" spans="9:10" x14ac:dyDescent="0.2">
      <c r="I512" s="93"/>
      <c r="J512" s="93"/>
    </row>
    <row r="513" spans="9:10" x14ac:dyDescent="0.2">
      <c r="I513" s="93"/>
      <c r="J513" s="93"/>
    </row>
    <row r="514" spans="9:10" x14ac:dyDescent="0.2">
      <c r="I514" s="93"/>
      <c r="J514" s="93"/>
    </row>
    <row r="515" spans="9:10" x14ac:dyDescent="0.2">
      <c r="I515" s="93"/>
      <c r="J515" s="93"/>
    </row>
    <row r="516" spans="9:10" x14ac:dyDescent="0.2">
      <c r="I516" s="93"/>
      <c r="J516" s="93"/>
    </row>
    <row r="517" spans="9:10" x14ac:dyDescent="0.2">
      <c r="I517" s="93"/>
      <c r="J517" s="93"/>
    </row>
    <row r="518" spans="9:10" x14ac:dyDescent="0.2">
      <c r="I518" s="93"/>
      <c r="J518" s="93"/>
    </row>
    <row r="519" spans="9:10" x14ac:dyDescent="0.2">
      <c r="I519" s="93"/>
      <c r="J519" s="93"/>
    </row>
    <row r="520" spans="9:10" x14ac:dyDescent="0.2">
      <c r="I520" s="93"/>
      <c r="J520" s="93"/>
    </row>
    <row r="521" spans="9:10" x14ac:dyDescent="0.2">
      <c r="I521" s="93"/>
      <c r="J521" s="93"/>
    </row>
    <row r="522" spans="9:10" x14ac:dyDescent="0.2">
      <c r="I522" s="93"/>
      <c r="J522" s="93"/>
    </row>
    <row r="523" spans="9:10" x14ac:dyDescent="0.2">
      <c r="I523" s="93"/>
      <c r="J523" s="93"/>
    </row>
    <row r="524" spans="9:10" x14ac:dyDescent="0.2">
      <c r="I524" s="93"/>
      <c r="J524" s="93"/>
    </row>
    <row r="525" spans="9:10" x14ac:dyDescent="0.2">
      <c r="I525" s="93"/>
      <c r="J525" s="93"/>
    </row>
    <row r="526" spans="9:10" x14ac:dyDescent="0.2">
      <c r="I526" s="93"/>
      <c r="J526" s="93"/>
    </row>
    <row r="527" spans="9:10" x14ac:dyDescent="0.2">
      <c r="I527" s="93"/>
      <c r="J527" s="93"/>
    </row>
    <row r="528" spans="9:10" x14ac:dyDescent="0.2">
      <c r="I528" s="93"/>
      <c r="J528" s="93"/>
    </row>
    <row r="529" spans="9:10" x14ac:dyDescent="0.2">
      <c r="I529" s="93"/>
      <c r="J529" s="93"/>
    </row>
    <row r="530" spans="9:10" x14ac:dyDescent="0.2">
      <c r="I530" s="93"/>
      <c r="J530" s="93"/>
    </row>
    <row r="531" spans="9:10" x14ac:dyDescent="0.2">
      <c r="I531" s="93"/>
      <c r="J531" s="93"/>
    </row>
    <row r="532" spans="9:10" x14ac:dyDescent="0.2">
      <c r="I532" s="93"/>
      <c r="J532" s="93"/>
    </row>
    <row r="533" spans="9:10" x14ac:dyDescent="0.2">
      <c r="I533" s="93"/>
      <c r="J533" s="93"/>
    </row>
    <row r="534" spans="9:10" x14ac:dyDescent="0.2">
      <c r="I534" s="93"/>
      <c r="J534" s="93"/>
    </row>
    <row r="535" spans="9:10" x14ac:dyDescent="0.2">
      <c r="I535" s="93"/>
      <c r="J535" s="93"/>
    </row>
    <row r="536" spans="9:10" x14ac:dyDescent="0.2">
      <c r="I536" s="93"/>
      <c r="J536" s="93"/>
    </row>
    <row r="537" spans="9:10" x14ac:dyDescent="0.2">
      <c r="I537" s="93"/>
      <c r="J537" s="93"/>
    </row>
    <row r="538" spans="9:10" x14ac:dyDescent="0.2">
      <c r="I538" s="93"/>
      <c r="J538" s="93"/>
    </row>
    <row r="539" spans="9:10" x14ac:dyDescent="0.2">
      <c r="I539" s="93"/>
      <c r="J539" s="93"/>
    </row>
    <row r="540" spans="9:10" x14ac:dyDescent="0.2">
      <c r="I540" s="93"/>
      <c r="J540" s="93"/>
    </row>
    <row r="541" spans="9:10" x14ac:dyDescent="0.2">
      <c r="I541" s="93"/>
      <c r="J541" s="93"/>
    </row>
    <row r="542" spans="9:10" x14ac:dyDescent="0.2">
      <c r="I542" s="93"/>
      <c r="J542" s="93"/>
    </row>
    <row r="543" spans="9:10" x14ac:dyDescent="0.2">
      <c r="I543" s="93"/>
      <c r="J543" s="93"/>
    </row>
    <row r="544" spans="9:10" x14ac:dyDescent="0.2">
      <c r="I544" s="93"/>
      <c r="J544" s="93"/>
    </row>
    <row r="545" spans="9:10" x14ac:dyDescent="0.2">
      <c r="I545" s="93"/>
      <c r="J545" s="93"/>
    </row>
    <row r="546" spans="9:10" x14ac:dyDescent="0.2">
      <c r="I546" s="93"/>
      <c r="J546" s="93"/>
    </row>
    <row r="547" spans="9:10" x14ac:dyDescent="0.2">
      <c r="I547" s="93"/>
      <c r="J547" s="93"/>
    </row>
    <row r="548" spans="9:10" x14ac:dyDescent="0.2">
      <c r="I548" s="93"/>
      <c r="J548" s="93"/>
    </row>
    <row r="549" spans="9:10" x14ac:dyDescent="0.2">
      <c r="I549" s="93"/>
      <c r="J549" s="93"/>
    </row>
    <row r="550" spans="9:10" x14ac:dyDescent="0.2">
      <c r="I550" s="93"/>
      <c r="J550" s="93"/>
    </row>
    <row r="551" spans="9:10" x14ac:dyDescent="0.2">
      <c r="I551" s="93"/>
      <c r="J551" s="93"/>
    </row>
    <row r="552" spans="9:10" x14ac:dyDescent="0.2">
      <c r="I552" s="93"/>
      <c r="J552" s="93"/>
    </row>
    <row r="553" spans="9:10" x14ac:dyDescent="0.2">
      <c r="I553" s="93"/>
      <c r="J553" s="93"/>
    </row>
    <row r="554" spans="9:10" x14ac:dyDescent="0.2">
      <c r="I554" s="93"/>
      <c r="J554" s="93"/>
    </row>
    <row r="555" spans="9:10" x14ac:dyDescent="0.2">
      <c r="I555" s="93"/>
      <c r="J555" s="93"/>
    </row>
    <row r="556" spans="9:10" x14ac:dyDescent="0.2">
      <c r="I556" s="93"/>
      <c r="J556" s="93"/>
    </row>
    <row r="557" spans="9:10" x14ac:dyDescent="0.2">
      <c r="I557" s="93"/>
      <c r="J557" s="93"/>
    </row>
    <row r="558" spans="9:10" x14ac:dyDescent="0.2">
      <c r="I558" s="93"/>
      <c r="J558" s="93"/>
    </row>
    <row r="559" spans="9:10" x14ac:dyDescent="0.2">
      <c r="I559" s="93"/>
      <c r="J559" s="93"/>
    </row>
    <row r="560" spans="9:10" x14ac:dyDescent="0.2">
      <c r="I560" s="93"/>
      <c r="J560" s="93"/>
    </row>
    <row r="561" spans="9:10" x14ac:dyDescent="0.2">
      <c r="I561" s="93"/>
      <c r="J561" s="93"/>
    </row>
    <row r="562" spans="9:10" x14ac:dyDescent="0.2">
      <c r="I562" s="93"/>
      <c r="J562" s="93"/>
    </row>
    <row r="563" spans="9:10" x14ac:dyDescent="0.2">
      <c r="I563" s="93"/>
      <c r="J563" s="93"/>
    </row>
    <row r="564" spans="9:10" x14ac:dyDescent="0.2">
      <c r="I564" s="93"/>
      <c r="J564" s="93"/>
    </row>
    <row r="565" spans="9:10" x14ac:dyDescent="0.2">
      <c r="I565" s="93"/>
      <c r="J565" s="93"/>
    </row>
    <row r="566" spans="9:10" x14ac:dyDescent="0.2">
      <c r="I566" s="93"/>
      <c r="J566" s="93"/>
    </row>
    <row r="567" spans="9:10" x14ac:dyDescent="0.2">
      <c r="I567" s="93"/>
      <c r="J567" s="93"/>
    </row>
    <row r="568" spans="9:10" x14ac:dyDescent="0.2">
      <c r="I568" s="93"/>
      <c r="J568" s="93"/>
    </row>
    <row r="569" spans="9:10" x14ac:dyDescent="0.2">
      <c r="I569" s="93"/>
      <c r="J569" s="93"/>
    </row>
    <row r="570" spans="9:10" x14ac:dyDescent="0.2">
      <c r="I570" s="93"/>
      <c r="J570" s="93"/>
    </row>
    <row r="571" spans="9:10" x14ac:dyDescent="0.2">
      <c r="I571" s="93"/>
      <c r="J571" s="93"/>
    </row>
    <row r="572" spans="9:10" x14ac:dyDescent="0.2">
      <c r="I572" s="93"/>
      <c r="J572" s="93"/>
    </row>
    <row r="573" spans="9:10" x14ac:dyDescent="0.2">
      <c r="I573" s="93"/>
      <c r="J573" s="93"/>
    </row>
    <row r="574" spans="9:10" x14ac:dyDescent="0.2">
      <c r="I574" s="93"/>
      <c r="J574" s="93"/>
    </row>
    <row r="575" spans="9:10" x14ac:dyDescent="0.2">
      <c r="I575" s="93"/>
      <c r="J575" s="93"/>
    </row>
    <row r="576" spans="9:10" x14ac:dyDescent="0.2">
      <c r="I576" s="93"/>
      <c r="J576" s="93"/>
    </row>
    <row r="577" spans="9:10" x14ac:dyDescent="0.2">
      <c r="I577" s="93"/>
      <c r="J577" s="93"/>
    </row>
    <row r="578" spans="9:10" x14ac:dyDescent="0.2">
      <c r="I578" s="93"/>
      <c r="J578" s="93"/>
    </row>
    <row r="579" spans="9:10" x14ac:dyDescent="0.2">
      <c r="I579" s="93"/>
      <c r="J579" s="93"/>
    </row>
    <row r="580" spans="9:10" x14ac:dyDescent="0.2">
      <c r="I580" s="93"/>
      <c r="J580" s="93"/>
    </row>
    <row r="581" spans="9:10" x14ac:dyDescent="0.2">
      <c r="I581" s="93"/>
      <c r="J581" s="93"/>
    </row>
    <row r="582" spans="9:10" x14ac:dyDescent="0.2">
      <c r="I582" s="93"/>
      <c r="J582" s="93"/>
    </row>
    <row r="583" spans="9:10" x14ac:dyDescent="0.2">
      <c r="I583" s="93"/>
      <c r="J583" s="93"/>
    </row>
    <row r="584" spans="9:10" x14ac:dyDescent="0.2">
      <c r="I584" s="93"/>
      <c r="J584" s="93"/>
    </row>
    <row r="585" spans="9:10" x14ac:dyDescent="0.2">
      <c r="I585" s="93"/>
      <c r="J585" s="93"/>
    </row>
    <row r="586" spans="9:10" x14ac:dyDescent="0.2">
      <c r="I586" s="93"/>
      <c r="J586" s="93"/>
    </row>
    <row r="587" spans="9:10" x14ac:dyDescent="0.2">
      <c r="I587" s="93"/>
      <c r="J587" s="93"/>
    </row>
    <row r="588" spans="9:10" x14ac:dyDescent="0.2">
      <c r="I588" s="93"/>
      <c r="J588" s="93"/>
    </row>
    <row r="589" spans="9:10" x14ac:dyDescent="0.2">
      <c r="I589" s="93"/>
      <c r="J589" s="93"/>
    </row>
    <row r="590" spans="9:10" x14ac:dyDescent="0.2">
      <c r="I590" s="93"/>
      <c r="J590" s="93"/>
    </row>
    <row r="591" spans="9:10" x14ac:dyDescent="0.2">
      <c r="I591" s="93"/>
      <c r="J591" s="93"/>
    </row>
    <row r="592" spans="9:10" x14ac:dyDescent="0.2">
      <c r="I592" s="93"/>
      <c r="J592" s="93"/>
    </row>
    <row r="593" spans="9:10" x14ac:dyDescent="0.2">
      <c r="I593" s="93"/>
      <c r="J593" s="93"/>
    </row>
    <row r="594" spans="9:10" x14ac:dyDescent="0.2">
      <c r="I594" s="93"/>
      <c r="J594" s="93"/>
    </row>
    <row r="595" spans="9:10" x14ac:dyDescent="0.2">
      <c r="I595" s="93"/>
      <c r="J595" s="93"/>
    </row>
    <row r="596" spans="9:10" x14ac:dyDescent="0.2">
      <c r="I596" s="93"/>
      <c r="J596" s="93"/>
    </row>
    <row r="597" spans="9:10" x14ac:dyDescent="0.2">
      <c r="I597" s="93"/>
      <c r="J597" s="93"/>
    </row>
    <row r="598" spans="9:10" x14ac:dyDescent="0.2">
      <c r="I598" s="93"/>
      <c r="J598" s="93"/>
    </row>
    <row r="599" spans="9:10" x14ac:dyDescent="0.2">
      <c r="I599" s="93"/>
      <c r="J599" s="93"/>
    </row>
    <row r="600" spans="9:10" x14ac:dyDescent="0.2">
      <c r="I600" s="93"/>
      <c r="J600" s="93"/>
    </row>
    <row r="601" spans="9:10" x14ac:dyDescent="0.2">
      <c r="I601" s="93"/>
      <c r="J601" s="93"/>
    </row>
    <row r="602" spans="9:10" x14ac:dyDescent="0.2">
      <c r="I602" s="93"/>
      <c r="J602" s="93"/>
    </row>
    <row r="603" spans="9:10" x14ac:dyDescent="0.2">
      <c r="I603" s="93"/>
      <c r="J603" s="93"/>
    </row>
    <row r="604" spans="9:10" x14ac:dyDescent="0.2">
      <c r="I604" s="93"/>
      <c r="J604" s="93"/>
    </row>
    <row r="605" spans="9:10" x14ac:dyDescent="0.2">
      <c r="I605" s="93"/>
      <c r="J605" s="93"/>
    </row>
    <row r="606" spans="9:10" x14ac:dyDescent="0.2">
      <c r="I606" s="93"/>
      <c r="J606" s="93"/>
    </row>
    <row r="607" spans="9:10" x14ac:dyDescent="0.2">
      <c r="I607" s="93"/>
      <c r="J607" s="93"/>
    </row>
    <row r="608" spans="9:10" x14ac:dyDescent="0.2">
      <c r="I608" s="93"/>
      <c r="J608" s="93"/>
    </row>
    <row r="609" spans="9:10" x14ac:dyDescent="0.2">
      <c r="I609" s="93"/>
      <c r="J609" s="93"/>
    </row>
    <row r="610" spans="9:10" x14ac:dyDescent="0.2">
      <c r="I610" s="93"/>
      <c r="J610" s="93"/>
    </row>
    <row r="611" spans="9:10" x14ac:dyDescent="0.2">
      <c r="I611" s="93"/>
      <c r="J611" s="93"/>
    </row>
    <row r="612" spans="9:10" x14ac:dyDescent="0.2">
      <c r="I612" s="93"/>
      <c r="J612" s="93"/>
    </row>
    <row r="613" spans="9:10" x14ac:dyDescent="0.2">
      <c r="I613" s="93"/>
      <c r="J613" s="93"/>
    </row>
    <row r="614" spans="9:10" x14ac:dyDescent="0.2">
      <c r="I614" s="93"/>
      <c r="J614" s="93"/>
    </row>
    <row r="615" spans="9:10" x14ac:dyDescent="0.2">
      <c r="I615" s="93"/>
      <c r="J615" s="93"/>
    </row>
    <row r="616" spans="9:10" x14ac:dyDescent="0.2">
      <c r="I616" s="93"/>
      <c r="J616" s="93"/>
    </row>
    <row r="617" spans="9:10" x14ac:dyDescent="0.2">
      <c r="I617" s="93"/>
      <c r="J617" s="93"/>
    </row>
    <row r="618" spans="9:10" x14ac:dyDescent="0.2">
      <c r="I618" s="93"/>
      <c r="J618" s="93"/>
    </row>
    <row r="619" spans="9:10" x14ac:dyDescent="0.2">
      <c r="I619" s="93"/>
      <c r="J619" s="93"/>
    </row>
    <row r="620" spans="9:10" x14ac:dyDescent="0.2">
      <c r="I620" s="93"/>
      <c r="J620" s="93"/>
    </row>
    <row r="621" spans="9:10" x14ac:dyDescent="0.2">
      <c r="I621" s="93"/>
      <c r="J621" s="93"/>
    </row>
    <row r="622" spans="9:10" x14ac:dyDescent="0.2">
      <c r="I622" s="93"/>
      <c r="J622" s="93"/>
    </row>
    <row r="623" spans="9:10" x14ac:dyDescent="0.2">
      <c r="I623" s="93"/>
      <c r="J623" s="93"/>
    </row>
    <row r="624" spans="9:10" x14ac:dyDescent="0.2">
      <c r="I624" s="93"/>
      <c r="J624" s="93"/>
    </row>
    <row r="625" spans="9:10" x14ac:dyDescent="0.2">
      <c r="I625" s="93"/>
      <c r="J625" s="93"/>
    </row>
    <row r="626" spans="9:10" x14ac:dyDescent="0.2">
      <c r="I626" s="93"/>
      <c r="J626" s="93"/>
    </row>
    <row r="627" spans="9:10" x14ac:dyDescent="0.2">
      <c r="I627" s="93"/>
      <c r="J627" s="93"/>
    </row>
    <row r="628" spans="9:10" x14ac:dyDescent="0.2">
      <c r="I628" s="93"/>
      <c r="J628" s="93"/>
    </row>
    <row r="629" spans="9:10" x14ac:dyDescent="0.2">
      <c r="I629" s="93"/>
      <c r="J629" s="93"/>
    </row>
    <row r="630" spans="9:10" x14ac:dyDescent="0.2">
      <c r="I630" s="93"/>
      <c r="J630" s="93"/>
    </row>
    <row r="631" spans="9:10" x14ac:dyDescent="0.2">
      <c r="I631" s="93"/>
      <c r="J631" s="93"/>
    </row>
    <row r="632" spans="9:10" x14ac:dyDescent="0.2">
      <c r="I632" s="93"/>
      <c r="J632" s="93"/>
    </row>
    <row r="633" spans="9:10" x14ac:dyDescent="0.2">
      <c r="I633" s="93"/>
      <c r="J633" s="93"/>
    </row>
    <row r="634" spans="9:10" x14ac:dyDescent="0.2">
      <c r="I634" s="93"/>
      <c r="J634" s="93"/>
    </row>
    <row r="635" spans="9:10" x14ac:dyDescent="0.2">
      <c r="I635" s="93"/>
      <c r="J635" s="93"/>
    </row>
    <row r="636" spans="9:10" x14ac:dyDescent="0.2">
      <c r="I636" s="93"/>
      <c r="J636" s="93"/>
    </row>
    <row r="637" spans="9:10" x14ac:dyDescent="0.2">
      <c r="I637" s="93"/>
      <c r="J637" s="93"/>
    </row>
    <row r="638" spans="9:10" x14ac:dyDescent="0.2">
      <c r="I638" s="93"/>
      <c r="J638" s="93"/>
    </row>
    <row r="639" spans="9:10" x14ac:dyDescent="0.2">
      <c r="I639" s="93"/>
      <c r="J639" s="93"/>
    </row>
    <row r="640" spans="9:10" x14ac:dyDescent="0.2">
      <c r="I640" s="93"/>
      <c r="J640" s="93"/>
    </row>
    <row r="641" spans="9:10" x14ac:dyDescent="0.2">
      <c r="I641" s="93"/>
      <c r="J641" s="93"/>
    </row>
    <row r="642" spans="9:10" x14ac:dyDescent="0.2">
      <c r="I642" s="93"/>
      <c r="J642" s="93"/>
    </row>
    <row r="643" spans="9:10" x14ac:dyDescent="0.2">
      <c r="I643" s="93"/>
      <c r="J643" s="93"/>
    </row>
    <row r="644" spans="9:10" x14ac:dyDescent="0.2">
      <c r="I644" s="93"/>
      <c r="J644" s="93"/>
    </row>
    <row r="645" spans="9:10" x14ac:dyDescent="0.2">
      <c r="I645" s="93"/>
      <c r="J645" s="93"/>
    </row>
    <row r="646" spans="9:10" x14ac:dyDescent="0.2">
      <c r="I646" s="93"/>
      <c r="J646" s="93"/>
    </row>
    <row r="647" spans="9:10" x14ac:dyDescent="0.2">
      <c r="I647" s="93"/>
      <c r="J647" s="93"/>
    </row>
    <row r="648" spans="9:10" x14ac:dyDescent="0.2">
      <c r="I648" s="93"/>
      <c r="J648" s="93"/>
    </row>
    <row r="649" spans="9:10" x14ac:dyDescent="0.2">
      <c r="I649" s="93"/>
      <c r="J649" s="93"/>
    </row>
    <row r="650" spans="9:10" x14ac:dyDescent="0.2">
      <c r="I650" s="93"/>
      <c r="J650" s="93"/>
    </row>
    <row r="651" spans="9:10" x14ac:dyDescent="0.2">
      <c r="I651" s="93"/>
      <c r="J651" s="93"/>
    </row>
    <row r="652" spans="9:10" x14ac:dyDescent="0.2">
      <c r="I652" s="93"/>
      <c r="J652" s="93"/>
    </row>
    <row r="653" spans="9:10" x14ac:dyDescent="0.2">
      <c r="I653" s="93"/>
      <c r="J653" s="93"/>
    </row>
    <row r="654" spans="9:10" x14ac:dyDescent="0.2">
      <c r="I654" s="93"/>
      <c r="J654" s="93"/>
    </row>
    <row r="655" spans="9:10" x14ac:dyDescent="0.2">
      <c r="I655" s="93"/>
      <c r="J655" s="93"/>
    </row>
    <row r="656" spans="9:10" x14ac:dyDescent="0.2">
      <c r="I656" s="93"/>
      <c r="J656" s="93"/>
    </row>
    <row r="657" spans="9:10" x14ac:dyDescent="0.2">
      <c r="I657" s="93"/>
      <c r="J657" s="93"/>
    </row>
    <row r="658" spans="9:10" x14ac:dyDescent="0.2">
      <c r="I658" s="93"/>
      <c r="J658" s="93"/>
    </row>
    <row r="659" spans="9:10" x14ac:dyDescent="0.2">
      <c r="I659" s="93"/>
      <c r="J659" s="93"/>
    </row>
    <row r="660" spans="9:10" x14ac:dyDescent="0.2">
      <c r="I660" s="93"/>
      <c r="J660" s="93"/>
    </row>
    <row r="661" spans="9:10" x14ac:dyDescent="0.2">
      <c r="I661" s="93"/>
      <c r="J661" s="93"/>
    </row>
    <row r="662" spans="9:10" x14ac:dyDescent="0.2">
      <c r="I662" s="93"/>
      <c r="J662" s="93"/>
    </row>
    <row r="663" spans="9:10" x14ac:dyDescent="0.2">
      <c r="I663" s="93"/>
      <c r="J663" s="93"/>
    </row>
    <row r="664" spans="9:10" x14ac:dyDescent="0.2">
      <c r="I664" s="93"/>
      <c r="J664" s="93"/>
    </row>
    <row r="665" spans="9:10" x14ac:dyDescent="0.2">
      <c r="I665" s="93"/>
      <c r="J665" s="93"/>
    </row>
    <row r="666" spans="9:10" x14ac:dyDescent="0.2">
      <c r="I666" s="93"/>
      <c r="J666" s="93"/>
    </row>
    <row r="667" spans="9:10" x14ac:dyDescent="0.2">
      <c r="I667" s="93"/>
      <c r="J667" s="93"/>
    </row>
    <row r="668" spans="9:10" x14ac:dyDescent="0.2">
      <c r="I668" s="93"/>
      <c r="J668" s="93"/>
    </row>
    <row r="669" spans="9:10" x14ac:dyDescent="0.2">
      <c r="I669" s="93"/>
      <c r="J669" s="93"/>
    </row>
    <row r="670" spans="9:10" x14ac:dyDescent="0.2">
      <c r="I670" s="93"/>
      <c r="J670" s="93"/>
    </row>
    <row r="671" spans="9:10" x14ac:dyDescent="0.2">
      <c r="I671" s="93"/>
      <c r="J671" s="93"/>
    </row>
    <row r="672" spans="9:10" x14ac:dyDescent="0.2">
      <c r="I672" s="93"/>
      <c r="J672" s="93"/>
    </row>
    <row r="673" spans="9:10" x14ac:dyDescent="0.2">
      <c r="I673" s="93"/>
      <c r="J673" s="93"/>
    </row>
    <row r="674" spans="9:10" x14ac:dyDescent="0.2">
      <c r="I674" s="93"/>
      <c r="J674" s="93"/>
    </row>
    <row r="675" spans="9:10" x14ac:dyDescent="0.2">
      <c r="I675" s="93"/>
      <c r="J675" s="93"/>
    </row>
    <row r="676" spans="9:10" x14ac:dyDescent="0.2">
      <c r="I676" s="93"/>
      <c r="J676" s="93"/>
    </row>
    <row r="677" spans="9:10" x14ac:dyDescent="0.2">
      <c r="I677" s="93"/>
      <c r="J677" s="93"/>
    </row>
    <row r="678" spans="9:10" x14ac:dyDescent="0.2">
      <c r="I678" s="93"/>
      <c r="J678" s="93"/>
    </row>
    <row r="679" spans="9:10" x14ac:dyDescent="0.2">
      <c r="I679" s="93"/>
      <c r="J679" s="93"/>
    </row>
    <row r="680" spans="9:10" x14ac:dyDescent="0.2">
      <c r="I680" s="93"/>
      <c r="J680" s="93"/>
    </row>
    <row r="681" spans="9:10" x14ac:dyDescent="0.2">
      <c r="I681" s="93"/>
      <c r="J681" s="93"/>
    </row>
    <row r="682" spans="9:10" x14ac:dyDescent="0.2">
      <c r="I682" s="93"/>
      <c r="J682" s="93"/>
    </row>
    <row r="683" spans="9:10" x14ac:dyDescent="0.2">
      <c r="I683" s="93"/>
      <c r="J683" s="93"/>
    </row>
    <row r="684" spans="9:10" x14ac:dyDescent="0.2">
      <c r="I684" s="93"/>
      <c r="J684" s="93"/>
    </row>
    <row r="685" spans="9:10" x14ac:dyDescent="0.2">
      <c r="I685" s="93"/>
      <c r="J685" s="93"/>
    </row>
    <row r="686" spans="9:10" x14ac:dyDescent="0.2">
      <c r="I686" s="93"/>
      <c r="J686" s="93"/>
    </row>
    <row r="687" spans="9:10" x14ac:dyDescent="0.2">
      <c r="I687" s="93"/>
      <c r="J687" s="93"/>
    </row>
    <row r="688" spans="9:10" x14ac:dyDescent="0.2">
      <c r="I688" s="93"/>
      <c r="J688" s="93"/>
    </row>
    <row r="689" spans="9:10" x14ac:dyDescent="0.2">
      <c r="I689" s="93"/>
      <c r="J689" s="93"/>
    </row>
    <row r="690" spans="9:10" x14ac:dyDescent="0.2">
      <c r="I690" s="93"/>
      <c r="J690" s="93"/>
    </row>
    <row r="691" spans="9:10" x14ac:dyDescent="0.2">
      <c r="I691" s="93"/>
      <c r="J691" s="93"/>
    </row>
    <row r="692" spans="9:10" x14ac:dyDescent="0.2">
      <c r="I692" s="93"/>
      <c r="J692" s="93"/>
    </row>
    <row r="693" spans="9:10" x14ac:dyDescent="0.2">
      <c r="I693" s="93"/>
      <c r="J693" s="93"/>
    </row>
    <row r="694" spans="9:10" x14ac:dyDescent="0.2">
      <c r="I694" s="93"/>
      <c r="J694" s="93"/>
    </row>
    <row r="695" spans="9:10" x14ac:dyDescent="0.2">
      <c r="I695" s="93"/>
      <c r="J695" s="93"/>
    </row>
    <row r="696" spans="9:10" x14ac:dyDescent="0.2">
      <c r="I696" s="93"/>
      <c r="J696" s="93"/>
    </row>
    <row r="697" spans="9:10" x14ac:dyDescent="0.2">
      <c r="I697" s="93"/>
      <c r="J697" s="93"/>
    </row>
    <row r="698" spans="9:10" x14ac:dyDescent="0.2">
      <c r="I698" s="93"/>
      <c r="J698" s="93"/>
    </row>
    <row r="699" spans="9:10" x14ac:dyDescent="0.2">
      <c r="I699" s="93"/>
      <c r="J699" s="93"/>
    </row>
    <row r="700" spans="9:10" x14ac:dyDescent="0.2">
      <c r="I700" s="93"/>
      <c r="J700" s="93"/>
    </row>
    <row r="701" spans="9:10" x14ac:dyDescent="0.2">
      <c r="I701" s="93"/>
      <c r="J701" s="93"/>
    </row>
    <row r="702" spans="9:10" x14ac:dyDescent="0.2">
      <c r="I702" s="93"/>
      <c r="J702" s="93"/>
    </row>
    <row r="703" spans="9:10" x14ac:dyDescent="0.2">
      <c r="I703" s="93"/>
      <c r="J703" s="93"/>
    </row>
    <row r="704" spans="9:10" x14ac:dyDescent="0.2">
      <c r="I704" s="93"/>
      <c r="J704" s="93"/>
    </row>
    <row r="705" spans="9:10" x14ac:dyDescent="0.2">
      <c r="I705" s="93"/>
      <c r="J705" s="93"/>
    </row>
    <row r="706" spans="9:10" x14ac:dyDescent="0.2">
      <c r="I706" s="93"/>
      <c r="J706" s="93"/>
    </row>
    <row r="707" spans="9:10" x14ac:dyDescent="0.2">
      <c r="I707" s="93"/>
      <c r="J707" s="93"/>
    </row>
    <row r="708" spans="9:10" x14ac:dyDescent="0.2">
      <c r="I708" s="93"/>
      <c r="J708" s="93"/>
    </row>
    <row r="709" spans="9:10" x14ac:dyDescent="0.2">
      <c r="I709" s="93"/>
      <c r="J709" s="93"/>
    </row>
    <row r="710" spans="9:10" x14ac:dyDescent="0.2">
      <c r="I710" s="93"/>
      <c r="J710" s="93"/>
    </row>
    <row r="711" spans="9:10" x14ac:dyDescent="0.2">
      <c r="I711" s="93"/>
      <c r="J711" s="93"/>
    </row>
    <row r="712" spans="9:10" x14ac:dyDescent="0.2">
      <c r="I712" s="93"/>
      <c r="J712" s="93"/>
    </row>
    <row r="713" spans="9:10" x14ac:dyDescent="0.2">
      <c r="I713" s="93"/>
      <c r="J713" s="93"/>
    </row>
    <row r="714" spans="9:10" x14ac:dyDescent="0.2">
      <c r="I714" s="93"/>
      <c r="J714" s="93"/>
    </row>
    <row r="715" spans="9:10" x14ac:dyDescent="0.2">
      <c r="I715" s="93"/>
      <c r="J715" s="93"/>
    </row>
    <row r="716" spans="9:10" x14ac:dyDescent="0.2">
      <c r="I716" s="93"/>
      <c r="J716" s="93"/>
    </row>
    <row r="717" spans="9:10" x14ac:dyDescent="0.2">
      <c r="I717" s="93"/>
      <c r="J717" s="93"/>
    </row>
    <row r="718" spans="9:10" x14ac:dyDescent="0.2">
      <c r="I718" s="93"/>
      <c r="J718" s="93"/>
    </row>
    <row r="719" spans="9:10" x14ac:dyDescent="0.2">
      <c r="I719" s="93"/>
      <c r="J719" s="93"/>
    </row>
    <row r="720" spans="9:10" x14ac:dyDescent="0.2">
      <c r="I720" s="93"/>
      <c r="J720" s="93"/>
    </row>
    <row r="721" spans="9:10" x14ac:dyDescent="0.2">
      <c r="I721" s="93"/>
      <c r="J721" s="93"/>
    </row>
    <row r="722" spans="9:10" x14ac:dyDescent="0.2">
      <c r="I722" s="93"/>
      <c r="J722" s="93"/>
    </row>
    <row r="723" spans="9:10" x14ac:dyDescent="0.2">
      <c r="I723" s="93"/>
      <c r="J723" s="93"/>
    </row>
    <row r="724" spans="9:10" x14ac:dyDescent="0.2">
      <c r="I724" s="93"/>
      <c r="J724" s="93"/>
    </row>
    <row r="725" spans="9:10" x14ac:dyDescent="0.2">
      <c r="I725" s="93"/>
      <c r="J725" s="93"/>
    </row>
    <row r="726" spans="9:10" x14ac:dyDescent="0.2">
      <c r="I726" s="93"/>
      <c r="J726" s="93"/>
    </row>
    <row r="727" spans="9:10" x14ac:dyDescent="0.2">
      <c r="I727" s="93"/>
      <c r="J727" s="93"/>
    </row>
    <row r="728" spans="9:10" x14ac:dyDescent="0.2">
      <c r="I728" s="93"/>
      <c r="J728" s="93"/>
    </row>
    <row r="729" spans="9:10" x14ac:dyDescent="0.2">
      <c r="I729" s="93"/>
      <c r="J729" s="93"/>
    </row>
    <row r="730" spans="9:10" x14ac:dyDescent="0.2">
      <c r="I730" s="93"/>
      <c r="J730" s="93"/>
    </row>
    <row r="731" spans="9:10" x14ac:dyDescent="0.2">
      <c r="I731" s="93"/>
      <c r="J731" s="93"/>
    </row>
    <row r="732" spans="9:10" x14ac:dyDescent="0.2">
      <c r="I732" s="93"/>
      <c r="J732" s="93"/>
    </row>
    <row r="733" spans="9:10" x14ac:dyDescent="0.2">
      <c r="I733" s="93"/>
      <c r="J733" s="93"/>
    </row>
    <row r="734" spans="9:10" x14ac:dyDescent="0.2">
      <c r="I734" s="93"/>
      <c r="J734" s="93"/>
    </row>
    <row r="735" spans="9:10" x14ac:dyDescent="0.2">
      <c r="I735" s="93"/>
      <c r="J735" s="93"/>
    </row>
    <row r="736" spans="9:10" x14ac:dyDescent="0.2">
      <c r="I736" s="93"/>
      <c r="J736" s="93"/>
    </row>
    <row r="737" spans="9:10" x14ac:dyDescent="0.2">
      <c r="I737" s="93"/>
      <c r="J737" s="93"/>
    </row>
    <row r="738" spans="9:10" x14ac:dyDescent="0.2">
      <c r="I738" s="93"/>
      <c r="J738" s="93"/>
    </row>
    <row r="739" spans="9:10" x14ac:dyDescent="0.2">
      <c r="I739" s="93"/>
      <c r="J739" s="93"/>
    </row>
    <row r="740" spans="9:10" x14ac:dyDescent="0.2">
      <c r="I740" s="93"/>
      <c r="J740" s="93"/>
    </row>
    <row r="741" spans="9:10" x14ac:dyDescent="0.2">
      <c r="I741" s="93"/>
      <c r="J741" s="93"/>
    </row>
    <row r="742" spans="9:10" x14ac:dyDescent="0.2">
      <c r="I742" s="93"/>
      <c r="J742" s="93"/>
    </row>
    <row r="743" spans="9:10" x14ac:dyDescent="0.2">
      <c r="I743" s="93"/>
      <c r="J743" s="93"/>
    </row>
    <row r="744" spans="9:10" x14ac:dyDescent="0.2">
      <c r="I744" s="93"/>
      <c r="J744" s="93"/>
    </row>
    <row r="745" spans="9:10" x14ac:dyDescent="0.2">
      <c r="I745" s="93"/>
      <c r="J745" s="93"/>
    </row>
    <row r="746" spans="9:10" x14ac:dyDescent="0.2">
      <c r="I746" s="93"/>
      <c r="J746" s="93"/>
    </row>
    <row r="747" spans="9:10" x14ac:dyDescent="0.2">
      <c r="I747" s="93"/>
      <c r="J747" s="93"/>
    </row>
    <row r="748" spans="9:10" x14ac:dyDescent="0.2">
      <c r="I748" s="93"/>
      <c r="J748" s="93"/>
    </row>
    <row r="749" spans="9:10" x14ac:dyDescent="0.2">
      <c r="I749" s="93"/>
      <c r="J749" s="93"/>
    </row>
    <row r="750" spans="9:10" x14ac:dyDescent="0.2">
      <c r="I750" s="93"/>
      <c r="J750" s="93"/>
    </row>
    <row r="751" spans="9:10" x14ac:dyDescent="0.2">
      <c r="I751" s="93"/>
      <c r="J751" s="93"/>
    </row>
    <row r="752" spans="9:10" x14ac:dyDescent="0.2">
      <c r="I752" s="93"/>
      <c r="J752" s="93"/>
    </row>
    <row r="753" spans="9:10" x14ac:dyDescent="0.2">
      <c r="I753" s="93"/>
      <c r="J753" s="93"/>
    </row>
    <row r="754" spans="9:10" x14ac:dyDescent="0.2">
      <c r="I754" s="93"/>
      <c r="J754" s="93"/>
    </row>
    <row r="755" spans="9:10" x14ac:dyDescent="0.2">
      <c r="I755" s="93"/>
      <c r="J755" s="93"/>
    </row>
    <row r="756" spans="9:10" x14ac:dyDescent="0.2">
      <c r="I756" s="93"/>
      <c r="J756" s="93"/>
    </row>
    <row r="757" spans="9:10" x14ac:dyDescent="0.2">
      <c r="I757" s="93"/>
      <c r="J757" s="93"/>
    </row>
    <row r="758" spans="9:10" x14ac:dyDescent="0.2">
      <c r="I758" s="93"/>
      <c r="J758" s="93"/>
    </row>
    <row r="759" spans="9:10" x14ac:dyDescent="0.2">
      <c r="I759" s="93"/>
      <c r="J759" s="93"/>
    </row>
    <row r="760" spans="9:10" x14ac:dyDescent="0.2">
      <c r="I760" s="93"/>
      <c r="J760" s="93"/>
    </row>
    <row r="761" spans="9:10" x14ac:dyDescent="0.2">
      <c r="I761" s="93"/>
      <c r="J761" s="93"/>
    </row>
    <row r="762" spans="9:10" x14ac:dyDescent="0.2">
      <c r="I762" s="93"/>
      <c r="J762" s="93"/>
    </row>
    <row r="763" spans="9:10" x14ac:dyDescent="0.2">
      <c r="I763" s="93"/>
      <c r="J763" s="93"/>
    </row>
    <row r="764" spans="9:10" x14ac:dyDescent="0.2">
      <c r="I764" s="93"/>
      <c r="J764" s="93"/>
    </row>
    <row r="765" spans="9:10" x14ac:dyDescent="0.2">
      <c r="I765" s="93"/>
      <c r="J765" s="93"/>
    </row>
    <row r="766" spans="9:10" x14ac:dyDescent="0.2">
      <c r="I766" s="93"/>
      <c r="J766" s="93"/>
    </row>
    <row r="767" spans="9:10" x14ac:dyDescent="0.2">
      <c r="I767" s="93"/>
      <c r="J767" s="93"/>
    </row>
    <row r="768" spans="9:10" x14ac:dyDescent="0.2">
      <c r="I768" s="93"/>
      <c r="J768" s="93"/>
    </row>
    <row r="769" spans="9:10" x14ac:dyDescent="0.2">
      <c r="I769" s="93"/>
      <c r="J769" s="93"/>
    </row>
    <row r="770" spans="9:10" x14ac:dyDescent="0.2">
      <c r="I770" s="93"/>
      <c r="J770" s="93"/>
    </row>
    <row r="771" spans="9:10" x14ac:dyDescent="0.2">
      <c r="I771" s="93"/>
      <c r="J771" s="93"/>
    </row>
    <row r="772" spans="9:10" x14ac:dyDescent="0.2">
      <c r="I772" s="93"/>
      <c r="J772" s="93"/>
    </row>
    <row r="773" spans="9:10" x14ac:dyDescent="0.2">
      <c r="I773" s="93"/>
      <c r="J773" s="93"/>
    </row>
    <row r="774" spans="9:10" x14ac:dyDescent="0.2">
      <c r="I774" s="93"/>
      <c r="J774" s="93"/>
    </row>
    <row r="775" spans="9:10" x14ac:dyDescent="0.2">
      <c r="I775" s="93"/>
      <c r="J775" s="93"/>
    </row>
    <row r="776" spans="9:10" x14ac:dyDescent="0.2">
      <c r="I776" s="93"/>
      <c r="J776" s="93"/>
    </row>
    <row r="777" spans="9:10" x14ac:dyDescent="0.2">
      <c r="I777" s="93"/>
      <c r="J777" s="93"/>
    </row>
    <row r="778" spans="9:10" x14ac:dyDescent="0.2">
      <c r="I778" s="93"/>
      <c r="J778" s="93"/>
    </row>
    <row r="779" spans="9:10" x14ac:dyDescent="0.2">
      <c r="I779" s="93"/>
      <c r="J779" s="93"/>
    </row>
    <row r="780" spans="9:10" x14ac:dyDescent="0.2">
      <c r="I780" s="93"/>
      <c r="J780" s="93"/>
    </row>
    <row r="781" spans="9:10" x14ac:dyDescent="0.2">
      <c r="I781" s="93"/>
      <c r="J781" s="93"/>
    </row>
    <row r="782" spans="9:10" x14ac:dyDescent="0.2">
      <c r="I782" s="93"/>
      <c r="J782" s="93"/>
    </row>
    <row r="783" spans="9:10" x14ac:dyDescent="0.2">
      <c r="I783" s="93"/>
      <c r="J783" s="93"/>
    </row>
    <row r="784" spans="9:10" x14ac:dyDescent="0.2">
      <c r="I784" s="93"/>
      <c r="J784" s="93"/>
    </row>
    <row r="785" spans="9:10" x14ac:dyDescent="0.2">
      <c r="I785" s="93"/>
      <c r="J785" s="93"/>
    </row>
    <row r="786" spans="9:10" x14ac:dyDescent="0.2">
      <c r="I786" s="93"/>
      <c r="J786" s="93"/>
    </row>
    <row r="787" spans="9:10" x14ac:dyDescent="0.2">
      <c r="I787" s="93"/>
      <c r="J787" s="93"/>
    </row>
    <row r="788" spans="9:10" x14ac:dyDescent="0.2">
      <c r="I788" s="93"/>
      <c r="J788" s="93"/>
    </row>
    <row r="789" spans="9:10" x14ac:dyDescent="0.2">
      <c r="I789" s="93"/>
      <c r="J789" s="93"/>
    </row>
    <row r="790" spans="9:10" x14ac:dyDescent="0.2">
      <c r="I790" s="93"/>
      <c r="J790" s="93"/>
    </row>
    <row r="791" spans="9:10" x14ac:dyDescent="0.2">
      <c r="I791" s="93"/>
      <c r="J791" s="93"/>
    </row>
    <row r="792" spans="9:10" x14ac:dyDescent="0.2">
      <c r="I792" s="93"/>
      <c r="J792" s="93"/>
    </row>
    <row r="793" spans="9:10" x14ac:dyDescent="0.2">
      <c r="I793" s="93"/>
      <c r="J793" s="93"/>
    </row>
    <row r="794" spans="9:10" x14ac:dyDescent="0.2">
      <c r="I794" s="93"/>
      <c r="J794" s="93"/>
    </row>
    <row r="795" spans="9:10" x14ac:dyDescent="0.2">
      <c r="I795" s="93"/>
      <c r="J795" s="93"/>
    </row>
    <row r="796" spans="9:10" x14ac:dyDescent="0.2">
      <c r="I796" s="93"/>
      <c r="J796" s="93"/>
    </row>
    <row r="797" spans="9:10" x14ac:dyDescent="0.2">
      <c r="I797" s="93"/>
      <c r="J797" s="93"/>
    </row>
    <row r="798" spans="9:10" x14ac:dyDescent="0.2">
      <c r="I798" s="93"/>
      <c r="J798" s="93"/>
    </row>
    <row r="799" spans="9:10" x14ac:dyDescent="0.2">
      <c r="I799" s="93"/>
      <c r="J799" s="93"/>
    </row>
    <row r="800" spans="9:10" x14ac:dyDescent="0.2">
      <c r="I800" s="93"/>
      <c r="J800" s="93"/>
    </row>
    <row r="801" spans="9:10" x14ac:dyDescent="0.2">
      <c r="I801" s="93"/>
      <c r="J801" s="93"/>
    </row>
    <row r="802" spans="9:10" x14ac:dyDescent="0.2">
      <c r="I802" s="93"/>
      <c r="J802" s="93"/>
    </row>
    <row r="803" spans="9:10" x14ac:dyDescent="0.2">
      <c r="I803" s="93"/>
      <c r="J803" s="93"/>
    </row>
    <row r="804" spans="9:10" x14ac:dyDescent="0.2">
      <c r="I804" s="93"/>
      <c r="J804" s="93"/>
    </row>
    <row r="805" spans="9:10" x14ac:dyDescent="0.2">
      <c r="I805" s="93"/>
      <c r="J805" s="93"/>
    </row>
    <row r="806" spans="9:10" x14ac:dyDescent="0.2">
      <c r="I806" s="93"/>
      <c r="J806" s="93"/>
    </row>
    <row r="807" spans="9:10" x14ac:dyDescent="0.2">
      <c r="I807" s="93"/>
      <c r="J807" s="93"/>
    </row>
    <row r="808" spans="9:10" x14ac:dyDescent="0.2">
      <c r="I808" s="93"/>
      <c r="J808" s="93"/>
    </row>
    <row r="809" spans="9:10" x14ac:dyDescent="0.2">
      <c r="I809" s="93"/>
      <c r="J809" s="93"/>
    </row>
    <row r="810" spans="9:10" x14ac:dyDescent="0.2">
      <c r="I810" s="93"/>
      <c r="J810" s="93"/>
    </row>
    <row r="811" spans="9:10" x14ac:dyDescent="0.2">
      <c r="I811" s="93"/>
      <c r="J811" s="93"/>
    </row>
    <row r="812" spans="9:10" x14ac:dyDescent="0.2">
      <c r="I812" s="93"/>
      <c r="J812" s="93"/>
    </row>
    <row r="813" spans="9:10" x14ac:dyDescent="0.2">
      <c r="I813" s="93"/>
      <c r="J813" s="93"/>
    </row>
    <row r="814" spans="9:10" x14ac:dyDescent="0.2">
      <c r="I814" s="93"/>
      <c r="J814" s="93"/>
    </row>
    <row r="815" spans="9:10" x14ac:dyDescent="0.2">
      <c r="I815" s="93"/>
      <c r="J815" s="93"/>
    </row>
    <row r="816" spans="9:10" x14ac:dyDescent="0.2">
      <c r="I816" s="93"/>
      <c r="J816" s="93"/>
    </row>
    <row r="817" spans="9:10" x14ac:dyDescent="0.2">
      <c r="I817" s="93"/>
      <c r="J817" s="93"/>
    </row>
    <row r="818" spans="9:10" x14ac:dyDescent="0.2">
      <c r="I818" s="93"/>
      <c r="J818" s="93"/>
    </row>
    <row r="819" spans="9:10" x14ac:dyDescent="0.2">
      <c r="I819" s="93"/>
      <c r="J819" s="93"/>
    </row>
    <row r="820" spans="9:10" x14ac:dyDescent="0.2">
      <c r="I820" s="93"/>
      <c r="J820" s="93"/>
    </row>
    <row r="821" spans="9:10" x14ac:dyDescent="0.2">
      <c r="I821" s="93"/>
      <c r="J821" s="93"/>
    </row>
    <row r="822" spans="9:10" x14ac:dyDescent="0.2">
      <c r="I822" s="93"/>
      <c r="J822" s="93"/>
    </row>
    <row r="823" spans="9:10" x14ac:dyDescent="0.2">
      <c r="I823" s="93"/>
      <c r="J823" s="93"/>
    </row>
    <row r="824" spans="9:10" x14ac:dyDescent="0.2">
      <c r="I824" s="93"/>
      <c r="J824" s="93"/>
    </row>
    <row r="825" spans="9:10" x14ac:dyDescent="0.2">
      <c r="I825" s="93"/>
      <c r="J825" s="93"/>
    </row>
    <row r="826" spans="9:10" x14ac:dyDescent="0.2">
      <c r="I826" s="93"/>
      <c r="J826" s="93"/>
    </row>
    <row r="827" spans="9:10" x14ac:dyDescent="0.2">
      <c r="I827" s="93"/>
      <c r="J827" s="93"/>
    </row>
    <row r="828" spans="9:10" x14ac:dyDescent="0.2">
      <c r="I828" s="93"/>
      <c r="J828" s="93"/>
    </row>
    <row r="829" spans="9:10" x14ac:dyDescent="0.2">
      <c r="I829" s="93"/>
      <c r="J829" s="93"/>
    </row>
    <row r="830" spans="9:10" x14ac:dyDescent="0.2">
      <c r="I830" s="93"/>
      <c r="J830" s="93"/>
    </row>
    <row r="831" spans="9:10" x14ac:dyDescent="0.2">
      <c r="I831" s="93"/>
      <c r="J831" s="93"/>
    </row>
    <row r="832" spans="9:10" x14ac:dyDescent="0.2">
      <c r="I832" s="93"/>
      <c r="J832" s="93"/>
    </row>
    <row r="833" spans="9:10" x14ac:dyDescent="0.2">
      <c r="I833" s="93"/>
      <c r="J833" s="93"/>
    </row>
    <row r="834" spans="9:10" x14ac:dyDescent="0.2">
      <c r="I834" s="93"/>
      <c r="J834" s="93"/>
    </row>
    <row r="835" spans="9:10" x14ac:dyDescent="0.2">
      <c r="I835" s="93"/>
      <c r="J835" s="93"/>
    </row>
    <row r="836" spans="9:10" x14ac:dyDescent="0.2">
      <c r="I836" s="93"/>
      <c r="J836" s="93"/>
    </row>
    <row r="837" spans="9:10" x14ac:dyDescent="0.2">
      <c r="I837" s="93"/>
      <c r="J837" s="93"/>
    </row>
    <row r="838" spans="9:10" x14ac:dyDescent="0.2">
      <c r="I838" s="93"/>
      <c r="J838" s="93"/>
    </row>
    <row r="839" spans="9:10" x14ac:dyDescent="0.2">
      <c r="I839" s="93"/>
      <c r="J839" s="93"/>
    </row>
    <row r="840" spans="9:10" x14ac:dyDescent="0.2">
      <c r="I840" s="93"/>
      <c r="J840" s="93"/>
    </row>
    <row r="841" spans="9:10" x14ac:dyDescent="0.2">
      <c r="I841" s="93"/>
      <c r="J841" s="93"/>
    </row>
    <row r="842" spans="9:10" x14ac:dyDescent="0.2">
      <c r="I842" s="93"/>
      <c r="J842" s="93"/>
    </row>
    <row r="843" spans="9:10" x14ac:dyDescent="0.2">
      <c r="I843" s="93"/>
      <c r="J843" s="93"/>
    </row>
    <row r="844" spans="9:10" x14ac:dyDescent="0.2">
      <c r="I844" s="93"/>
      <c r="J844" s="93"/>
    </row>
    <row r="845" spans="9:10" x14ac:dyDescent="0.2">
      <c r="I845" s="93"/>
      <c r="J845" s="93"/>
    </row>
    <row r="846" spans="9:10" x14ac:dyDescent="0.2">
      <c r="I846" s="93"/>
      <c r="J846" s="93"/>
    </row>
    <row r="847" spans="9:10" x14ac:dyDescent="0.2">
      <c r="I847" s="93"/>
      <c r="J847" s="93"/>
    </row>
    <row r="848" spans="9:10" x14ac:dyDescent="0.2">
      <c r="I848" s="93"/>
      <c r="J848" s="93"/>
    </row>
    <row r="849" spans="9:10" x14ac:dyDescent="0.2">
      <c r="I849" s="93"/>
      <c r="J849" s="93"/>
    </row>
    <row r="850" spans="9:10" x14ac:dyDescent="0.2">
      <c r="I850" s="93"/>
      <c r="J850" s="93"/>
    </row>
    <row r="851" spans="9:10" x14ac:dyDescent="0.2">
      <c r="I851" s="93"/>
      <c r="J851" s="93"/>
    </row>
    <row r="852" spans="9:10" x14ac:dyDescent="0.2">
      <c r="I852" s="93"/>
      <c r="J852" s="93"/>
    </row>
    <row r="853" spans="9:10" x14ac:dyDescent="0.2">
      <c r="I853" s="93"/>
      <c r="J853" s="93"/>
    </row>
    <row r="854" spans="9:10" x14ac:dyDescent="0.2">
      <c r="I854" s="93"/>
      <c r="J854" s="93"/>
    </row>
    <row r="855" spans="9:10" x14ac:dyDescent="0.2">
      <c r="I855" s="93"/>
      <c r="J855" s="93"/>
    </row>
    <row r="856" spans="9:10" x14ac:dyDescent="0.2">
      <c r="I856" s="93"/>
      <c r="J856" s="93"/>
    </row>
    <row r="857" spans="9:10" x14ac:dyDescent="0.2">
      <c r="I857" s="93"/>
      <c r="J857" s="93"/>
    </row>
    <row r="858" spans="9:10" x14ac:dyDescent="0.2">
      <c r="I858" s="93"/>
      <c r="J858" s="93"/>
    </row>
    <row r="859" spans="9:10" x14ac:dyDescent="0.2">
      <c r="I859" s="93"/>
      <c r="J859" s="93"/>
    </row>
    <row r="860" spans="9:10" x14ac:dyDescent="0.2">
      <c r="I860" s="93"/>
      <c r="J860" s="93"/>
    </row>
    <row r="861" spans="9:10" x14ac:dyDescent="0.2">
      <c r="I861" s="93"/>
      <c r="J861" s="93"/>
    </row>
    <row r="862" spans="9:10" x14ac:dyDescent="0.2">
      <c r="I862" s="93"/>
      <c r="J862" s="93"/>
    </row>
    <row r="863" spans="9:10" x14ac:dyDescent="0.2">
      <c r="I863" s="93"/>
      <c r="J863" s="93"/>
    </row>
    <row r="864" spans="9:10" x14ac:dyDescent="0.2">
      <c r="I864" s="93"/>
      <c r="J864" s="93"/>
    </row>
    <row r="865" spans="9:10" x14ac:dyDescent="0.2">
      <c r="I865" s="93"/>
      <c r="J865" s="93"/>
    </row>
    <row r="866" spans="9:10" x14ac:dyDescent="0.2">
      <c r="I866" s="93"/>
      <c r="J866" s="93"/>
    </row>
    <row r="867" spans="9:10" x14ac:dyDescent="0.2">
      <c r="I867" s="93"/>
      <c r="J867" s="93"/>
    </row>
    <row r="868" spans="9:10" x14ac:dyDescent="0.2">
      <c r="I868" s="93"/>
      <c r="J868" s="93"/>
    </row>
    <row r="869" spans="9:10" x14ac:dyDescent="0.2">
      <c r="I869" s="93"/>
      <c r="J869" s="93"/>
    </row>
    <row r="870" spans="9:10" x14ac:dyDescent="0.2">
      <c r="I870" s="93"/>
      <c r="J870" s="93"/>
    </row>
    <row r="871" spans="9:10" x14ac:dyDescent="0.2">
      <c r="I871" s="93"/>
      <c r="J871" s="93"/>
    </row>
    <row r="872" spans="9:10" x14ac:dyDescent="0.2">
      <c r="I872" s="93"/>
      <c r="J872" s="93"/>
    </row>
    <row r="873" spans="9:10" x14ac:dyDescent="0.2">
      <c r="I873" s="93"/>
      <c r="J873" s="93"/>
    </row>
    <row r="874" spans="9:10" x14ac:dyDescent="0.2">
      <c r="I874" s="93"/>
      <c r="J874" s="93"/>
    </row>
    <row r="875" spans="9:10" x14ac:dyDescent="0.2">
      <c r="I875" s="93"/>
      <c r="J875" s="93"/>
    </row>
    <row r="876" spans="9:10" x14ac:dyDescent="0.2">
      <c r="I876" s="93"/>
      <c r="J876" s="93"/>
    </row>
    <row r="877" spans="9:10" x14ac:dyDescent="0.2">
      <c r="I877" s="93"/>
      <c r="J877" s="93"/>
    </row>
    <row r="878" spans="9:10" x14ac:dyDescent="0.2">
      <c r="I878" s="93"/>
      <c r="J878" s="93"/>
    </row>
    <row r="879" spans="9:10" x14ac:dyDescent="0.2">
      <c r="I879" s="93"/>
      <c r="J879" s="93"/>
    </row>
    <row r="880" spans="9:10" x14ac:dyDescent="0.2">
      <c r="I880" s="93"/>
      <c r="J880" s="93"/>
    </row>
    <row r="881" spans="9:10" x14ac:dyDescent="0.2">
      <c r="I881" s="93"/>
      <c r="J881" s="93"/>
    </row>
    <row r="882" spans="9:10" x14ac:dyDescent="0.2">
      <c r="I882" s="93"/>
      <c r="J882" s="93"/>
    </row>
    <row r="883" spans="9:10" x14ac:dyDescent="0.2">
      <c r="I883" s="93"/>
      <c r="J883" s="93"/>
    </row>
    <row r="884" spans="9:10" x14ac:dyDescent="0.2">
      <c r="I884" s="93"/>
      <c r="J884" s="93"/>
    </row>
    <row r="885" spans="9:10" x14ac:dyDescent="0.2">
      <c r="I885" s="93"/>
      <c r="J885" s="93"/>
    </row>
    <row r="886" spans="9:10" x14ac:dyDescent="0.2">
      <c r="I886" s="93"/>
      <c r="J886" s="93"/>
    </row>
    <row r="887" spans="9:10" x14ac:dyDescent="0.2">
      <c r="I887" s="93"/>
      <c r="J887" s="93"/>
    </row>
    <row r="888" spans="9:10" x14ac:dyDescent="0.2">
      <c r="I888" s="93"/>
      <c r="J888" s="93"/>
    </row>
    <row r="889" spans="9:10" x14ac:dyDescent="0.2">
      <c r="I889" s="93"/>
      <c r="J889" s="93"/>
    </row>
    <row r="890" spans="9:10" x14ac:dyDescent="0.2">
      <c r="I890" s="93"/>
      <c r="J890" s="93"/>
    </row>
    <row r="891" spans="9:10" x14ac:dyDescent="0.2">
      <c r="I891" s="93"/>
      <c r="J891" s="93"/>
    </row>
    <row r="892" spans="9:10" x14ac:dyDescent="0.2">
      <c r="I892" s="93"/>
      <c r="J892" s="93"/>
    </row>
    <row r="893" spans="9:10" x14ac:dyDescent="0.2">
      <c r="I893" s="93"/>
      <c r="J893" s="93"/>
    </row>
    <row r="894" spans="9:10" x14ac:dyDescent="0.2">
      <c r="I894" s="93"/>
      <c r="J894" s="93"/>
    </row>
    <row r="895" spans="9:10" x14ac:dyDescent="0.2">
      <c r="I895" s="93"/>
      <c r="J895" s="93"/>
    </row>
    <row r="896" spans="9:10" x14ac:dyDescent="0.2">
      <c r="I896" s="93"/>
      <c r="J896" s="93"/>
    </row>
    <row r="897" spans="9:10" x14ac:dyDescent="0.2">
      <c r="I897" s="93"/>
      <c r="J897" s="93"/>
    </row>
    <row r="898" spans="9:10" x14ac:dyDescent="0.2">
      <c r="I898" s="93"/>
      <c r="J898" s="93"/>
    </row>
    <row r="899" spans="9:10" x14ac:dyDescent="0.2">
      <c r="I899" s="93"/>
      <c r="J899" s="93"/>
    </row>
    <row r="900" spans="9:10" x14ac:dyDescent="0.2">
      <c r="I900" s="93"/>
      <c r="J900" s="93"/>
    </row>
    <row r="901" spans="9:10" x14ac:dyDescent="0.2">
      <c r="I901" s="93"/>
      <c r="J901" s="93"/>
    </row>
    <row r="902" spans="9:10" x14ac:dyDescent="0.2">
      <c r="I902" s="93"/>
      <c r="J902" s="93"/>
    </row>
    <row r="903" spans="9:10" x14ac:dyDescent="0.2">
      <c r="I903" s="93"/>
      <c r="J903" s="93"/>
    </row>
    <row r="904" spans="9:10" x14ac:dyDescent="0.2">
      <c r="I904" s="93"/>
      <c r="J904" s="93"/>
    </row>
    <row r="905" spans="9:10" x14ac:dyDescent="0.2">
      <c r="I905" s="93"/>
      <c r="J905" s="93"/>
    </row>
    <row r="906" spans="9:10" x14ac:dyDescent="0.2">
      <c r="I906" s="93"/>
      <c r="J906" s="93"/>
    </row>
    <row r="907" spans="9:10" x14ac:dyDescent="0.2">
      <c r="I907" s="93"/>
      <c r="J907" s="93"/>
    </row>
    <row r="908" spans="9:10" x14ac:dyDescent="0.2">
      <c r="I908" s="93"/>
      <c r="J908" s="93"/>
    </row>
    <row r="909" spans="9:10" x14ac:dyDescent="0.2">
      <c r="I909" s="93"/>
      <c r="J909" s="93"/>
    </row>
    <row r="910" spans="9:10" x14ac:dyDescent="0.2">
      <c r="I910" s="93"/>
      <c r="J910" s="93"/>
    </row>
    <row r="911" spans="9:10" x14ac:dyDescent="0.2">
      <c r="I911" s="93"/>
      <c r="J911" s="93"/>
    </row>
    <row r="912" spans="9:10" x14ac:dyDescent="0.2">
      <c r="I912" s="93"/>
      <c r="J912" s="93"/>
    </row>
    <row r="913" spans="9:10" x14ac:dyDescent="0.2">
      <c r="I913" s="93"/>
      <c r="J913" s="93"/>
    </row>
    <row r="914" spans="9:10" x14ac:dyDescent="0.2">
      <c r="I914" s="93"/>
      <c r="J914" s="93"/>
    </row>
    <row r="915" spans="9:10" x14ac:dyDescent="0.2">
      <c r="I915" s="93"/>
      <c r="J915" s="93"/>
    </row>
    <row r="916" spans="9:10" x14ac:dyDescent="0.2">
      <c r="I916" s="93"/>
      <c r="J916" s="93"/>
    </row>
    <row r="917" spans="9:10" x14ac:dyDescent="0.2">
      <c r="I917" s="93"/>
      <c r="J917" s="93"/>
    </row>
    <row r="918" spans="9:10" x14ac:dyDescent="0.2">
      <c r="I918" s="93"/>
      <c r="J918" s="93"/>
    </row>
    <row r="919" spans="9:10" x14ac:dyDescent="0.2">
      <c r="I919" s="93"/>
      <c r="J919" s="93"/>
    </row>
    <row r="920" spans="9:10" x14ac:dyDescent="0.2">
      <c r="I920" s="93"/>
      <c r="J920" s="93"/>
    </row>
    <row r="921" spans="9:10" x14ac:dyDescent="0.2">
      <c r="I921" s="93"/>
      <c r="J921" s="93"/>
    </row>
    <row r="922" spans="9:10" x14ac:dyDescent="0.2">
      <c r="I922" s="93"/>
      <c r="J922" s="93"/>
    </row>
    <row r="923" spans="9:10" x14ac:dyDescent="0.2">
      <c r="I923" s="93"/>
      <c r="J923" s="93"/>
    </row>
    <row r="924" spans="9:10" x14ac:dyDescent="0.2">
      <c r="I924" s="93"/>
      <c r="J924" s="93"/>
    </row>
    <row r="925" spans="9:10" x14ac:dyDescent="0.2">
      <c r="I925" s="93"/>
      <c r="J925" s="93"/>
    </row>
    <row r="926" spans="9:10" x14ac:dyDescent="0.2">
      <c r="I926" s="93"/>
      <c r="J926" s="93"/>
    </row>
    <row r="927" spans="9:10" x14ac:dyDescent="0.2">
      <c r="I927" s="93"/>
      <c r="J927" s="93"/>
    </row>
    <row r="928" spans="9:10" x14ac:dyDescent="0.2">
      <c r="I928" s="93"/>
      <c r="J928" s="93"/>
    </row>
    <row r="929" spans="9:10" x14ac:dyDescent="0.2">
      <c r="I929" s="93"/>
      <c r="J929" s="93"/>
    </row>
    <row r="930" spans="9:10" x14ac:dyDescent="0.2">
      <c r="I930" s="93"/>
      <c r="J930" s="93"/>
    </row>
    <row r="931" spans="9:10" x14ac:dyDescent="0.2">
      <c r="I931" s="93"/>
      <c r="J931" s="93"/>
    </row>
    <row r="932" spans="9:10" x14ac:dyDescent="0.2">
      <c r="I932" s="93"/>
      <c r="J932" s="93"/>
    </row>
    <row r="933" spans="9:10" x14ac:dyDescent="0.2">
      <c r="I933" s="93"/>
      <c r="J933" s="93"/>
    </row>
    <row r="934" spans="9:10" x14ac:dyDescent="0.2">
      <c r="I934" s="93"/>
      <c r="J934" s="93"/>
    </row>
    <row r="935" spans="9:10" x14ac:dyDescent="0.2">
      <c r="I935" s="93"/>
      <c r="J935" s="93"/>
    </row>
    <row r="936" spans="9:10" x14ac:dyDescent="0.2">
      <c r="I936" s="93"/>
      <c r="J936" s="93"/>
    </row>
    <row r="937" spans="9:10" x14ac:dyDescent="0.2">
      <c r="I937" s="93"/>
      <c r="J937" s="93"/>
    </row>
    <row r="938" spans="9:10" x14ac:dyDescent="0.2">
      <c r="I938" s="93"/>
      <c r="J938" s="93"/>
    </row>
    <row r="939" spans="9:10" x14ac:dyDescent="0.2">
      <c r="I939" s="93"/>
      <c r="J939" s="93"/>
    </row>
    <row r="940" spans="9:10" x14ac:dyDescent="0.2">
      <c r="I940" s="93"/>
      <c r="J940" s="93"/>
    </row>
    <row r="941" spans="9:10" x14ac:dyDescent="0.2">
      <c r="I941" s="93"/>
      <c r="J941" s="93"/>
    </row>
    <row r="942" spans="9:10" x14ac:dyDescent="0.2">
      <c r="I942" s="93"/>
      <c r="J942" s="93"/>
    </row>
    <row r="943" spans="9:10" x14ac:dyDescent="0.2">
      <c r="I943" s="93"/>
      <c r="J943" s="93"/>
    </row>
    <row r="944" spans="9:10" x14ac:dyDescent="0.2">
      <c r="I944" s="93"/>
      <c r="J944" s="93"/>
    </row>
    <row r="945" spans="9:10" x14ac:dyDescent="0.2">
      <c r="I945" s="93"/>
      <c r="J945" s="93"/>
    </row>
    <row r="946" spans="9:10" x14ac:dyDescent="0.2">
      <c r="I946" s="93"/>
      <c r="J946" s="93"/>
    </row>
    <row r="947" spans="9:10" x14ac:dyDescent="0.2">
      <c r="I947" s="93"/>
      <c r="J947" s="93"/>
    </row>
    <row r="948" spans="9:10" x14ac:dyDescent="0.2">
      <c r="I948" s="93"/>
      <c r="J948" s="93"/>
    </row>
    <row r="949" spans="9:10" x14ac:dyDescent="0.2">
      <c r="I949" s="93"/>
      <c r="J949" s="93"/>
    </row>
    <row r="950" spans="9:10" x14ac:dyDescent="0.2">
      <c r="I950" s="93"/>
      <c r="J950" s="93"/>
    </row>
    <row r="951" spans="9:10" x14ac:dyDescent="0.2">
      <c r="I951" s="93"/>
      <c r="J951" s="93"/>
    </row>
    <row r="952" spans="9:10" x14ac:dyDescent="0.2">
      <c r="I952" s="93"/>
      <c r="J952" s="93"/>
    </row>
    <row r="953" spans="9:10" x14ac:dyDescent="0.2">
      <c r="I953" s="93"/>
      <c r="J953" s="93"/>
    </row>
    <row r="954" spans="9:10" x14ac:dyDescent="0.2">
      <c r="I954" s="93"/>
      <c r="J954" s="93"/>
    </row>
    <row r="955" spans="9:10" x14ac:dyDescent="0.2">
      <c r="I955" s="93"/>
      <c r="J955" s="93"/>
    </row>
    <row r="956" spans="9:10" x14ac:dyDescent="0.2">
      <c r="I956" s="93"/>
      <c r="J956" s="93"/>
    </row>
    <row r="957" spans="9:10" x14ac:dyDescent="0.2">
      <c r="I957" s="93"/>
      <c r="J957" s="93"/>
    </row>
    <row r="958" spans="9:10" x14ac:dyDescent="0.2">
      <c r="I958" s="93"/>
      <c r="J958" s="93"/>
    </row>
    <row r="959" spans="9:10" x14ac:dyDescent="0.2">
      <c r="I959" s="93"/>
      <c r="J959" s="93"/>
    </row>
    <row r="960" spans="9:10" x14ac:dyDescent="0.2">
      <c r="I960" s="93"/>
      <c r="J960" s="93"/>
    </row>
    <row r="961" spans="9:10" x14ac:dyDescent="0.2">
      <c r="I961" s="93"/>
      <c r="J961" s="93"/>
    </row>
    <row r="962" spans="9:10" x14ac:dyDescent="0.2">
      <c r="I962" s="93"/>
      <c r="J962" s="93"/>
    </row>
    <row r="963" spans="9:10" x14ac:dyDescent="0.2">
      <c r="I963" s="93"/>
      <c r="J963" s="93"/>
    </row>
    <row r="964" spans="9:10" x14ac:dyDescent="0.2">
      <c r="I964" s="93"/>
      <c r="J964" s="93"/>
    </row>
    <row r="965" spans="9:10" x14ac:dyDescent="0.2">
      <c r="I965" s="93"/>
      <c r="J965" s="93"/>
    </row>
    <row r="966" spans="9:10" x14ac:dyDescent="0.2">
      <c r="I966" s="93"/>
      <c r="J966" s="93"/>
    </row>
    <row r="967" spans="9:10" x14ac:dyDescent="0.2">
      <c r="I967" s="93"/>
      <c r="J967" s="93"/>
    </row>
    <row r="968" spans="9:10" x14ac:dyDescent="0.2">
      <c r="I968" s="93"/>
      <c r="J968" s="93"/>
    </row>
    <row r="969" spans="9:10" x14ac:dyDescent="0.2">
      <c r="I969" s="93"/>
      <c r="J969" s="93"/>
    </row>
    <row r="970" spans="9:10" x14ac:dyDescent="0.2">
      <c r="I970" s="93"/>
      <c r="J970" s="93"/>
    </row>
    <row r="971" spans="9:10" x14ac:dyDescent="0.2">
      <c r="I971" s="93"/>
      <c r="J971" s="93"/>
    </row>
    <row r="972" spans="9:10" x14ac:dyDescent="0.2">
      <c r="I972" s="93"/>
      <c r="J972" s="93"/>
    </row>
    <row r="973" spans="9:10" x14ac:dyDescent="0.2">
      <c r="I973" s="93"/>
      <c r="J973" s="93"/>
    </row>
    <row r="974" spans="9:10" x14ac:dyDescent="0.2">
      <c r="I974" s="93"/>
      <c r="J974" s="93"/>
    </row>
    <row r="975" spans="9:10" x14ac:dyDescent="0.2">
      <c r="I975" s="93"/>
      <c r="J975" s="93"/>
    </row>
    <row r="976" spans="9:10" x14ac:dyDescent="0.2">
      <c r="I976" s="93"/>
      <c r="J976" s="93"/>
    </row>
    <row r="977" spans="9:10" x14ac:dyDescent="0.2">
      <c r="I977" s="93"/>
      <c r="J977" s="93"/>
    </row>
    <row r="978" spans="9:10" x14ac:dyDescent="0.2">
      <c r="I978" s="93"/>
      <c r="J978" s="93"/>
    </row>
    <row r="979" spans="9:10" x14ac:dyDescent="0.2">
      <c r="I979" s="93"/>
      <c r="J979" s="93"/>
    </row>
    <row r="980" spans="9:10" x14ac:dyDescent="0.2">
      <c r="I980" s="93"/>
      <c r="J980" s="93"/>
    </row>
    <row r="981" spans="9:10" x14ac:dyDescent="0.2">
      <c r="I981" s="93"/>
      <c r="J981" s="93"/>
    </row>
    <row r="982" spans="9:10" x14ac:dyDescent="0.2">
      <c r="I982" s="93"/>
      <c r="J982" s="93"/>
    </row>
    <row r="983" spans="9:10" x14ac:dyDescent="0.2">
      <c r="I983" s="93"/>
      <c r="J983" s="93"/>
    </row>
    <row r="984" spans="9:10" x14ac:dyDescent="0.2">
      <c r="I984" s="93"/>
      <c r="J984" s="93"/>
    </row>
    <row r="985" spans="9:10" x14ac:dyDescent="0.2">
      <c r="I985" s="93"/>
      <c r="J985" s="93"/>
    </row>
    <row r="986" spans="9:10" x14ac:dyDescent="0.2">
      <c r="I986" s="93"/>
      <c r="J986" s="93"/>
    </row>
    <row r="987" spans="9:10" x14ac:dyDescent="0.2">
      <c r="I987" s="93"/>
      <c r="J987" s="93"/>
    </row>
    <row r="988" spans="9:10" x14ac:dyDescent="0.2">
      <c r="I988" s="93"/>
      <c r="J988" s="93"/>
    </row>
    <row r="989" spans="9:10" x14ac:dyDescent="0.2">
      <c r="I989" s="93"/>
      <c r="J989" s="93"/>
    </row>
    <row r="990" spans="9:10" x14ac:dyDescent="0.2">
      <c r="I990" s="93"/>
      <c r="J990" s="93"/>
    </row>
    <row r="991" spans="9:10" x14ac:dyDescent="0.2">
      <c r="I991" s="93"/>
      <c r="J991" s="93"/>
    </row>
    <row r="992" spans="9:10" x14ac:dyDescent="0.2">
      <c r="I992" s="93"/>
      <c r="J992" s="93"/>
    </row>
    <row r="993" spans="9:10" x14ac:dyDescent="0.2">
      <c r="I993" s="93"/>
      <c r="J993" s="93"/>
    </row>
    <row r="994" spans="9:10" x14ac:dyDescent="0.2">
      <c r="I994" s="93"/>
      <c r="J994" s="93"/>
    </row>
    <row r="995" spans="9:10" x14ac:dyDescent="0.2">
      <c r="I995" s="93"/>
      <c r="J995" s="93"/>
    </row>
    <row r="996" spans="9:10" x14ac:dyDescent="0.2">
      <c r="I996" s="93"/>
      <c r="J996" s="93"/>
    </row>
    <row r="997" spans="9:10" x14ac:dyDescent="0.2">
      <c r="I997" s="93"/>
      <c r="J997" s="93"/>
    </row>
    <row r="998" spans="9:10" x14ac:dyDescent="0.2">
      <c r="I998" s="93"/>
      <c r="J998" s="93"/>
    </row>
    <row r="999" spans="9:10" x14ac:dyDescent="0.2">
      <c r="I999" s="93"/>
      <c r="J999" s="93"/>
    </row>
    <row r="1000" spans="9:10" x14ac:dyDescent="0.2">
      <c r="I1000" s="93"/>
      <c r="J1000" s="93"/>
    </row>
    <row r="1001" spans="9:10" x14ac:dyDescent="0.2">
      <c r="I1001" s="93"/>
      <c r="J1001" s="93"/>
    </row>
    <row r="1002" spans="9:10" x14ac:dyDescent="0.2">
      <c r="I1002" s="93"/>
      <c r="J1002" s="93"/>
    </row>
    <row r="1003" spans="9:10" x14ac:dyDescent="0.2">
      <c r="I1003" s="93"/>
      <c r="J1003" s="93"/>
    </row>
    <row r="1004" spans="9:10" x14ac:dyDescent="0.2">
      <c r="I1004" s="93"/>
      <c r="J1004" s="93"/>
    </row>
    <row r="1005" spans="9:10" x14ac:dyDescent="0.2">
      <c r="I1005" s="93"/>
      <c r="J1005" s="93"/>
    </row>
  </sheetData>
  <customSheetViews>
    <customSheetView guid="{1561A5C0-98C6-4E26-BD9D-1379D6E848E5}" scale="90" showGridLines="0" fitToPage="1" showRuler="0">
      <pane ySplit="7" topLeftCell="A8" activePane="bottomLeft" state="frozen"/>
      <selection pane="bottomLeft" activeCell="E19" sqref="E19"/>
      <pageMargins left="0.39370078740157483" right="0.39370078740157483" top="0.78740157480314965" bottom="0.78740157480314965" header="0.31496062992125984" footer="0.31496062992125984"/>
      <printOptions horizontalCentered="1"/>
      <pageSetup paperSize="9" scale="81" orientation="portrait" horizontalDpi="4294967294" r:id="rId1"/>
      <headerFooter alignWithMargins="0">
        <oddFooter>&amp;C&amp;F&amp;R&amp;A</oddFooter>
      </headerFooter>
    </customSheetView>
  </customSheetViews>
  <mergeCells count="2">
    <mergeCell ref="A5:E5"/>
    <mergeCell ref="A49:F51"/>
  </mergeCells>
  <phoneticPr fontId="0" type="noConversion"/>
  <conditionalFormatting sqref="C47">
    <cfRule type="cellIs" dxfId="51" priority="1" stopIfTrue="1" operator="equal">
      <formula>"INFORMAR PREÇO UNITÁRIO"</formula>
    </cfRule>
  </conditionalFormatting>
  <dataValidations count="2">
    <dataValidation allowBlank="1" showInputMessage="1" showErrorMessage="1" promptTitle="ALERTA" prompt="FAVOR INFORMAR VALOR TOTAL GASTO POR DIA COM ALIMENTAÇÃO PARA CADA COLABORADOR." sqref="D16:D45" xr:uid="{00000000-0002-0000-0700-000000000000}"/>
    <dataValidation type="whole" allowBlank="1" showInputMessage="1" showErrorMessage="1" errorTitle="ERRO" error="FAVOR INFORMAR O NÚMERO DE DIAS ENTRE &quot;0&quot; E &quot;30&quot;." promptTitle="ALERTA" prompt="FAVOR INFORMAR O NÚMERO DE DIAS POR MÊS QUE CADA COLABORADOR RECEBERÁ ALIMENTAÇÃO. " sqref="E16:E45" xr:uid="{00000000-0002-0000-0700-000001000000}">
      <formula1>0</formula1>
      <formula2>30</formula2>
    </dataValidation>
  </dataValidations>
  <printOptions horizontalCentered="1"/>
  <pageMargins left="0.39370078740157483" right="0.39370078740157483" top="0.39370078740157483" bottom="0.59055118110236227" header="0.19685039370078741" footer="0.19685039370078741"/>
  <pageSetup paperSize="9" scale="68" orientation="portrait" horizontalDpi="4294967294" r:id="rId2"/>
  <headerFooter alignWithMargins="0">
    <oddFooter>&amp;L&amp;A&amp;C&amp;F&amp;Rpágina &amp;P de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dimension ref="A1:Q83"/>
  <sheetViews>
    <sheetView showGridLines="0" zoomScale="90" zoomScaleNormal="90" zoomScaleSheetLayoutView="50" workbookViewId="0">
      <pane ySplit="7" topLeftCell="A18" activePane="bottomLeft" state="frozen"/>
      <selection activeCell="A4" sqref="A4:B4"/>
      <selection pane="bottomLeft" activeCell="F25" sqref="F25"/>
    </sheetView>
  </sheetViews>
  <sheetFormatPr defaultColWidth="9.140625" defaultRowHeight="12.75" x14ac:dyDescent="0.2"/>
  <cols>
    <col min="1" max="1" width="43.28515625" style="86" customWidth="1"/>
    <col min="2" max="10" width="21.7109375" style="86" customWidth="1"/>
    <col min="11" max="17" width="20.7109375" style="86" customWidth="1"/>
    <col min="18" max="18" width="9.140625" style="86"/>
    <col min="19" max="19" width="16" style="86" bestFit="1" customWidth="1"/>
    <col min="20" max="16384" width="9.140625" style="86"/>
  </cols>
  <sheetData>
    <row r="1" spans="1:17" ht="15.75" customHeight="1" x14ac:dyDescent="0.2">
      <c r="A1" s="95"/>
      <c r="B1" s="96"/>
      <c r="D1" s="97"/>
      <c r="E1" s="97"/>
      <c r="F1" s="97"/>
      <c r="G1" s="97"/>
      <c r="H1" s="97"/>
      <c r="I1" s="97"/>
    </row>
    <row r="2" spans="1:17" ht="12.75" customHeight="1" x14ac:dyDescent="0.2">
      <c r="A2" s="98"/>
      <c r="B2" s="96"/>
    </row>
    <row r="3" spans="1:17" ht="15.75" customHeight="1" x14ac:dyDescent="0.2">
      <c r="A3" s="98"/>
      <c r="B3" s="96"/>
    </row>
    <row r="4" spans="1:17" ht="15" customHeight="1" x14ac:dyDescent="0.2">
      <c r="A4" s="99">
        <f>'DADOS GERAIS'!A4</f>
        <v>0</v>
      </c>
      <c r="B4" s="96"/>
    </row>
    <row r="5" spans="1:17" ht="15.75" customHeight="1" x14ac:dyDescent="0.25">
      <c r="A5" s="726">
        <f>'DADOS GERAIS'!$A$5</f>
        <v>0</v>
      </c>
      <c r="B5" s="726"/>
      <c r="C5" s="726"/>
      <c r="D5" s="726"/>
      <c r="E5" s="726"/>
      <c r="F5" s="726"/>
      <c r="G5" s="726"/>
      <c r="H5" s="726"/>
      <c r="I5" s="726"/>
      <c r="J5" s="726"/>
    </row>
    <row r="6" spans="1:17" ht="15.75" customHeight="1" x14ac:dyDescent="0.2">
      <c r="A6" s="81" t="str">
        <f>'DADOS GERAIS'!$A$6</f>
        <v xml:space="preserve"> Nº </v>
      </c>
      <c r="B6" s="94"/>
      <c r="C6" s="101"/>
      <c r="D6" s="101"/>
      <c r="E6" s="101"/>
      <c r="F6" s="101"/>
      <c r="G6" s="101"/>
      <c r="H6" s="101"/>
      <c r="I6" s="101"/>
      <c r="J6" s="101"/>
      <c r="K6" s="101"/>
      <c r="L6" s="101"/>
      <c r="M6" s="101"/>
      <c r="N6" s="101"/>
      <c r="O6" s="101"/>
      <c r="P6" s="101"/>
      <c r="Q6" s="101"/>
    </row>
    <row r="7" spans="1:17" ht="15.75" customHeight="1" x14ac:dyDescent="0.2">
      <c r="A7" s="82" t="s">
        <v>189</v>
      </c>
      <c r="B7" s="103"/>
      <c r="C7" s="104"/>
      <c r="D7" s="104"/>
      <c r="E7" s="104"/>
      <c r="F7" s="104"/>
      <c r="G7" s="104"/>
      <c r="H7" s="104"/>
      <c r="I7" s="104"/>
      <c r="J7" s="104"/>
      <c r="K7" s="104"/>
      <c r="L7" s="104"/>
      <c r="M7" s="104"/>
      <c r="N7" s="104"/>
      <c r="O7" s="104"/>
      <c r="P7" s="104"/>
      <c r="Q7" s="104"/>
    </row>
    <row r="8" spans="1:17" ht="15.75" customHeight="1" x14ac:dyDescent="0.2">
      <c r="A8" s="106"/>
      <c r="B8" s="94"/>
      <c r="C8" s="101"/>
      <c r="D8" s="101"/>
      <c r="E8" s="101"/>
      <c r="F8" s="101"/>
      <c r="G8" s="101"/>
      <c r="H8" s="101"/>
      <c r="I8" s="101"/>
      <c r="J8" s="101"/>
      <c r="K8" s="101"/>
      <c r="L8" s="101"/>
      <c r="M8" s="101"/>
      <c r="N8" s="101"/>
      <c r="O8" s="101"/>
      <c r="P8" s="101"/>
      <c r="Q8" s="101"/>
    </row>
    <row r="9" spans="1:17" ht="15.75" customHeight="1" x14ac:dyDescent="0.2">
      <c r="A9" s="106"/>
      <c r="B9" s="94"/>
      <c r="C9" s="101"/>
      <c r="D9" s="101"/>
      <c r="E9" s="101"/>
      <c r="F9" s="101"/>
      <c r="G9" s="101"/>
      <c r="H9" s="101"/>
      <c r="I9" s="101"/>
      <c r="J9" s="101"/>
      <c r="K9" s="101"/>
      <c r="L9" s="101"/>
      <c r="M9" s="101"/>
      <c r="N9" s="101"/>
      <c r="O9" s="101"/>
      <c r="P9" s="101"/>
      <c r="Q9" s="101"/>
    </row>
    <row r="10" spans="1:17" ht="15.75" customHeight="1" thickBot="1" x14ac:dyDescent="0.25">
      <c r="A10" s="83" t="s">
        <v>23</v>
      </c>
      <c r="B10" s="94"/>
      <c r="C10" s="101"/>
      <c r="D10" s="101"/>
      <c r="E10" s="101"/>
      <c r="F10" s="101"/>
      <c r="G10" s="101"/>
      <c r="H10" s="101"/>
      <c r="I10" s="101"/>
      <c r="J10" s="101"/>
      <c r="K10" s="101"/>
      <c r="L10" s="101"/>
      <c r="M10" s="101"/>
      <c r="N10" s="101"/>
      <c r="O10" s="101"/>
      <c r="P10" s="101"/>
      <c r="Q10" s="101"/>
    </row>
    <row r="11" spans="1:17" ht="15.75" customHeight="1" thickBot="1" x14ac:dyDescent="0.25">
      <c r="A11" s="107"/>
      <c r="B11" s="108" t="s">
        <v>6</v>
      </c>
      <c r="C11" s="148" t="s">
        <v>7</v>
      </c>
      <c r="D11" s="101"/>
      <c r="E11" s="101"/>
      <c r="F11" s="101"/>
      <c r="G11" s="101"/>
      <c r="H11" s="101"/>
      <c r="I11" s="101"/>
      <c r="J11" s="101"/>
      <c r="K11" s="101"/>
      <c r="L11" s="101"/>
      <c r="M11" s="101"/>
      <c r="N11" s="101"/>
      <c r="O11" s="101"/>
      <c r="P11" s="101"/>
      <c r="Q11" s="101"/>
    </row>
    <row r="12" spans="1:17" ht="15.75" customHeight="1" x14ac:dyDescent="0.2">
      <c r="A12" s="159" t="str">
        <f>D42</f>
        <v>PLANO DE SAÚDE</v>
      </c>
      <c r="B12" s="160" t="e">
        <f>D73</f>
        <v>#REF!</v>
      </c>
      <c r="C12" s="161" t="e">
        <f>IF(B12=0,0,B12*'DADOS GERAIS'!$B$24)</f>
        <v>#REF!</v>
      </c>
      <c r="D12" s="101"/>
      <c r="E12" s="101"/>
      <c r="F12" s="101"/>
      <c r="G12" s="101"/>
      <c r="H12" s="101"/>
      <c r="I12" s="101"/>
      <c r="J12" s="101"/>
      <c r="K12" s="101"/>
      <c r="L12" s="101"/>
      <c r="M12" s="101"/>
      <c r="N12" s="101"/>
      <c r="O12" s="101"/>
      <c r="P12" s="101"/>
      <c r="Q12" s="101"/>
    </row>
    <row r="13" spans="1:17" ht="15.75" customHeight="1" x14ac:dyDescent="0.2">
      <c r="A13" s="159" t="s">
        <v>128</v>
      </c>
      <c r="B13" s="160" t="e">
        <f>E73</f>
        <v>#REF!</v>
      </c>
      <c r="C13" s="161" t="e">
        <f>IF(B13=0,0,B13*'DADOS GERAIS'!$B$24)</f>
        <v>#REF!</v>
      </c>
      <c r="D13" s="101"/>
      <c r="E13" s="101"/>
      <c r="F13" s="101"/>
      <c r="G13" s="101"/>
      <c r="H13" s="101"/>
      <c r="I13" s="101"/>
      <c r="J13" s="101"/>
      <c r="K13" s="101"/>
      <c r="L13" s="101"/>
      <c r="M13" s="101"/>
      <c r="N13" s="101"/>
      <c r="O13" s="101"/>
      <c r="P13" s="101"/>
      <c r="Q13" s="101"/>
    </row>
    <row r="14" spans="1:17" ht="15.75" customHeight="1" x14ac:dyDescent="0.2">
      <c r="A14" s="159" t="s">
        <v>143</v>
      </c>
      <c r="B14" s="160" t="e">
        <f>G73</f>
        <v>#REF!</v>
      </c>
      <c r="C14" s="161" t="e">
        <f>IF(B14=0,0,B14*'DADOS GERAIS'!$B$24)</f>
        <v>#REF!</v>
      </c>
      <c r="D14" s="101"/>
      <c r="E14" s="101"/>
      <c r="F14" s="101"/>
      <c r="G14" s="101"/>
      <c r="H14" s="101"/>
      <c r="I14" s="101"/>
      <c r="J14" s="101"/>
      <c r="K14" s="101"/>
      <c r="L14" s="101"/>
      <c r="M14" s="101"/>
      <c r="N14" s="101"/>
      <c r="O14" s="101"/>
      <c r="P14" s="101"/>
      <c r="Q14" s="101"/>
    </row>
    <row r="15" spans="1:17" ht="15.75" customHeight="1" x14ac:dyDescent="0.2">
      <c r="A15" s="159" t="str">
        <f>F42</f>
        <v>SEGURO DE VIDA</v>
      </c>
      <c r="B15" s="160" t="e">
        <f>F73</f>
        <v>#REF!</v>
      </c>
      <c r="C15" s="161" t="e">
        <f>IF(B15=0,0,B15*'DADOS GERAIS'!$B$24)</f>
        <v>#REF!</v>
      </c>
      <c r="D15" s="101"/>
      <c r="E15" s="101"/>
      <c r="F15" s="101"/>
      <c r="G15" s="101"/>
      <c r="H15" s="101"/>
      <c r="I15" s="101"/>
      <c r="J15" s="101"/>
      <c r="K15" s="101"/>
      <c r="L15" s="101"/>
      <c r="M15" s="101"/>
      <c r="N15" s="101"/>
      <c r="O15" s="101"/>
      <c r="P15" s="101"/>
      <c r="Q15" s="101"/>
    </row>
    <row r="16" spans="1:17" ht="15.75" customHeight="1" x14ac:dyDescent="0.2">
      <c r="A16" s="159" t="str">
        <f>K42</f>
        <v>VALE TRANSPORTE</v>
      </c>
      <c r="B16" s="160" t="e">
        <f>K73</f>
        <v>#REF!</v>
      </c>
      <c r="C16" s="161" t="e">
        <f>IF(B16=0,0,B16*'DADOS GERAIS'!$B$24)</f>
        <v>#REF!</v>
      </c>
      <c r="D16" s="101"/>
      <c r="E16" s="101"/>
      <c r="F16" s="101"/>
      <c r="G16" s="101"/>
      <c r="H16" s="101"/>
      <c r="I16" s="101"/>
      <c r="J16" s="101"/>
      <c r="K16" s="101"/>
      <c r="L16" s="101"/>
      <c r="M16" s="101"/>
      <c r="N16" s="101"/>
      <c r="O16" s="101"/>
      <c r="P16" s="101"/>
      <c r="Q16" s="101"/>
    </row>
    <row r="17" spans="1:17" ht="15.75" customHeight="1" x14ac:dyDescent="0.2">
      <c r="A17" s="159" t="s">
        <v>67</v>
      </c>
      <c r="B17" s="160" t="e">
        <f>H73</f>
        <v>#REF!</v>
      </c>
      <c r="C17" s="161" t="e">
        <f>IF(B17=0,0,B17*'DADOS GERAIS'!$B$24)</f>
        <v>#REF!</v>
      </c>
      <c r="D17" s="101"/>
      <c r="E17" s="101"/>
      <c r="F17" s="101"/>
      <c r="G17" s="101"/>
      <c r="H17" s="101"/>
      <c r="I17" s="101"/>
      <c r="J17" s="101"/>
      <c r="K17" s="101"/>
      <c r="L17" s="101"/>
      <c r="M17" s="101"/>
      <c r="N17" s="101"/>
      <c r="O17" s="101"/>
      <c r="P17" s="101"/>
      <c r="Q17" s="101"/>
    </row>
    <row r="18" spans="1:17" ht="15.75" customHeight="1" thickBot="1" x14ac:dyDescent="0.25">
      <c r="A18" s="162" t="s">
        <v>131</v>
      </c>
      <c r="B18" s="163" t="e">
        <f>I73</f>
        <v>#REF!</v>
      </c>
      <c r="C18" s="161" t="e">
        <f>IF(B18=0,0,B18*'DADOS GERAIS'!$B$24)</f>
        <v>#REF!</v>
      </c>
      <c r="D18" s="101"/>
      <c r="E18" s="101"/>
      <c r="F18" s="101"/>
      <c r="G18" s="101"/>
      <c r="H18" s="101"/>
      <c r="I18" s="101"/>
      <c r="J18" s="101"/>
      <c r="K18" s="101"/>
      <c r="L18" s="101"/>
      <c r="M18" s="101"/>
      <c r="N18" s="101"/>
      <c r="O18" s="101"/>
      <c r="P18" s="101"/>
      <c r="Q18" s="101"/>
    </row>
    <row r="19" spans="1:17" ht="15.75" customHeight="1" thickBot="1" x14ac:dyDescent="0.25">
      <c r="A19" s="164" t="s">
        <v>26</v>
      </c>
      <c r="B19" s="165" t="e">
        <f>SUM(B12:B18)</f>
        <v>#REF!</v>
      </c>
      <c r="C19" s="166" t="e">
        <f>SUM(C12:C18)</f>
        <v>#REF!</v>
      </c>
      <c r="D19" s="101"/>
      <c r="E19" s="101"/>
      <c r="F19" s="101"/>
      <c r="G19" s="101"/>
      <c r="H19" s="101"/>
      <c r="I19" s="101"/>
      <c r="J19" s="101"/>
      <c r="K19" s="101"/>
      <c r="L19" s="101"/>
      <c r="M19" s="101"/>
      <c r="N19" s="101"/>
      <c r="O19" s="101"/>
      <c r="P19" s="101"/>
      <c r="Q19" s="101"/>
    </row>
    <row r="20" spans="1:17" ht="15.75" customHeight="1" x14ac:dyDescent="0.2">
      <c r="A20" s="106"/>
      <c r="B20" s="167"/>
      <c r="C20" s="101"/>
      <c r="D20" s="101"/>
      <c r="E20" s="101"/>
      <c r="F20" s="101"/>
      <c r="G20" s="101"/>
      <c r="H20" s="101"/>
      <c r="I20" s="101"/>
      <c r="J20" s="101"/>
      <c r="K20" s="101"/>
      <c r="L20" s="101"/>
      <c r="M20" s="101"/>
      <c r="N20" s="101"/>
      <c r="O20" s="101"/>
      <c r="P20" s="101"/>
      <c r="Q20" s="101"/>
    </row>
    <row r="21" spans="1:17" ht="15.75" customHeight="1" thickBot="1" x14ac:dyDescent="0.25">
      <c r="A21" s="168" t="s">
        <v>24</v>
      </c>
      <c r="B21" s="94"/>
      <c r="C21" s="101"/>
      <c r="D21" s="102"/>
      <c r="E21" s="101"/>
      <c r="F21" s="93"/>
      <c r="G21" s="93"/>
      <c r="H21" s="93"/>
      <c r="I21" s="93"/>
      <c r="J21" s="93"/>
      <c r="K21" s="93"/>
      <c r="L21" s="93"/>
      <c r="M21" s="93"/>
      <c r="N21" s="93"/>
      <c r="O21" s="93"/>
      <c r="P21" s="93"/>
    </row>
    <row r="22" spans="1:17" ht="39" thickBot="1" x14ac:dyDescent="0.25">
      <c r="A22" s="169"/>
      <c r="B22" s="114" t="s">
        <v>71</v>
      </c>
      <c r="C22" s="115" t="s">
        <v>115</v>
      </c>
      <c r="D22" s="170" t="s">
        <v>27</v>
      </c>
      <c r="E22" s="101"/>
      <c r="F22" s="336" t="s">
        <v>278</v>
      </c>
      <c r="G22" s="336"/>
      <c r="H22" s="336"/>
      <c r="I22" s="93"/>
      <c r="J22" s="93"/>
      <c r="K22" s="93"/>
      <c r="L22" s="93"/>
      <c r="M22" s="93"/>
      <c r="N22" s="93"/>
      <c r="O22" s="93"/>
      <c r="P22" s="93"/>
    </row>
    <row r="23" spans="1:17" ht="15.75" customHeight="1" thickBot="1" x14ac:dyDescent="0.25">
      <c r="A23" s="335" t="s">
        <v>129</v>
      </c>
      <c r="B23" s="41"/>
      <c r="C23" s="42"/>
      <c r="D23" s="733"/>
      <c r="E23" s="101"/>
      <c r="F23" s="93" t="s">
        <v>277</v>
      </c>
      <c r="G23" s="93"/>
      <c r="H23" s="93"/>
      <c r="I23" s="93"/>
      <c r="J23" s="93"/>
      <c r="K23" s="93"/>
      <c r="L23" s="93"/>
      <c r="M23" s="93"/>
      <c r="N23" s="93"/>
      <c r="O23" s="93"/>
      <c r="P23" s="93"/>
    </row>
    <row r="24" spans="1:17" ht="15.75" customHeight="1" thickBot="1" x14ac:dyDescent="0.25">
      <c r="A24" s="335" t="s">
        <v>128</v>
      </c>
      <c r="B24" s="39"/>
      <c r="C24" s="40"/>
      <c r="D24" s="734"/>
      <c r="E24" s="101"/>
      <c r="F24" s="337" t="s">
        <v>281</v>
      </c>
      <c r="G24" s="93"/>
      <c r="H24" s="93"/>
      <c r="I24" s="93"/>
      <c r="J24" s="93"/>
      <c r="K24" s="93"/>
      <c r="L24" s="93"/>
      <c r="M24" s="93"/>
      <c r="N24" s="93"/>
      <c r="O24" s="93"/>
      <c r="P24" s="93"/>
    </row>
    <row r="25" spans="1:17" ht="15.75" customHeight="1" thickBot="1" x14ac:dyDescent="0.25">
      <c r="A25" s="93"/>
      <c r="B25" s="93"/>
      <c r="C25" s="93"/>
      <c r="D25" s="93"/>
      <c r="E25" s="101"/>
      <c r="F25" s="93" t="s">
        <v>279</v>
      </c>
      <c r="G25" s="93"/>
      <c r="H25" s="93"/>
      <c r="I25" s="93"/>
      <c r="J25" s="93"/>
      <c r="K25" s="93"/>
      <c r="L25" s="93"/>
      <c r="M25" s="93"/>
      <c r="N25" s="93"/>
      <c r="O25" s="93"/>
      <c r="P25" s="93"/>
    </row>
    <row r="26" spans="1:17" ht="39" thickBot="1" x14ac:dyDescent="0.25">
      <c r="A26" s="169"/>
      <c r="B26" s="114" t="s">
        <v>39</v>
      </c>
      <c r="C26" s="115" t="s">
        <v>115</v>
      </c>
      <c r="D26" s="93"/>
      <c r="E26" s="101"/>
      <c r="F26" s="93"/>
      <c r="G26" s="93"/>
      <c r="H26" s="93"/>
      <c r="I26" s="93"/>
      <c r="J26" s="93"/>
      <c r="K26" s="93"/>
      <c r="L26" s="93"/>
      <c r="M26" s="93"/>
      <c r="N26" s="93"/>
      <c r="O26" s="93"/>
      <c r="P26" s="93"/>
    </row>
    <row r="27" spans="1:17" ht="15.75" customHeight="1" thickBot="1" x14ac:dyDescent="0.25">
      <c r="A27" s="335" t="s">
        <v>25</v>
      </c>
      <c r="B27" s="8"/>
      <c r="C27" s="10"/>
      <c r="D27" s="93"/>
      <c r="E27" s="101"/>
      <c r="F27" s="93"/>
      <c r="G27" s="93"/>
      <c r="H27" s="93"/>
      <c r="I27" s="93"/>
      <c r="J27" s="93"/>
      <c r="K27" s="93"/>
      <c r="L27" s="93"/>
      <c r="M27" s="93"/>
      <c r="N27" s="93"/>
      <c r="O27" s="93"/>
      <c r="P27" s="93"/>
    </row>
    <row r="28" spans="1:17" ht="15.75" customHeight="1" thickBot="1" x14ac:dyDescent="0.25">
      <c r="A28" s="93"/>
      <c r="B28" s="93"/>
      <c r="C28" s="93"/>
      <c r="D28" s="93"/>
      <c r="E28" s="101"/>
      <c r="F28" s="93"/>
      <c r="G28" s="93"/>
      <c r="H28" s="93"/>
      <c r="I28" s="93"/>
      <c r="J28" s="93"/>
      <c r="K28" s="93"/>
      <c r="L28" s="93"/>
      <c r="M28" s="93"/>
      <c r="N28" s="93"/>
      <c r="O28" s="93"/>
      <c r="P28" s="93"/>
    </row>
    <row r="29" spans="1:17" ht="39" thickBot="1" x14ac:dyDescent="0.25">
      <c r="A29" s="169"/>
      <c r="B29" s="114" t="s">
        <v>39</v>
      </c>
      <c r="C29" s="115" t="s">
        <v>115</v>
      </c>
      <c r="D29" s="93"/>
      <c r="E29" s="101"/>
      <c r="F29" s="93"/>
      <c r="G29" s="93"/>
      <c r="H29" s="93"/>
      <c r="I29" s="93"/>
      <c r="J29" s="93"/>
      <c r="K29" s="93"/>
      <c r="L29" s="93"/>
      <c r="M29" s="93"/>
      <c r="N29" s="93"/>
      <c r="O29" s="93"/>
      <c r="P29" s="93"/>
    </row>
    <row r="30" spans="1:17" ht="15.75" customHeight="1" thickBot="1" x14ac:dyDescent="0.25">
      <c r="A30" s="335" t="s">
        <v>143</v>
      </c>
      <c r="B30" s="8"/>
      <c r="C30" s="10"/>
      <c r="D30" s="93"/>
      <c r="E30" s="101"/>
      <c r="F30" s="93"/>
      <c r="G30" s="93"/>
      <c r="H30" s="93"/>
      <c r="I30" s="93"/>
      <c r="J30" s="93"/>
      <c r="K30" s="93"/>
      <c r="L30" s="93"/>
      <c r="M30" s="93"/>
      <c r="N30" s="93"/>
      <c r="O30" s="93"/>
      <c r="P30" s="93"/>
    </row>
    <row r="31" spans="1:17" ht="15.75" customHeight="1" thickBot="1" x14ac:dyDescent="0.25">
      <c r="A31" s="93"/>
      <c r="B31" s="93"/>
      <c r="C31" s="93"/>
      <c r="D31" s="93"/>
      <c r="E31" s="101"/>
      <c r="F31" s="93"/>
      <c r="G31" s="93"/>
      <c r="H31" s="93"/>
      <c r="I31" s="93"/>
      <c r="J31" s="93"/>
      <c r="K31" s="93"/>
      <c r="L31" s="93"/>
      <c r="M31" s="93"/>
      <c r="N31" s="93"/>
      <c r="O31" s="93"/>
      <c r="P31" s="93"/>
    </row>
    <row r="32" spans="1:17" ht="26.25" thickBot="1" x14ac:dyDescent="0.25">
      <c r="A32" s="169"/>
      <c r="B32" s="114" t="s">
        <v>57</v>
      </c>
      <c r="C32" s="88" t="s">
        <v>58</v>
      </c>
      <c r="D32" s="93"/>
      <c r="E32" s="93"/>
      <c r="F32" s="93"/>
      <c r="G32" s="93"/>
      <c r="H32" s="93"/>
      <c r="I32" s="93"/>
      <c r="J32" s="93"/>
      <c r="K32" s="93"/>
      <c r="L32" s="93"/>
      <c r="M32" s="93"/>
      <c r="N32" s="93"/>
      <c r="O32" s="93"/>
      <c r="P32" s="93"/>
    </row>
    <row r="33" spans="1:17" ht="15.75" customHeight="1" thickBot="1" x14ac:dyDescent="0.25">
      <c r="A33" s="335" t="s">
        <v>28</v>
      </c>
      <c r="B33" s="11"/>
      <c r="C33" s="184"/>
      <c r="D33" s="93"/>
      <c r="E33" s="93"/>
      <c r="F33" s="93"/>
      <c r="G33" s="93"/>
      <c r="H33" s="93"/>
      <c r="I33" s="93"/>
      <c r="J33" s="93"/>
      <c r="K33" s="93"/>
      <c r="L33" s="93"/>
      <c r="M33" s="93"/>
      <c r="N33" s="93"/>
      <c r="O33" s="93"/>
      <c r="P33" s="93"/>
    </row>
    <row r="34" spans="1:17" ht="15.75" customHeight="1" thickBot="1" x14ac:dyDescent="0.25">
      <c r="A34" s="106"/>
      <c r="B34" s="94"/>
      <c r="C34" s="93"/>
      <c r="D34" s="102"/>
      <c r="E34" s="102"/>
      <c r="F34" s="93"/>
      <c r="G34" s="93"/>
      <c r="H34" s="93"/>
      <c r="I34" s="93"/>
      <c r="J34" s="93"/>
      <c r="K34" s="93"/>
      <c r="L34" s="93"/>
      <c r="M34" s="93"/>
      <c r="N34" s="93"/>
      <c r="O34" s="93"/>
      <c r="P34" s="93"/>
    </row>
    <row r="35" spans="1:17" ht="13.5" thickBot="1" x14ac:dyDescent="0.25">
      <c r="A35" s="169"/>
      <c r="B35" s="114" t="s">
        <v>68</v>
      </c>
      <c r="C35" s="90" t="s">
        <v>69</v>
      </c>
      <c r="D35" s="170" t="s">
        <v>70</v>
      </c>
      <c r="E35" s="102"/>
      <c r="F35" s="93"/>
      <c r="G35" s="93"/>
      <c r="H35" s="93"/>
      <c r="I35" s="93"/>
      <c r="J35" s="93"/>
      <c r="K35" s="93"/>
      <c r="L35" s="93"/>
      <c r="M35" s="93"/>
      <c r="N35" s="93"/>
      <c r="O35" s="93"/>
      <c r="P35" s="93"/>
    </row>
    <row r="36" spans="1:17" ht="15.75" customHeight="1" thickBot="1" x14ac:dyDescent="0.25">
      <c r="A36" s="335" t="s">
        <v>67</v>
      </c>
      <c r="B36" s="11"/>
      <c r="C36" s="9"/>
      <c r="D36" s="10"/>
      <c r="E36" s="102"/>
      <c r="F36" s="93"/>
      <c r="G36" s="93"/>
      <c r="H36" s="93"/>
      <c r="I36" s="93"/>
      <c r="J36" s="93"/>
      <c r="K36" s="93"/>
      <c r="L36" s="93"/>
      <c r="M36" s="93"/>
      <c r="N36" s="93"/>
      <c r="O36" s="93"/>
      <c r="P36" s="93"/>
    </row>
    <row r="37" spans="1:17" ht="15.75" customHeight="1" thickBot="1" x14ac:dyDescent="0.25">
      <c r="A37" s="106"/>
      <c r="B37" s="94"/>
      <c r="C37" s="93"/>
      <c r="D37" s="102"/>
      <c r="E37" s="102"/>
      <c r="F37" s="93"/>
      <c r="G37" s="93"/>
      <c r="H37" s="93"/>
      <c r="I37" s="93"/>
      <c r="J37" s="93"/>
      <c r="K37" s="93"/>
      <c r="L37" s="93"/>
      <c r="M37" s="93"/>
      <c r="N37" s="93"/>
      <c r="O37" s="93"/>
      <c r="P37" s="93"/>
    </row>
    <row r="38" spans="1:17" ht="15.75" customHeight="1" thickBot="1" x14ac:dyDescent="0.25">
      <c r="A38" s="169"/>
      <c r="B38" s="114" t="s">
        <v>132</v>
      </c>
      <c r="C38" s="90" t="s">
        <v>133</v>
      </c>
      <c r="D38" s="171" t="s">
        <v>134</v>
      </c>
      <c r="E38" s="65" t="s">
        <v>174</v>
      </c>
      <c r="F38" s="93"/>
      <c r="G38" s="93"/>
      <c r="H38" s="93"/>
      <c r="I38" s="93"/>
      <c r="J38" s="93"/>
      <c r="K38" s="93"/>
      <c r="L38" s="93"/>
      <c r="M38" s="93"/>
      <c r="N38" s="93"/>
      <c r="O38" s="93"/>
      <c r="P38" s="93"/>
    </row>
    <row r="39" spans="1:17" ht="15.75" customHeight="1" thickBot="1" x14ac:dyDescent="0.25">
      <c r="A39" s="335" t="s">
        <v>135</v>
      </c>
      <c r="B39" s="11"/>
      <c r="C39" s="9"/>
      <c r="D39" s="10"/>
      <c r="E39" s="10"/>
      <c r="F39" s="93"/>
      <c r="G39" s="93"/>
      <c r="H39" s="93"/>
      <c r="I39" s="93"/>
      <c r="J39" s="93"/>
      <c r="K39" s="93"/>
      <c r="L39" s="93"/>
      <c r="M39" s="93"/>
      <c r="N39" s="93"/>
      <c r="O39" s="93"/>
      <c r="P39" s="93"/>
    </row>
    <row r="40" spans="1:17" ht="15.75" customHeight="1" thickBot="1" x14ac:dyDescent="0.25">
      <c r="A40" s="106"/>
      <c r="B40" s="94"/>
      <c r="C40" s="93"/>
      <c r="D40" s="93"/>
      <c r="E40" s="93"/>
      <c r="F40" s="93"/>
      <c r="G40" s="93"/>
      <c r="H40" s="93"/>
      <c r="I40" s="93"/>
      <c r="J40" s="93"/>
      <c r="K40" s="93"/>
      <c r="L40" s="93"/>
      <c r="M40" s="93"/>
      <c r="N40" s="93"/>
      <c r="O40" s="93"/>
      <c r="P40" s="93"/>
    </row>
    <row r="41" spans="1:17" ht="16.5" thickBot="1" x14ac:dyDescent="0.25">
      <c r="A41" s="168" t="s">
        <v>82</v>
      </c>
      <c r="J41" s="732" t="str">
        <f>A33</f>
        <v>VALE TRANSPORTE</v>
      </c>
      <c r="K41" s="730"/>
      <c r="L41" s="93"/>
      <c r="M41" s="93"/>
      <c r="N41" s="93"/>
      <c r="O41" s="93"/>
      <c r="P41" s="93"/>
      <c r="Q41" s="93"/>
    </row>
    <row r="42" spans="1:17" ht="51.75" thickBot="1" x14ac:dyDescent="0.25">
      <c r="A42" s="113" t="s">
        <v>109</v>
      </c>
      <c r="B42" s="114" t="s">
        <v>108</v>
      </c>
      <c r="C42" s="113" t="s">
        <v>125</v>
      </c>
      <c r="D42" s="113" t="str">
        <f>A23</f>
        <v>PLANO DE SAÚDE</v>
      </c>
      <c r="E42" s="113" t="str">
        <f>A24</f>
        <v>PLANO ODONTOLÓGICO</v>
      </c>
      <c r="F42" s="116" t="str">
        <f>A27</f>
        <v>SEGURO DE VIDA</v>
      </c>
      <c r="G42" s="113" t="str">
        <f>A30</f>
        <v>CESTA BÁSICA</v>
      </c>
      <c r="H42" s="113" t="s">
        <v>67</v>
      </c>
      <c r="I42" s="134" t="s">
        <v>130</v>
      </c>
      <c r="J42" s="114" t="s">
        <v>92</v>
      </c>
      <c r="K42" s="170" t="str">
        <f>A33</f>
        <v>VALE TRANSPORTE</v>
      </c>
      <c r="L42" s="136" t="s">
        <v>136</v>
      </c>
      <c r="M42" s="93"/>
      <c r="N42" s="93"/>
      <c r="O42" s="93"/>
      <c r="P42" s="93"/>
      <c r="Q42" s="93"/>
    </row>
    <row r="43" spans="1:17" ht="15.75" customHeight="1" x14ac:dyDescent="0.2">
      <c r="A43" s="172" t="str">
        <f>IF(PESSOAL!A91&lt;&gt;"",PESSOAL!A91,"")</f>
        <v/>
      </c>
      <c r="B43" s="173" t="str">
        <f>IF(PESSOAL!B91&lt;&gt;"",PESSOAL!B91,"")</f>
        <v/>
      </c>
      <c r="C43" s="174" t="str">
        <f>IF(B43&lt;&gt;"",PESSOAL!C91,"")</f>
        <v/>
      </c>
      <c r="D43" s="119" t="str">
        <f>IF(B43&lt;&gt;"",IF(B$23="S",C$23*ROUNDUP($B43,0)*(1+D$23)*C43/'DADOS GERAIS'!$B$24,0),"")</f>
        <v/>
      </c>
      <c r="E43" s="119" t="str">
        <f>IF(B43&lt;&gt;"",IF(B$24="S",C$24*ROUNDUP($B43,0)*(1+D$23)*C43/'DADOS GERAIS'!$B$24,0),"")</f>
        <v/>
      </c>
      <c r="F43" s="175" t="str">
        <f>IF(B43&lt;&gt;"",IF(B$27="S",C$27*ROUNDUP($B43,0)*C43/'DADOS GERAIS'!$B$24,0),"")</f>
        <v/>
      </c>
      <c r="G43" s="119" t="str">
        <f>IF(B43&lt;&gt;"",IF(B$30="S",C$30*ROUNDUP($B43,0)*C43/'DADOS GERAIS'!$B$24,0),"")</f>
        <v/>
      </c>
      <c r="H43" s="119" t="str">
        <f>IF(A43&lt;&gt;"",IF(C43&lt;'DADOS GERAIS'!$B$23,ROUNDUP(B43,0)*($B$36+$C$36),(ROUNDUP(B43,0)*($B$36+$C$36+(ROUNDUP('DADOS GERAIS'!$B$22-1,0)*$D$36))))/('DADOS GERAIS'!$B$24),"")</f>
        <v/>
      </c>
      <c r="I43" s="119" t="str">
        <f>IF(OR(B43=0,B43=""),"",(($B$39+$C$39+$D$39+$E$39)/'DADOS GERAIS'!$B$23)/SUMPRODUCT($B$43:$B$72,$C$43:$C$72)*B43*C43)</f>
        <v/>
      </c>
      <c r="J43" s="12"/>
      <c r="K43" s="176" t="str">
        <f>IF(A43&lt;&gt;"",IF(B43=0,0,IF(J43*B43*$B$33&gt;(PESSOAL!R91*B43*$C$33),((J43*B43*C43*$B$33)-(PESSOAL!R91*B43*C43*$C$33))/'DADOS GERAIS'!$B$24,0)),"")</f>
        <v/>
      </c>
      <c r="L43" s="177">
        <f>IF(B43&lt;&gt;"",D43+E43+F43+G43+H43+I43+K43,0)</f>
        <v>0</v>
      </c>
      <c r="M43" s="93"/>
      <c r="N43" s="93"/>
      <c r="O43" s="93"/>
      <c r="P43" s="93"/>
      <c r="Q43" s="93"/>
    </row>
    <row r="44" spans="1:17" ht="15.75" customHeight="1" x14ac:dyDescent="0.2">
      <c r="A44" s="172" t="str">
        <f>IF(PESSOAL!A92&lt;&gt;"",PESSOAL!A92,"")</f>
        <v/>
      </c>
      <c r="B44" s="173" t="str">
        <f>IF(PESSOAL!B92&lt;&gt;"",PESSOAL!B92,"")</f>
        <v/>
      </c>
      <c r="C44" s="174" t="str">
        <f>IF(B44&lt;&gt;"",PESSOAL!C92,"")</f>
        <v/>
      </c>
      <c r="D44" s="119" t="str">
        <f>IF(B44&lt;&gt;"",IF(B$23="S",C$23*ROUNDUP($B44,0)*(1+D$23)*C44/'DADOS GERAIS'!$B$24,0),"")</f>
        <v/>
      </c>
      <c r="E44" s="119" t="str">
        <f>IF(B44&lt;&gt;"",IF(B$24="S",C$24*ROUNDUP($B44,0)*(1+D$23)*C44/'DADOS GERAIS'!$B$24,0),"")</f>
        <v/>
      </c>
      <c r="F44" s="175" t="str">
        <f>IF(B44&lt;&gt;"",IF(B$27="S",C$27*ROUNDUP($B44,0)*C44/'DADOS GERAIS'!$B$24,0),"")</f>
        <v/>
      </c>
      <c r="G44" s="119" t="str">
        <f>IF(B44&lt;&gt;"",IF(B$30="S",C$30*ROUNDUP($B44,0)*C44/'DADOS GERAIS'!$B$24,0),"")</f>
        <v/>
      </c>
      <c r="H44" s="119" t="str">
        <f>IF(A44&lt;&gt;"",IF(C44&lt;'DADOS GERAIS'!$B$23,ROUNDUP(B44,0)*($B$36+$C$36),(ROUNDUP(B44,0)*($B$36+$C$36+(ROUNDUP('DADOS GERAIS'!$B$22-1,0)*$D$36))))/('DADOS GERAIS'!$B$24),"")</f>
        <v/>
      </c>
      <c r="I44" s="178" t="str">
        <f>IF(OR(B44=0,B44=""),"",(($B$39+$C$39+$D$39+$E$39)/'DADOS GERAIS'!$B$23)/SUMPRODUCT($B$43:$B$72,$C$43:$C$72)*B44*C44)</f>
        <v/>
      </c>
      <c r="J44" s="12"/>
      <c r="K44" s="176" t="str">
        <f>IF(A44&lt;&gt;"",IF(B44=0,0,IF(J44*B44*$B$33&gt;(PESSOAL!R92*B44*$C$33),((J44*B44*C44*$B$33)-(PESSOAL!R92*B44*C44*$C$33))/'DADOS GERAIS'!$B$24,0)),"")</f>
        <v/>
      </c>
      <c r="L44" s="177">
        <f>IF(B44&lt;&gt;"",D44+E44+F44+G44+H44+I44+K44,0)</f>
        <v>0</v>
      </c>
      <c r="M44" s="93"/>
      <c r="N44" s="93"/>
      <c r="O44" s="93"/>
      <c r="P44" s="93"/>
      <c r="Q44" s="93"/>
    </row>
    <row r="45" spans="1:17" ht="15.75" customHeight="1" x14ac:dyDescent="0.2">
      <c r="A45" s="172" t="str">
        <f>IF(PESSOAL!A93&lt;&gt;"",PESSOAL!A93,"")</f>
        <v/>
      </c>
      <c r="B45" s="173" t="str">
        <f>IF(PESSOAL!B93&lt;&gt;"",PESSOAL!B93,"")</f>
        <v/>
      </c>
      <c r="C45" s="174" t="str">
        <f>IF(B45&lt;&gt;"",PESSOAL!C93,"")</f>
        <v/>
      </c>
      <c r="D45" s="119" t="str">
        <f>IF(B45&lt;&gt;"",IF(B$23="S",C$23*ROUNDUP($B45,0)*(1+D$23)*C45/'DADOS GERAIS'!$B$24,0),"")</f>
        <v/>
      </c>
      <c r="E45" s="119" t="str">
        <f>IF(B45&lt;&gt;"",IF(B$24="S",C$24*ROUNDUP($B45,0)*(1+D$23)*C45/'DADOS GERAIS'!$B$24,0),"")</f>
        <v/>
      </c>
      <c r="F45" s="175" t="str">
        <f>IF(B45&lt;&gt;"",IF(B$27="S",C$27*ROUNDUP($B45,0)*C45/'DADOS GERAIS'!$B$24,0),"")</f>
        <v/>
      </c>
      <c r="G45" s="119" t="str">
        <f>IF(B45&lt;&gt;"",IF(B$30="S",C$30*ROUNDUP($B45,0)*C45/'DADOS GERAIS'!$B$24,0),"")</f>
        <v/>
      </c>
      <c r="H45" s="119" t="str">
        <f>IF(A45&lt;&gt;"",IF(C45&lt;'DADOS GERAIS'!$B$23,ROUNDUP(B45,0)*($B$36+$C$36),(ROUNDUP(B45,0)*($B$36+$C$36+(ROUNDUP('DADOS GERAIS'!$B$22-1,0)*$D$36))))/('DADOS GERAIS'!$B$24),"")</f>
        <v/>
      </c>
      <c r="I45" s="178" t="str">
        <f>IF(OR(B45=0,B45=""),"",(($B$39+$C$39+$D$39+$E$39)/'DADOS GERAIS'!$B$23)/SUMPRODUCT($B$43:$B$72,$C$43:$C$72)*B45*C45)</f>
        <v/>
      </c>
      <c r="J45" s="12"/>
      <c r="K45" s="176" t="str">
        <f>IF(A45&lt;&gt;"",IF(B45=0,0,IF(J45*B45*$B$33&gt;(PESSOAL!R93*B45*$C$33),((J45*B45*C45*$B$33)-(PESSOAL!R93*B45*C45*$C$33))/'DADOS GERAIS'!$B$24,0)),"")</f>
        <v/>
      </c>
      <c r="L45" s="177">
        <f t="shared" ref="L45:L72" si="0">IF(B45&lt;&gt;"",D45+E45+F45+G45+H45+I45+K45,0)</f>
        <v>0</v>
      </c>
      <c r="M45" s="93"/>
      <c r="N45" s="93"/>
      <c r="O45" s="93"/>
      <c r="P45" s="93"/>
      <c r="Q45" s="93"/>
    </row>
    <row r="46" spans="1:17" ht="15.75" customHeight="1" x14ac:dyDescent="0.2">
      <c r="A46" s="172" t="str">
        <f>IF(PESSOAL!A94&lt;&gt;"",PESSOAL!A94,"")</f>
        <v/>
      </c>
      <c r="B46" s="173" t="str">
        <f>IF(PESSOAL!B94&lt;&gt;"",PESSOAL!B94,"")</f>
        <v/>
      </c>
      <c r="C46" s="174" t="str">
        <f>IF(B46&lt;&gt;"",PESSOAL!C94,"")</f>
        <v/>
      </c>
      <c r="D46" s="119" t="str">
        <f>IF(B46&lt;&gt;"",IF(B$23="S",C$23*ROUNDUP($B46,0)*(1+D$23)*C46/'DADOS GERAIS'!$B$24,0),"")</f>
        <v/>
      </c>
      <c r="E46" s="119" t="str">
        <f>IF(B46&lt;&gt;"",IF(B$24="S",C$24*ROUNDUP($B46,0)*(1+D$23)*C46/'DADOS GERAIS'!$B$24,0),"")</f>
        <v/>
      </c>
      <c r="F46" s="175" t="str">
        <f>IF(B46&lt;&gt;"",IF(B$27="S",C$27*ROUNDUP($B46,0)*C46/'DADOS GERAIS'!$B$24,0),"")</f>
        <v/>
      </c>
      <c r="G46" s="119" t="str">
        <f>IF(B46&lt;&gt;"",IF(B$30="S",C$30*ROUNDUP($B46,0)*C46/'DADOS GERAIS'!$B$24,0),"")</f>
        <v/>
      </c>
      <c r="H46" s="119" t="str">
        <f>IF(A46&lt;&gt;"",IF(C46&lt;'DADOS GERAIS'!$B$23,ROUNDUP(B46,0)*($B$36+$C$36),(ROUNDUP(B46,0)*($B$36+$C$36+(ROUNDUP('DADOS GERAIS'!$B$22-1,0)*$D$36))))/('DADOS GERAIS'!$B$24),"")</f>
        <v/>
      </c>
      <c r="I46" s="178" t="str">
        <f>IF(OR(B46=0,B46=""),"",(($B$39+$C$39+$D$39+$E$39)/'DADOS GERAIS'!$B$23)/SUMPRODUCT($B$43:$B$72,$C$43:$C$72)*B46*C46)</f>
        <v/>
      </c>
      <c r="J46" s="12"/>
      <c r="K46" s="176" t="str">
        <f>IF(A46&lt;&gt;"",IF(B46=0,0,IF(J46*B46*$B$33&gt;(PESSOAL!R94*B46*$C$33),((J46*B46*C46*$B$33)-(PESSOAL!R94*B46*C46*$C$33))/'DADOS GERAIS'!$B$24,0)),"")</f>
        <v/>
      </c>
      <c r="L46" s="177">
        <f t="shared" si="0"/>
        <v>0</v>
      </c>
      <c r="M46" s="93"/>
      <c r="N46" s="93"/>
      <c r="O46" s="93"/>
      <c r="P46" s="93"/>
      <c r="Q46" s="93"/>
    </row>
    <row r="47" spans="1:17" ht="15.75" customHeight="1" x14ac:dyDescent="0.2">
      <c r="A47" s="172" t="str">
        <f>IF(PESSOAL!A95&lt;&gt;"",PESSOAL!A95,"")</f>
        <v/>
      </c>
      <c r="B47" s="173" t="str">
        <f>IF(PESSOAL!B95&lt;&gt;"",PESSOAL!B95,"")</f>
        <v/>
      </c>
      <c r="C47" s="174" t="str">
        <f>IF(B47&lt;&gt;"",PESSOAL!C95,"")</f>
        <v/>
      </c>
      <c r="D47" s="119" t="str">
        <f>IF(B47&lt;&gt;"",IF(B$23="S",C$23*ROUNDUP($B47,0)*(1+D$23)*C47/'DADOS GERAIS'!$B$24,0),"")</f>
        <v/>
      </c>
      <c r="E47" s="119" t="str">
        <f>IF(B47&lt;&gt;"",IF(B$24="S",C$24*ROUNDUP($B47,0)*(1+D$23)*C47/'DADOS GERAIS'!$B$24,0),"")</f>
        <v/>
      </c>
      <c r="F47" s="175" t="str">
        <f>IF(B47&lt;&gt;"",IF(B$27="S",C$27*ROUNDUP($B47,0)*C47/'DADOS GERAIS'!$B$24,0),"")</f>
        <v/>
      </c>
      <c r="G47" s="119" t="str">
        <f>IF(B47&lt;&gt;"",IF(B$30="S",C$30*ROUNDUP($B47,0)*C47/'DADOS GERAIS'!$B$24,0),"")</f>
        <v/>
      </c>
      <c r="H47" s="119" t="str">
        <f>IF(A47&lt;&gt;"",IF(C47&lt;'DADOS GERAIS'!$B$23,ROUNDUP(B47,0)*($B$36+$C$36),(ROUNDUP(B47,0)*($B$36+$C$36+(ROUNDUP('DADOS GERAIS'!$B$22-1,0)*$D$36))))/('DADOS GERAIS'!$B$24),"")</f>
        <v/>
      </c>
      <c r="I47" s="178" t="str">
        <f>IF(OR(B47=0,B47=""),"",(($B$39+$C$39+$D$39+$E$39)/'DADOS GERAIS'!$B$23)/SUMPRODUCT($B$43:$B$72,$C$43:$C$72)*B47*C47)</f>
        <v/>
      </c>
      <c r="J47" s="12"/>
      <c r="K47" s="176" t="str">
        <f>IF(A47&lt;&gt;"",IF(B47=0,0,IF(J47*B47*$B$33&gt;(PESSOAL!R95*B47*$C$33),((J47*B47*C47*$B$33)-(PESSOAL!R95*B47*C47*$C$33))/'DADOS GERAIS'!$B$24,0)),"")</f>
        <v/>
      </c>
      <c r="L47" s="177">
        <f t="shared" si="0"/>
        <v>0</v>
      </c>
      <c r="M47" s="93"/>
      <c r="N47" s="93"/>
      <c r="O47" s="93"/>
      <c r="P47" s="93"/>
      <c r="Q47" s="93"/>
    </row>
    <row r="48" spans="1:17" ht="15.75" customHeight="1" x14ac:dyDescent="0.2">
      <c r="A48" s="172" t="str">
        <f>IF(PESSOAL!A96&lt;&gt;"",PESSOAL!A96,"")</f>
        <v/>
      </c>
      <c r="B48" s="173" t="str">
        <f>IF(PESSOAL!B96&lt;&gt;"",PESSOAL!B96,"")</f>
        <v/>
      </c>
      <c r="C48" s="174" t="str">
        <f>IF(B48&lt;&gt;"",PESSOAL!C96,"")</f>
        <v/>
      </c>
      <c r="D48" s="119" t="str">
        <f>IF(B48&lt;&gt;"",IF(B$23="S",C$23*ROUNDUP($B48,0)*(1+D$23)*C48/'DADOS GERAIS'!$B$24,0),"")</f>
        <v/>
      </c>
      <c r="E48" s="119" t="str">
        <f>IF(B48&lt;&gt;"",IF(B$24="S",C$24*ROUNDUP($B48,0)*(1+D$23)*C48/'DADOS GERAIS'!$B$24,0),"")</f>
        <v/>
      </c>
      <c r="F48" s="175" t="str">
        <f>IF(B48&lt;&gt;"",IF(B$27="S",C$27*ROUNDUP($B48,0)*C48/'DADOS GERAIS'!$B$24,0),"")</f>
        <v/>
      </c>
      <c r="G48" s="119" t="str">
        <f>IF(B48&lt;&gt;"",IF(B$30="S",C$30*ROUNDUP($B48,0)*C48/'DADOS GERAIS'!$B$24,0),"")</f>
        <v/>
      </c>
      <c r="H48" s="119" t="str">
        <f>IF(A48&lt;&gt;"",IF(C48&lt;'DADOS GERAIS'!$B$23,ROUNDUP(B48,0)*($B$36+$C$36),(ROUNDUP(B48,0)*($B$36+$C$36+(ROUNDUP('DADOS GERAIS'!$B$22-1,0)*$D$36))))/('DADOS GERAIS'!$B$24),"")</f>
        <v/>
      </c>
      <c r="I48" s="178" t="str">
        <f>IF(OR(B48=0,B48=""),"",(($B$39+$C$39+$D$39+$E$39)/'DADOS GERAIS'!$B$23)/SUMPRODUCT($B$43:$B$72,$C$43:$C$72)*B48*C48)</f>
        <v/>
      </c>
      <c r="J48" s="12"/>
      <c r="K48" s="176" t="str">
        <f>IF(A48&lt;&gt;"",IF(B48=0,0,IF(J48*B48*$B$33&gt;(PESSOAL!R96*B48*$C$33),((J48*B48*C48*$B$33)-(PESSOAL!R96*B48*C48*$C$33))/'DADOS GERAIS'!$B$24,0)),"")</f>
        <v/>
      </c>
      <c r="L48" s="177">
        <f t="shared" si="0"/>
        <v>0</v>
      </c>
      <c r="M48" s="93"/>
      <c r="N48" s="93"/>
      <c r="O48" s="93"/>
      <c r="P48" s="93"/>
      <c r="Q48" s="93"/>
    </row>
    <row r="49" spans="1:17" ht="15.75" customHeight="1" x14ac:dyDescent="0.2">
      <c r="A49" s="172" t="str">
        <f>IF(PESSOAL!A97&lt;&gt;"",PESSOAL!A97,"")</f>
        <v/>
      </c>
      <c r="B49" s="173" t="str">
        <f>IF(PESSOAL!B97&lt;&gt;"",PESSOAL!B97,"")</f>
        <v/>
      </c>
      <c r="C49" s="174" t="str">
        <f>IF(B49&lt;&gt;"",PESSOAL!C97,"")</f>
        <v/>
      </c>
      <c r="D49" s="119" t="str">
        <f>IF(B49&lt;&gt;"",IF(B$23="S",C$23*ROUNDUP($B49,0)*(1+D$23)*C49/'DADOS GERAIS'!$B$24,0),"")</f>
        <v/>
      </c>
      <c r="E49" s="119" t="str">
        <f>IF(B49&lt;&gt;"",IF(B$24="S",C$24*ROUNDUP($B49,0)*(1+D$23)*C49/'DADOS GERAIS'!$B$24,0),"")</f>
        <v/>
      </c>
      <c r="F49" s="175" t="str">
        <f>IF(B49&lt;&gt;"",IF(B$27="S",C$27*ROUNDUP($B49,0)*C49/'DADOS GERAIS'!$B$24,0),"")</f>
        <v/>
      </c>
      <c r="G49" s="119" t="str">
        <f>IF(B49&lt;&gt;"",IF(B$30="S",C$30*ROUNDUP($B49,0)*C49/'DADOS GERAIS'!$B$24,0),"")</f>
        <v/>
      </c>
      <c r="H49" s="119" t="str">
        <f>IF(A49&lt;&gt;"",IF(C49&lt;'DADOS GERAIS'!$B$23,ROUNDUP(B49,0)*($B$36+$C$36),(ROUNDUP(B49,0)*($B$36+$C$36+(ROUNDUP('DADOS GERAIS'!$B$22-1,0)*$D$36))))/('DADOS GERAIS'!$B$24),"")</f>
        <v/>
      </c>
      <c r="I49" s="178" t="str">
        <f>IF(OR(B49=0,B49=""),"",(($B$39+$C$39+$D$39+$E$39)/'DADOS GERAIS'!$B$23)/SUMPRODUCT($B$43:$B$72,$C$43:$C$72)*B49*C49)</f>
        <v/>
      </c>
      <c r="J49" s="12"/>
      <c r="K49" s="176" t="str">
        <f>IF(A49&lt;&gt;"",IF(B49=0,0,IF(J49*B49*$B$33&gt;(PESSOAL!R97*B49*$C$33),((J49*B49*C49*$B$33)-(PESSOAL!R97*B49*C49*$C$33))/'DADOS GERAIS'!$B$24,0)),"")</f>
        <v/>
      </c>
      <c r="L49" s="177">
        <f t="shared" si="0"/>
        <v>0</v>
      </c>
      <c r="M49" s="93"/>
      <c r="N49" s="93"/>
      <c r="O49" s="93"/>
      <c r="P49" s="93"/>
      <c r="Q49" s="93"/>
    </row>
    <row r="50" spans="1:17" ht="15.75" customHeight="1" x14ac:dyDescent="0.2">
      <c r="A50" s="172" t="str">
        <f>IF(PESSOAL!A98&lt;&gt;"",PESSOAL!A98,"")</f>
        <v/>
      </c>
      <c r="B50" s="173" t="str">
        <f>IF(PESSOAL!B98&lt;&gt;"",PESSOAL!B98,"")</f>
        <v/>
      </c>
      <c r="C50" s="174" t="str">
        <f>IF(B50&lt;&gt;"",PESSOAL!C98,"")</f>
        <v/>
      </c>
      <c r="D50" s="119" t="str">
        <f>IF(B50&lt;&gt;"",IF(B$23="S",C$23*ROUNDUP($B50,0)*(1+D$23)*C50/'DADOS GERAIS'!$B$24,0),"")</f>
        <v/>
      </c>
      <c r="E50" s="119" t="str">
        <f>IF(B50&lt;&gt;"",IF(B$24="S",C$24*ROUNDUP($B50,0)*(1+D$23)*C50/'DADOS GERAIS'!$B$24,0),"")</f>
        <v/>
      </c>
      <c r="F50" s="175" t="str">
        <f>IF(B50&lt;&gt;"",IF(B$27="S",C$27*ROUNDUP($B50,0)*C50/'DADOS GERAIS'!$B$24,0),"")</f>
        <v/>
      </c>
      <c r="G50" s="119" t="str">
        <f>IF(B50&lt;&gt;"",IF(B$30="S",C$30*ROUNDUP($B50,0)*C50/'DADOS GERAIS'!$B$24,0),"")</f>
        <v/>
      </c>
      <c r="H50" s="119" t="str">
        <f>IF(A50&lt;&gt;"",IF(C50&lt;'DADOS GERAIS'!$B$23,ROUNDUP(B50,0)*($B$36+$C$36),(ROUNDUP(B50,0)*($B$36+$C$36+(ROUNDUP('DADOS GERAIS'!$B$22-1,0)*$D$36))))/('DADOS GERAIS'!$B$24),"")</f>
        <v/>
      </c>
      <c r="I50" s="178" t="str">
        <f>IF(OR(B50=0,B50=""),"",(($B$39+$C$39+$D$39+$E$39)/'DADOS GERAIS'!$B$23)/SUMPRODUCT($B$43:$B$72,$C$43:$C$72)*B50*C50)</f>
        <v/>
      </c>
      <c r="J50" s="12"/>
      <c r="K50" s="176" t="str">
        <f>IF(A50&lt;&gt;"",IF(B50=0,0,IF(J50*B50*$B$33&gt;(PESSOAL!R98*B50*$C$33),((J50*B50*C50*$B$33)-(PESSOAL!R98*B50*C50*$C$33))/'DADOS GERAIS'!$B$24,0)),"")</f>
        <v/>
      </c>
      <c r="L50" s="177">
        <f t="shared" si="0"/>
        <v>0</v>
      </c>
      <c r="M50" s="93"/>
      <c r="N50" s="93"/>
      <c r="O50" s="93"/>
      <c r="P50" s="93"/>
      <c r="Q50" s="93"/>
    </row>
    <row r="51" spans="1:17" ht="15.75" customHeight="1" x14ac:dyDescent="0.2">
      <c r="A51" s="172" t="str">
        <f>IF(PESSOAL!A99&lt;&gt;"",PESSOAL!A99,"")</f>
        <v/>
      </c>
      <c r="B51" s="173" t="str">
        <f>IF(PESSOAL!B99&lt;&gt;"",PESSOAL!B99,"")</f>
        <v/>
      </c>
      <c r="C51" s="174" t="str">
        <f>IF(B51&lt;&gt;"",PESSOAL!C99,"")</f>
        <v/>
      </c>
      <c r="D51" s="119" t="str">
        <f>IF(B51&lt;&gt;"",IF(B$23="S",C$23*ROUNDUP($B51,0)*(1+D$23)*C51/'DADOS GERAIS'!$B$24,0),"")</f>
        <v/>
      </c>
      <c r="E51" s="119" t="str">
        <f>IF(B51&lt;&gt;"",IF(B$24="S",C$24*ROUNDUP($B51,0)*(1+D$23)*C51/'DADOS GERAIS'!$B$24,0),"")</f>
        <v/>
      </c>
      <c r="F51" s="175" t="str">
        <f>IF(B51&lt;&gt;"",IF(B$27="S",C$27*ROUNDUP($B51,0)*C51/'DADOS GERAIS'!$B$24,0),"")</f>
        <v/>
      </c>
      <c r="G51" s="119" t="str">
        <f>IF(B51&lt;&gt;"",IF(B$30="S",C$30*ROUNDUP($B51,0)*C51/'DADOS GERAIS'!$B$24,0),"")</f>
        <v/>
      </c>
      <c r="H51" s="119" t="str">
        <f>IF(A51&lt;&gt;"",IF(C51&lt;'DADOS GERAIS'!$B$23,ROUNDUP(B51,0)*($B$36+$C$36),(ROUNDUP(B51,0)*($B$36+$C$36+(ROUNDUP('DADOS GERAIS'!$B$22-1,0)*$D$36))))/('DADOS GERAIS'!$B$24),"")</f>
        <v/>
      </c>
      <c r="I51" s="178" t="str">
        <f>IF(OR(B51=0,B51=""),"",(($B$39+$C$39+$D$39+$E$39)/'DADOS GERAIS'!$B$23)/SUMPRODUCT($B$43:$B$72,$C$43:$C$72)*B51*C51)</f>
        <v/>
      </c>
      <c r="J51" s="12"/>
      <c r="K51" s="176" t="str">
        <f>IF(A51&lt;&gt;"",IF(B51=0,0,IF(J51*B51*$B$33&gt;(PESSOAL!R99*B51*$C$33),((J51*B51*C51*$B$33)-(PESSOAL!R99*B51*C51*$C$33))/'DADOS GERAIS'!$B$24,0)),"")</f>
        <v/>
      </c>
      <c r="L51" s="177">
        <f t="shared" si="0"/>
        <v>0</v>
      </c>
      <c r="M51" s="93"/>
      <c r="N51" s="93"/>
      <c r="O51" s="93"/>
      <c r="P51" s="93"/>
      <c r="Q51" s="93"/>
    </row>
    <row r="52" spans="1:17" ht="15.75" customHeight="1" x14ac:dyDescent="0.2">
      <c r="A52" s="172" t="str">
        <f>IF(PESSOAL!A100&lt;&gt;"",PESSOAL!A100,"")</f>
        <v/>
      </c>
      <c r="B52" s="173" t="str">
        <f>IF(PESSOAL!B100&lt;&gt;"",PESSOAL!B100,"")</f>
        <v/>
      </c>
      <c r="C52" s="174" t="str">
        <f>IF(B52&lt;&gt;"",PESSOAL!C100,"")</f>
        <v/>
      </c>
      <c r="D52" s="119" t="str">
        <f>IF(B52&lt;&gt;"",IF(B$23="S",C$23*ROUNDUP($B52,0)*(1+D$23)*C52/'DADOS GERAIS'!$B$24,0),"")</f>
        <v/>
      </c>
      <c r="E52" s="119" t="str">
        <f>IF(B52&lt;&gt;"",IF(B$24="S",C$24*ROUNDUP($B52,0)*(1+D$23)*C52/'DADOS GERAIS'!$B$24,0),"")</f>
        <v/>
      </c>
      <c r="F52" s="175" t="str">
        <f>IF(B52&lt;&gt;"",IF(B$27="S",C$27*ROUNDUP($B52,0)*C52/'DADOS GERAIS'!$B$24,0),"")</f>
        <v/>
      </c>
      <c r="G52" s="119" t="str">
        <f>IF(B52&lt;&gt;"",IF(B$30="S",C$30*ROUNDUP($B52,0)*C52/'DADOS GERAIS'!$B$24,0),"")</f>
        <v/>
      </c>
      <c r="H52" s="119" t="str">
        <f>IF(A52&lt;&gt;"",IF(C52&lt;'DADOS GERAIS'!$B$23,ROUNDUP(B52,0)*($B$36+$C$36),(ROUNDUP(B52,0)*($B$36+$C$36+(ROUNDUP('DADOS GERAIS'!$B$22-1,0)*$D$36))))/('DADOS GERAIS'!$B$24),"")</f>
        <v/>
      </c>
      <c r="I52" s="178" t="str">
        <f>IF(OR(B52=0,B52=""),"",(($B$39+$C$39+$D$39+$E$39)/'DADOS GERAIS'!$B$23)/SUMPRODUCT($B$43:$B$72,$C$43:$C$72)*B52*C52)</f>
        <v/>
      </c>
      <c r="J52" s="12"/>
      <c r="K52" s="176" t="str">
        <f>IF(A52&lt;&gt;"",IF(B52=0,0,IF(J52*B52*$B$33&gt;(PESSOAL!R100*B52*$C$33),((J52*B52*C52*$B$33)-(PESSOAL!R100*B52*C52*$C$33))/'DADOS GERAIS'!$B$24,0)),"")</f>
        <v/>
      </c>
      <c r="L52" s="177">
        <f t="shared" si="0"/>
        <v>0</v>
      </c>
      <c r="M52" s="93"/>
      <c r="N52" s="93"/>
      <c r="O52" s="93"/>
      <c r="P52" s="93"/>
      <c r="Q52" s="93"/>
    </row>
    <row r="53" spans="1:17" ht="15.75" customHeight="1" x14ac:dyDescent="0.2">
      <c r="A53" s="172" t="str">
        <f>IF(PESSOAL!A101&lt;&gt;"",PESSOAL!A101,"")</f>
        <v/>
      </c>
      <c r="B53" s="173" t="str">
        <f>IF(PESSOAL!B101&lt;&gt;"",PESSOAL!B101,"")</f>
        <v/>
      </c>
      <c r="C53" s="174" t="str">
        <f>IF(B53&lt;&gt;"",PESSOAL!C101,"")</f>
        <v/>
      </c>
      <c r="D53" s="119" t="str">
        <f>IF(B53&lt;&gt;"",IF(B$23="S",C$23*ROUNDUP($B53,0)*(1+D$23)*C53/'DADOS GERAIS'!$B$24,0),"")</f>
        <v/>
      </c>
      <c r="E53" s="119" t="str">
        <f>IF(B53&lt;&gt;"",IF(B$24="S",C$24*ROUNDUP($B53,0)*(1+D$23)*C53/'DADOS GERAIS'!$B$24,0),"")</f>
        <v/>
      </c>
      <c r="F53" s="175" t="str">
        <f>IF(B53&lt;&gt;"",IF(B$27="S",C$27*ROUNDUP($B53,0)*C53/'DADOS GERAIS'!$B$24,0),"")</f>
        <v/>
      </c>
      <c r="G53" s="119" t="str">
        <f>IF(B53&lt;&gt;"",IF(B$30="S",C$30*ROUNDUP($B53,0)*C53/'DADOS GERAIS'!$B$24,0),"")</f>
        <v/>
      </c>
      <c r="H53" s="119" t="str">
        <f>IF(A53&lt;&gt;"",IF(C53&lt;'DADOS GERAIS'!$B$23,ROUNDUP(B53,0)*($B$36+$C$36),(ROUNDUP(B53,0)*($B$36+$C$36+(ROUNDUP('DADOS GERAIS'!$B$22-1,0)*$D$36))))/('DADOS GERAIS'!$B$24),"")</f>
        <v/>
      </c>
      <c r="I53" s="178" t="str">
        <f>IF(OR(B53=0,B53=""),"",(($B$39+$C$39+$D$39+$E$39)/'DADOS GERAIS'!$B$23)/SUMPRODUCT($B$43:$B$72,$C$43:$C$72)*B53*C53)</f>
        <v/>
      </c>
      <c r="J53" s="12"/>
      <c r="K53" s="176" t="str">
        <f>IF(A53&lt;&gt;"",IF(B53=0,0,IF(J53*B53*$B$33&gt;(PESSOAL!R101*B53*$C$33),((J53*B53*C53*$B$33)-(PESSOAL!R101*B53*C53*$C$33))/'DADOS GERAIS'!$B$24,0)),"")</f>
        <v/>
      </c>
      <c r="L53" s="177">
        <f t="shared" si="0"/>
        <v>0</v>
      </c>
      <c r="M53" s="93"/>
      <c r="N53" s="93"/>
      <c r="O53" s="93"/>
      <c r="P53" s="93"/>
      <c r="Q53" s="93"/>
    </row>
    <row r="54" spans="1:17" ht="15.75" customHeight="1" x14ac:dyDescent="0.2">
      <c r="A54" s="172" t="str">
        <f>IF(PESSOAL!A102&lt;&gt;"",PESSOAL!A102,"")</f>
        <v/>
      </c>
      <c r="B54" s="173" t="str">
        <f>IF(PESSOAL!B102&lt;&gt;"",PESSOAL!B102,"")</f>
        <v/>
      </c>
      <c r="C54" s="174" t="str">
        <f>IF(B54&lt;&gt;"",PESSOAL!C102,"")</f>
        <v/>
      </c>
      <c r="D54" s="119" t="str">
        <f>IF(B54&lt;&gt;"",IF(B$23="S",C$23*ROUNDUP($B54,0)*(1+D$23)*C54/'DADOS GERAIS'!$B$24,0),"")</f>
        <v/>
      </c>
      <c r="E54" s="119" t="str">
        <f>IF(B54&lt;&gt;"",IF(B$24="S",C$24*ROUNDUP($B54,0)*(1+D$23)*C54/'DADOS GERAIS'!$B$24,0),"")</f>
        <v/>
      </c>
      <c r="F54" s="175" t="str">
        <f>IF(B54&lt;&gt;"",IF(B$27="S",C$27*ROUNDUP($B54,0)*C54/'DADOS GERAIS'!$B$24,0),"")</f>
        <v/>
      </c>
      <c r="G54" s="119" t="str">
        <f>IF(B54&lt;&gt;"",IF(B$30="S",C$30*ROUNDUP($B54,0)*C54/'DADOS GERAIS'!$B$24,0),"")</f>
        <v/>
      </c>
      <c r="H54" s="119" t="str">
        <f>IF(A54&lt;&gt;"",IF(C54&lt;'DADOS GERAIS'!$B$23,ROUNDUP(B54,0)*($B$36+$C$36),(ROUNDUP(B54,0)*($B$36+$C$36+(ROUNDUP('DADOS GERAIS'!$B$22-1,0)*$D$36))))/('DADOS GERAIS'!$B$24),"")</f>
        <v/>
      </c>
      <c r="I54" s="178" t="str">
        <f>IF(OR(B54=0,B54=""),"",(($B$39+$C$39+$D$39+$E$39)/'DADOS GERAIS'!$B$23)/SUMPRODUCT($B$43:$B$72,$C$43:$C$72)*B54*C54)</f>
        <v/>
      </c>
      <c r="J54" s="12"/>
      <c r="K54" s="176" t="str">
        <f>IF(A54&lt;&gt;"",IF(B54=0,0,IF(J54*B54*$B$33&gt;(PESSOAL!R102*B54*$C$33),((J54*B54*C54*$B$33)-(PESSOAL!R102*B54*C54*$C$33))/'DADOS GERAIS'!$B$24,0)),"")</f>
        <v/>
      </c>
      <c r="L54" s="177">
        <f t="shared" si="0"/>
        <v>0</v>
      </c>
      <c r="M54" s="93"/>
      <c r="N54" s="93"/>
      <c r="O54" s="93"/>
      <c r="P54" s="93"/>
      <c r="Q54" s="93"/>
    </row>
    <row r="55" spans="1:17" ht="15.75" customHeight="1" x14ac:dyDescent="0.2">
      <c r="A55" s="172" t="str">
        <f>IF(PESSOAL!A103&lt;&gt;"",PESSOAL!A103,"")</f>
        <v/>
      </c>
      <c r="B55" s="173" t="str">
        <f>IF(PESSOAL!B103&lt;&gt;"",PESSOAL!B103,"")</f>
        <v/>
      </c>
      <c r="C55" s="174" t="str">
        <f>IF(B55&lt;&gt;"",PESSOAL!C103,"")</f>
        <v/>
      </c>
      <c r="D55" s="119" t="str">
        <f>IF(B55&lt;&gt;"",IF(B$23="S",C$23*ROUNDUP($B55,0)*(1+D$23)*C55/'DADOS GERAIS'!$B$24,0),"")</f>
        <v/>
      </c>
      <c r="E55" s="119" t="str">
        <f>IF(B55&lt;&gt;"",IF(B$24="S",C$24*ROUNDUP($B55,0)*(1+D$23)*C55/'DADOS GERAIS'!$B$24,0),"")</f>
        <v/>
      </c>
      <c r="F55" s="175" t="str">
        <f>IF(B55&lt;&gt;"",IF(B$27="S",C$27*ROUNDUP($B55,0)*C55/'DADOS GERAIS'!$B$24,0),"")</f>
        <v/>
      </c>
      <c r="G55" s="119" t="str">
        <f>IF(B55&lt;&gt;"",IF(B$30="S",C$30*ROUNDUP($B55,0)*C55/'DADOS GERAIS'!$B$24,0),"")</f>
        <v/>
      </c>
      <c r="H55" s="119" t="str">
        <f>IF(A55&lt;&gt;"",IF(C55&lt;'DADOS GERAIS'!$B$23,ROUNDUP(B55,0)*($B$36+$C$36),(ROUNDUP(B55,0)*($B$36+$C$36+(ROUNDUP('DADOS GERAIS'!$B$22-1,0)*$D$36))))/('DADOS GERAIS'!$B$24),"")</f>
        <v/>
      </c>
      <c r="I55" s="178" t="str">
        <f>IF(OR(B55=0,B55=""),"",(($B$39+$C$39+$D$39+$E$39)/'DADOS GERAIS'!$B$23)/SUMPRODUCT($B$43:$B$72,$C$43:$C$72)*B55*C55)</f>
        <v/>
      </c>
      <c r="J55" s="12"/>
      <c r="K55" s="176" t="str">
        <f>IF(A55&lt;&gt;"",IF(B55=0,0,IF(J55*B55*$B$33&gt;(PESSOAL!R103*B55*$C$33),((J55*B55*C55*$B$33)-(PESSOAL!R103*B55*C55*$C$33))/'DADOS GERAIS'!$B$24,0)),"")</f>
        <v/>
      </c>
      <c r="L55" s="177">
        <f t="shared" si="0"/>
        <v>0</v>
      </c>
      <c r="M55" s="93"/>
      <c r="N55" s="93"/>
      <c r="O55" s="93"/>
      <c r="P55" s="93"/>
      <c r="Q55" s="93"/>
    </row>
    <row r="56" spans="1:17" ht="15.75" customHeight="1" x14ac:dyDescent="0.2">
      <c r="A56" s="172" t="str">
        <f>IF(PESSOAL!A104&lt;&gt;"",PESSOAL!A104,"")</f>
        <v/>
      </c>
      <c r="B56" s="173" t="str">
        <f>IF(PESSOAL!B104&lt;&gt;"",PESSOAL!B104,"")</f>
        <v/>
      </c>
      <c r="C56" s="174" t="str">
        <f>IF(B56&lt;&gt;"",PESSOAL!C104,"")</f>
        <v/>
      </c>
      <c r="D56" s="119" t="str">
        <f>IF(B56&lt;&gt;"",IF(B$23="S",C$23*ROUNDUP($B56,0)*(1+D$23)*C56/'DADOS GERAIS'!$B$24,0),"")</f>
        <v/>
      </c>
      <c r="E56" s="119" t="str">
        <f>IF(B56&lt;&gt;"",IF(B$24="S",C$24*ROUNDUP($B56,0)*(1+D$23)*C56/'DADOS GERAIS'!$B$24,0),"")</f>
        <v/>
      </c>
      <c r="F56" s="175" t="str">
        <f>IF(B56&lt;&gt;"",IF(B$27="S",C$27*ROUNDUP($B56,0)*C56/'DADOS GERAIS'!$B$24,0),"")</f>
        <v/>
      </c>
      <c r="G56" s="119" t="str">
        <f>IF(B56&lt;&gt;"",IF(B$30="S",C$30*ROUNDUP($B56,0)*C56/'DADOS GERAIS'!$B$24,0),"")</f>
        <v/>
      </c>
      <c r="H56" s="119" t="str">
        <f>IF(A56&lt;&gt;"",IF(C56&lt;'DADOS GERAIS'!$B$23,ROUNDUP(B56,0)*($B$36+$C$36),(ROUNDUP(B56,0)*($B$36+$C$36+(ROUNDUP('DADOS GERAIS'!$B$22-1,0)*$D$36))))/('DADOS GERAIS'!$B$24),"")</f>
        <v/>
      </c>
      <c r="I56" s="178" t="str">
        <f>IF(OR(B56=0,B56=""),"",(($B$39+$C$39+$D$39+$E$39)/'DADOS GERAIS'!$B$23)/SUMPRODUCT($B$43:$B$72,$C$43:$C$72)*B56*C56)</f>
        <v/>
      </c>
      <c r="J56" s="12"/>
      <c r="K56" s="176" t="str">
        <f>IF(A56&lt;&gt;"",IF(B56=0,0,IF(J56*B56*$B$33&gt;(PESSOAL!R104*B56*$C$33),((J56*B56*C56*$B$33)-(PESSOAL!R104*B56*C56*$C$33))/'DADOS GERAIS'!$B$24,0)),"")</f>
        <v/>
      </c>
      <c r="L56" s="177">
        <f t="shared" si="0"/>
        <v>0</v>
      </c>
      <c r="M56" s="93"/>
      <c r="N56" s="93"/>
      <c r="O56" s="93"/>
      <c r="P56" s="93"/>
      <c r="Q56" s="93"/>
    </row>
    <row r="57" spans="1:17" ht="15.75" customHeight="1" x14ac:dyDescent="0.2">
      <c r="A57" s="172" t="str">
        <f>IF(PESSOAL!A105&lt;&gt;"",PESSOAL!A105,"")</f>
        <v/>
      </c>
      <c r="B57" s="173" t="str">
        <f>IF(PESSOAL!B105&lt;&gt;"",PESSOAL!B105,"")</f>
        <v/>
      </c>
      <c r="C57" s="174" t="str">
        <f>IF(B57&lt;&gt;"",PESSOAL!C105,"")</f>
        <v/>
      </c>
      <c r="D57" s="119" t="str">
        <f>IF(B57&lt;&gt;"",IF(B$23="S",C$23*ROUNDUP($B57,0)*(1+D$23)*C57/'DADOS GERAIS'!$B$24,0),"")</f>
        <v/>
      </c>
      <c r="E57" s="119" t="str">
        <f>IF(B57&lt;&gt;"",IF(B$24="S",C$24*ROUNDUP($B57,0)*(1+D$23)*C57/'DADOS GERAIS'!$B$24,0),"")</f>
        <v/>
      </c>
      <c r="F57" s="175" t="str">
        <f>IF(B57&lt;&gt;"",IF(B$27="S",C$27*ROUNDUP($B57,0)*C57/'DADOS GERAIS'!$B$24,0),"")</f>
        <v/>
      </c>
      <c r="G57" s="119" t="str">
        <f>IF(B57&lt;&gt;"",IF(B$30="S",C$30*ROUNDUP($B57,0)*C57/'DADOS GERAIS'!$B$24,0),"")</f>
        <v/>
      </c>
      <c r="H57" s="119" t="str">
        <f>IF(A57&lt;&gt;"",IF(C57&lt;'DADOS GERAIS'!$B$23,ROUNDUP(B57,0)*($B$36+$C$36),(ROUNDUP(B57,0)*($B$36+$C$36+(ROUNDUP('DADOS GERAIS'!$B$22-1,0)*$D$36))))/('DADOS GERAIS'!$B$24),"")</f>
        <v/>
      </c>
      <c r="I57" s="178" t="str">
        <f>IF(OR(B57=0,B57=""),"",(($B$39+$C$39+$D$39+$E$39)/'DADOS GERAIS'!$B$23)/SUMPRODUCT($B$43:$B$72,$C$43:$C$72)*B57*C57)</f>
        <v/>
      </c>
      <c r="J57" s="12"/>
      <c r="K57" s="176" t="str">
        <f>IF(A57&lt;&gt;"",IF(B57=0,0,IF(J57*B57*$B$33&gt;(PESSOAL!R105*B57*$C$33),((J57*B57*C57*$B$33)-(PESSOAL!R105*B57*C57*$C$33))/'DADOS GERAIS'!$B$24,0)),"")</f>
        <v/>
      </c>
      <c r="L57" s="177">
        <f t="shared" si="0"/>
        <v>0</v>
      </c>
      <c r="M57" s="93"/>
      <c r="N57" s="93"/>
      <c r="O57" s="93"/>
      <c r="P57" s="93"/>
      <c r="Q57" s="93"/>
    </row>
    <row r="58" spans="1:17" ht="15.75" customHeight="1" x14ac:dyDescent="0.2">
      <c r="A58" s="172" t="str">
        <f>IF(PESSOAL!A106&lt;&gt;"",PESSOAL!A106,"")</f>
        <v/>
      </c>
      <c r="B58" s="173" t="str">
        <f>IF(PESSOAL!B106&lt;&gt;"",PESSOAL!B106,"")</f>
        <v/>
      </c>
      <c r="C58" s="174" t="str">
        <f>IF(B58&lt;&gt;"",PESSOAL!C106,"")</f>
        <v/>
      </c>
      <c r="D58" s="119" t="str">
        <f>IF(B58&lt;&gt;"",IF(B$23="S",C$23*ROUNDUP($B58,0)*(1+D$23)*C58/'DADOS GERAIS'!$B$24,0),"")</f>
        <v/>
      </c>
      <c r="E58" s="119" t="str">
        <f>IF(B58&lt;&gt;"",IF(B$24="S",C$24*ROUNDUP($B58,0)*(1+D$23)*C58/'DADOS GERAIS'!$B$24,0),"")</f>
        <v/>
      </c>
      <c r="F58" s="175" t="str">
        <f>IF(B58&lt;&gt;"",IF(B$27="S",C$27*ROUNDUP($B58,0)*C58/'DADOS GERAIS'!$B$24,0),"")</f>
        <v/>
      </c>
      <c r="G58" s="119" t="str">
        <f>IF(B58&lt;&gt;"",IF(B$30="S",C$30*ROUNDUP($B58,0)*C58/'DADOS GERAIS'!$B$24,0),"")</f>
        <v/>
      </c>
      <c r="H58" s="119" t="str">
        <f>IF(A58&lt;&gt;"",IF(C58&lt;'DADOS GERAIS'!$B$23,ROUNDUP(B58,0)*($B$36+$C$36),(ROUNDUP(B58,0)*($B$36+$C$36+(ROUNDUP('DADOS GERAIS'!$B$22-1,0)*$D$36))))/('DADOS GERAIS'!$B$24),"")</f>
        <v/>
      </c>
      <c r="I58" s="178" t="str">
        <f>IF(OR(B58=0,B58=""),"",(($B$39+$C$39+$D$39+$E$39)/'DADOS GERAIS'!$B$23)/SUMPRODUCT($B$43:$B$72,$C$43:$C$72)*B58*C58)</f>
        <v/>
      </c>
      <c r="J58" s="12"/>
      <c r="K58" s="176" t="str">
        <f>IF(A58&lt;&gt;"",IF(B58=0,0,IF(J58*B58*$B$33&gt;(PESSOAL!R106*B58*$C$33),((J58*B58*C58*$B$33)-(PESSOAL!R106*B58*C58*$C$33))/'DADOS GERAIS'!$B$24,0)),"")</f>
        <v/>
      </c>
      <c r="L58" s="177">
        <f t="shared" si="0"/>
        <v>0</v>
      </c>
      <c r="M58" s="93"/>
      <c r="N58" s="93"/>
      <c r="O58" s="93"/>
      <c r="P58" s="93"/>
      <c r="Q58" s="93"/>
    </row>
    <row r="59" spans="1:17" ht="15.75" customHeight="1" x14ac:dyDescent="0.2">
      <c r="A59" s="172" t="str">
        <f>IF(PESSOAL!A107&lt;&gt;"",PESSOAL!A107,"")</f>
        <v/>
      </c>
      <c r="B59" s="173" t="str">
        <f>IF(PESSOAL!B107&lt;&gt;"",PESSOAL!B107,"")</f>
        <v/>
      </c>
      <c r="C59" s="174" t="str">
        <f>IF(B59&lt;&gt;"",PESSOAL!C107,"")</f>
        <v/>
      </c>
      <c r="D59" s="119" t="str">
        <f>IF(B59&lt;&gt;"",IF(B$23="S",C$23*ROUNDUP($B59,0)*(1+D$23)*C59/'DADOS GERAIS'!$B$24,0),"")</f>
        <v/>
      </c>
      <c r="E59" s="119" t="str">
        <f>IF(B59&lt;&gt;"",IF(B$24="S",C$24*ROUNDUP($B59,0)*(1+D$23)*C59/'DADOS GERAIS'!$B$24,0),"")</f>
        <v/>
      </c>
      <c r="F59" s="175" t="str">
        <f>IF(B59&lt;&gt;"",IF(B$27="S",C$27*ROUNDUP($B59,0)*C59/'DADOS GERAIS'!$B$24,0),"")</f>
        <v/>
      </c>
      <c r="G59" s="119" t="str">
        <f>IF(B59&lt;&gt;"",IF(B$30="S",C$30*ROUNDUP($B59,0)*C59/'DADOS GERAIS'!$B$24,0),"")</f>
        <v/>
      </c>
      <c r="H59" s="119" t="str">
        <f>IF(A59&lt;&gt;"",IF(C59&lt;'DADOS GERAIS'!$B$23,ROUNDUP(B59,0)*($B$36+$C$36),(ROUNDUP(B59,0)*($B$36+$C$36+(ROUNDUP('DADOS GERAIS'!$B$22-1,0)*$D$36))))/('DADOS GERAIS'!$B$24),"")</f>
        <v/>
      </c>
      <c r="I59" s="178" t="str">
        <f>IF(OR(B59=0,B59=""),"",(($B$39+$C$39+$D$39+$E$39)/'DADOS GERAIS'!$B$23)/SUMPRODUCT($B$43:$B$72,$C$43:$C$72)*B59*C59)</f>
        <v/>
      </c>
      <c r="J59" s="12"/>
      <c r="K59" s="176" t="str">
        <f>IF(A59&lt;&gt;"",IF(B59=0,0,IF(J59*B59*$B$33&gt;(PESSOAL!R107*B59*$C$33),((J59*B59*C59*$B$33)-(PESSOAL!R107*B59*C59*$C$33))/'DADOS GERAIS'!$B$24,0)),"")</f>
        <v/>
      </c>
      <c r="L59" s="177">
        <f t="shared" si="0"/>
        <v>0</v>
      </c>
      <c r="M59" s="93"/>
      <c r="N59" s="93"/>
      <c r="O59" s="93"/>
      <c r="P59" s="93"/>
      <c r="Q59" s="93"/>
    </row>
    <row r="60" spans="1:17" ht="15.75" customHeight="1" x14ac:dyDescent="0.2">
      <c r="A60" s="172" t="str">
        <f>IF(PESSOAL!A108&lt;&gt;"",PESSOAL!A108,"")</f>
        <v/>
      </c>
      <c r="B60" s="173" t="str">
        <f>IF(PESSOAL!B108&lt;&gt;"",PESSOAL!B108,"")</f>
        <v/>
      </c>
      <c r="C60" s="174" t="str">
        <f>IF(B60&lt;&gt;"",PESSOAL!C108,"")</f>
        <v/>
      </c>
      <c r="D60" s="119" t="str">
        <f>IF(B60&lt;&gt;"",IF(B$23="S",C$23*ROUNDUP($B60,0)*(1+D$23)*C60/'DADOS GERAIS'!$B$24,0),"")</f>
        <v/>
      </c>
      <c r="E60" s="119" t="str">
        <f>IF(B60&lt;&gt;"",IF(B$24="S",C$24*ROUNDUP($B60,0)*(1+D$23)*C60/'DADOS GERAIS'!$B$24,0),"")</f>
        <v/>
      </c>
      <c r="F60" s="175" t="str">
        <f>IF(B60&lt;&gt;"",IF(B$27="S",C$27*ROUNDUP($B60,0)*C60/'DADOS GERAIS'!$B$24,0),"")</f>
        <v/>
      </c>
      <c r="G60" s="119" t="str">
        <f>IF(B60&lt;&gt;"",IF(B$30="S",C$30*ROUNDUP($B60,0)*C60/'DADOS GERAIS'!$B$24,0),"")</f>
        <v/>
      </c>
      <c r="H60" s="119" t="str">
        <f>IF(A60&lt;&gt;"",IF(C60&lt;'DADOS GERAIS'!$B$23,ROUNDUP(B60,0)*($B$36+$C$36),(ROUNDUP(B60,0)*($B$36+$C$36+(ROUNDUP('DADOS GERAIS'!$B$22-1,0)*$D$36))))/('DADOS GERAIS'!$B$24),"")</f>
        <v/>
      </c>
      <c r="I60" s="178" t="str">
        <f>IF(OR(B60=0,B60=""),"",(($B$39+$C$39+$D$39+$E$39)/'DADOS GERAIS'!$B$23)/SUMPRODUCT($B$43:$B$72,$C$43:$C$72)*B60*C60)</f>
        <v/>
      </c>
      <c r="J60" s="12"/>
      <c r="K60" s="176" t="str">
        <f>IF(A60&lt;&gt;"",IF(B60=0,0,IF(J60*B60*$B$33&gt;(PESSOAL!R108*B60*$C$33),((J60*B60*C60*$B$33)-(PESSOAL!R108*B60*C60*$C$33))/'DADOS GERAIS'!$B$24,0)),"")</f>
        <v/>
      </c>
      <c r="L60" s="177">
        <f t="shared" si="0"/>
        <v>0</v>
      </c>
      <c r="M60" s="93"/>
      <c r="N60" s="93"/>
      <c r="O60" s="93"/>
      <c r="P60" s="93"/>
      <c r="Q60" s="93"/>
    </row>
    <row r="61" spans="1:17" ht="15.75" customHeight="1" x14ac:dyDescent="0.2">
      <c r="A61" s="172" t="str">
        <f>IF(PESSOAL!A109&lt;&gt;"",PESSOAL!A109,"")</f>
        <v/>
      </c>
      <c r="B61" s="173" t="str">
        <f>IF(PESSOAL!B109&lt;&gt;"",PESSOAL!B109,"")</f>
        <v/>
      </c>
      <c r="C61" s="174" t="str">
        <f>IF(B61&lt;&gt;"",PESSOAL!C109,"")</f>
        <v/>
      </c>
      <c r="D61" s="119" t="str">
        <f>IF(B61&lt;&gt;"",IF(B$23="S",C$23*ROUNDUP($B61,0)*(1+D$23)*C61/'DADOS GERAIS'!$B$24,0),"")</f>
        <v/>
      </c>
      <c r="E61" s="119" t="str">
        <f>IF(B61&lt;&gt;"",IF(B$24="S",C$24*ROUNDUP($B61,0)*(1+D$23)*C61/'DADOS GERAIS'!$B$24,0),"")</f>
        <v/>
      </c>
      <c r="F61" s="175" t="str">
        <f>IF(B61&lt;&gt;"",IF(B$27="S",C$27*ROUNDUP($B61,0)*C61/'DADOS GERAIS'!$B$24,0),"")</f>
        <v/>
      </c>
      <c r="G61" s="119" t="str">
        <f>IF(B61&lt;&gt;"",IF(B$30="S",C$30*ROUNDUP($B61,0)*C61/'DADOS GERAIS'!$B$24,0),"")</f>
        <v/>
      </c>
      <c r="H61" s="119" t="str">
        <f>IF(A61&lt;&gt;"",IF(C61&lt;'DADOS GERAIS'!$B$23,ROUNDUP(B61,0)*($B$36+$C$36),(ROUNDUP(B61,0)*($B$36+$C$36+(ROUNDUP('DADOS GERAIS'!$B$22-1,0)*$D$36))))/('DADOS GERAIS'!$B$24),"")</f>
        <v/>
      </c>
      <c r="I61" s="178" t="str">
        <f>IF(OR(B61=0,B61=""),"",(($B$39+$C$39+$D$39+$E$39)/'DADOS GERAIS'!$B$23)/SUMPRODUCT($B$43:$B$72,$C$43:$C$72)*B61*C61)</f>
        <v/>
      </c>
      <c r="J61" s="12"/>
      <c r="K61" s="176" t="str">
        <f>IF(A61&lt;&gt;"",IF(B61=0,0,IF(J61*B61*$B$33&gt;(PESSOAL!R109*B61*$C$33),((J61*B61*C61*$B$33)-(PESSOAL!R109*B61*C61*$C$33))/'DADOS GERAIS'!$B$24,0)),"")</f>
        <v/>
      </c>
      <c r="L61" s="177">
        <f t="shared" si="0"/>
        <v>0</v>
      </c>
      <c r="M61" s="93"/>
      <c r="N61" s="93"/>
      <c r="O61" s="93"/>
      <c r="P61" s="93"/>
      <c r="Q61" s="93"/>
    </row>
    <row r="62" spans="1:17" ht="15.75" customHeight="1" x14ac:dyDescent="0.2">
      <c r="A62" s="172" t="str">
        <f>IF(PESSOAL!A110&lt;&gt;"",PESSOAL!A110,"")</f>
        <v/>
      </c>
      <c r="B62" s="173" t="str">
        <f>IF(PESSOAL!B110&lt;&gt;"",PESSOAL!B110,"")</f>
        <v/>
      </c>
      <c r="C62" s="174" t="str">
        <f>IF(B62&lt;&gt;"",PESSOAL!C110,"")</f>
        <v/>
      </c>
      <c r="D62" s="119" t="str">
        <f>IF(B62&lt;&gt;"",IF(B$23="S",C$23*ROUNDUP($B62,0)*(1+D$23)*C62/'DADOS GERAIS'!$B$24,0),"")</f>
        <v/>
      </c>
      <c r="E62" s="119" t="str">
        <f>IF(B62&lt;&gt;"",IF(B$24="S",C$24*ROUNDUP($B62,0)*(1+D$23)*C62/'DADOS GERAIS'!$B$24,0),"")</f>
        <v/>
      </c>
      <c r="F62" s="175" t="str">
        <f>IF(B62&lt;&gt;"",IF(B$27="S",C$27*ROUNDUP($B62,0)*C62/'DADOS GERAIS'!$B$24,0),"")</f>
        <v/>
      </c>
      <c r="G62" s="119" t="str">
        <f>IF(B62&lt;&gt;"",IF(B$30="S",C$30*ROUNDUP($B62,0)*C62/'DADOS GERAIS'!$B$24,0),"")</f>
        <v/>
      </c>
      <c r="H62" s="119" t="str">
        <f>IF(A62&lt;&gt;"",IF(C62&lt;'DADOS GERAIS'!$B$23,ROUNDUP(B62,0)*($B$36+$C$36),(ROUNDUP(B62,0)*($B$36+$C$36+(ROUNDUP('DADOS GERAIS'!$B$22-1,0)*$D$36))))/('DADOS GERAIS'!$B$24),"")</f>
        <v/>
      </c>
      <c r="I62" s="178" t="str">
        <f>IF(OR(B62=0,B62=""),"",(($B$39+$C$39+$D$39+$E$39)/'DADOS GERAIS'!$B$23)/SUMPRODUCT($B$43:$B$72,$C$43:$C$72)*B62*C62)</f>
        <v/>
      </c>
      <c r="J62" s="12"/>
      <c r="K62" s="176" t="str">
        <f>IF(A62&lt;&gt;"",IF(B62=0,0,IF(J62*B62*$B$33&gt;(PESSOAL!R110*B62*$C$33),((J62*B62*C62*$B$33)-(PESSOAL!R110*B62*C62*$C$33))/'DADOS GERAIS'!$B$24,0)),"")</f>
        <v/>
      </c>
      <c r="L62" s="177">
        <f t="shared" si="0"/>
        <v>0</v>
      </c>
      <c r="M62" s="93"/>
      <c r="N62" s="93"/>
      <c r="O62" s="93"/>
      <c r="P62" s="93"/>
      <c r="Q62" s="93"/>
    </row>
    <row r="63" spans="1:17" ht="15.75" customHeight="1" x14ac:dyDescent="0.2">
      <c r="A63" s="172" t="str">
        <f>IF(PESSOAL!A111&lt;&gt;"",PESSOAL!A111,"")</f>
        <v/>
      </c>
      <c r="B63" s="173" t="str">
        <f>IF(PESSOAL!B111&lt;&gt;"",PESSOAL!B111,"")</f>
        <v/>
      </c>
      <c r="C63" s="174" t="str">
        <f>IF(B63&lt;&gt;"",PESSOAL!C111,"")</f>
        <v/>
      </c>
      <c r="D63" s="119" t="str">
        <f>IF(B63&lt;&gt;"",IF(B$23="S",C$23*ROUNDUP($B63,0)*(1+D$23)*C63/'DADOS GERAIS'!$B$24,0),"")</f>
        <v/>
      </c>
      <c r="E63" s="119" t="str">
        <f>IF(B63&lt;&gt;"",IF(B$24="S",C$24*ROUNDUP($B63,0)*(1+D$23)*C63/'DADOS GERAIS'!$B$24,0),"")</f>
        <v/>
      </c>
      <c r="F63" s="175" t="str">
        <f>IF(B63&lt;&gt;"",IF(B$27="S",C$27*ROUNDUP($B63,0)*C63/'DADOS GERAIS'!$B$24,0),"")</f>
        <v/>
      </c>
      <c r="G63" s="119" t="str">
        <f>IF(B63&lt;&gt;"",IF(B$30="S",C$30*ROUNDUP($B63,0)*C63/'DADOS GERAIS'!$B$24,0),"")</f>
        <v/>
      </c>
      <c r="H63" s="119" t="str">
        <f>IF(A63&lt;&gt;"",IF(C63&lt;'DADOS GERAIS'!$B$23,ROUNDUP(B63,0)*($B$36+$C$36),(ROUNDUP(B63,0)*($B$36+$C$36+(ROUNDUP('DADOS GERAIS'!$B$22-1,0)*$D$36))))/('DADOS GERAIS'!$B$24),"")</f>
        <v/>
      </c>
      <c r="I63" s="178" t="str">
        <f>IF(OR(B63=0,B63=""),"",(($B$39+$C$39+$D$39+$E$39)/'DADOS GERAIS'!$B$23)/SUMPRODUCT($B$43:$B$72,$C$43:$C$72)*B63*C63)</f>
        <v/>
      </c>
      <c r="J63" s="12"/>
      <c r="K63" s="176" t="str">
        <f>IF(A63&lt;&gt;"",IF(B63=0,0,IF(J63*B63*$B$33&gt;(PESSOAL!R111*B63*$C$33),((J63*B63*C63*$B$33)-(PESSOAL!R111*B63*C63*$C$33))/'DADOS GERAIS'!$B$24,0)),"")</f>
        <v/>
      </c>
      <c r="L63" s="177">
        <f t="shared" si="0"/>
        <v>0</v>
      </c>
      <c r="M63" s="93"/>
      <c r="N63" s="93"/>
      <c r="O63" s="93"/>
      <c r="P63" s="93"/>
      <c r="Q63" s="93"/>
    </row>
    <row r="64" spans="1:17" ht="15.75" customHeight="1" x14ac:dyDescent="0.2">
      <c r="A64" s="172" t="str">
        <f>IF(PESSOAL!A112&lt;&gt;"",PESSOAL!A112,"")</f>
        <v/>
      </c>
      <c r="B64" s="173" t="str">
        <f>IF(PESSOAL!B112&lt;&gt;"",PESSOAL!B112,"")</f>
        <v/>
      </c>
      <c r="C64" s="174" t="str">
        <f>IF(B64&lt;&gt;"",PESSOAL!C112,"")</f>
        <v/>
      </c>
      <c r="D64" s="119" t="str">
        <f>IF(B64&lt;&gt;"",IF(B$23="S",C$23*ROUNDUP($B64,0)*(1+D$23)*C64/'DADOS GERAIS'!$B$24,0),"")</f>
        <v/>
      </c>
      <c r="E64" s="119" t="str">
        <f>IF(B64&lt;&gt;"",IF(B$24="S",C$24*ROUNDUP($B64,0)*(1+D$23)*C64/'DADOS GERAIS'!$B$24,0),"")</f>
        <v/>
      </c>
      <c r="F64" s="175" t="str">
        <f>IF(B64&lt;&gt;"",IF(B$27="S",C$27*ROUNDUP($B64,0)*C64/'DADOS GERAIS'!$B$24,0),"")</f>
        <v/>
      </c>
      <c r="G64" s="119" t="str">
        <f>IF(B64&lt;&gt;"",IF(B$30="S",C$30*ROUNDUP($B64,0)*C64/'DADOS GERAIS'!$B$24,0),"")</f>
        <v/>
      </c>
      <c r="H64" s="119" t="str">
        <f>IF(A64&lt;&gt;"",IF(C64&lt;'DADOS GERAIS'!$B$23,ROUNDUP(B64,0)*($B$36+$C$36),(ROUNDUP(B64,0)*($B$36+$C$36+(ROUNDUP('DADOS GERAIS'!$B$22-1,0)*$D$36))))/('DADOS GERAIS'!$B$24),"")</f>
        <v/>
      </c>
      <c r="I64" s="178" t="str">
        <f>IF(OR(B64=0,B64=""),"",(($B$39+$C$39+$D$39+$E$39)/'DADOS GERAIS'!$B$23)/SUMPRODUCT($B$43:$B$72,$C$43:$C$72)*B64*C64)</f>
        <v/>
      </c>
      <c r="J64" s="12"/>
      <c r="K64" s="176" t="str">
        <f>IF(A64&lt;&gt;"",IF(B64=0,0,IF(J64*B64*$B$33&gt;(PESSOAL!R112*B64*$C$33),((J64*B64*C64*$B$33)-(PESSOAL!R112*B64*C64*$C$33))/'DADOS GERAIS'!$B$24,0)),"")</f>
        <v/>
      </c>
      <c r="L64" s="177">
        <f t="shared" si="0"/>
        <v>0</v>
      </c>
      <c r="M64" s="93"/>
      <c r="N64" s="93"/>
      <c r="O64" s="93"/>
      <c r="P64" s="93"/>
      <c r="Q64" s="93"/>
    </row>
    <row r="65" spans="1:17" ht="15.75" customHeight="1" x14ac:dyDescent="0.2">
      <c r="A65" s="172" t="str">
        <f>IF(PESSOAL!A113&lt;&gt;"",PESSOAL!A113,"")</f>
        <v/>
      </c>
      <c r="B65" s="173" t="str">
        <f>IF(PESSOAL!B113&lt;&gt;"",PESSOAL!B113,"")</f>
        <v/>
      </c>
      <c r="C65" s="174" t="str">
        <f>IF(B65&lt;&gt;"",PESSOAL!C113,"")</f>
        <v/>
      </c>
      <c r="D65" s="119" t="str">
        <f>IF(B65&lt;&gt;"",IF(B$23="S",C$23*ROUNDUP($B65,0)*(1+D$23)*C65/'DADOS GERAIS'!$B$24,0),"")</f>
        <v/>
      </c>
      <c r="E65" s="119" t="str">
        <f>IF(B65&lt;&gt;"",IF(B$24="S",C$24*ROUNDUP($B65,0)*(1+D$23)*C65/'DADOS GERAIS'!$B$24,0),"")</f>
        <v/>
      </c>
      <c r="F65" s="175" t="str">
        <f>IF(B65&lt;&gt;"",IF(B$27="S",C$27*ROUNDUP($B65,0)*C65/'DADOS GERAIS'!$B$24,0),"")</f>
        <v/>
      </c>
      <c r="G65" s="119" t="str">
        <f>IF(B65&lt;&gt;"",IF(B$30="S",C$30*ROUNDUP($B65,0)*C65/'DADOS GERAIS'!$B$24,0),"")</f>
        <v/>
      </c>
      <c r="H65" s="119" t="str">
        <f>IF(A65&lt;&gt;"",IF(C65&lt;'DADOS GERAIS'!$B$23,ROUNDUP(B65,0)*($B$36+$C$36),(ROUNDUP(B65,0)*($B$36+$C$36+(ROUNDUP('DADOS GERAIS'!$B$22-1,0)*$D$36))))/('DADOS GERAIS'!$B$24),"")</f>
        <v/>
      </c>
      <c r="I65" s="178" t="str">
        <f>IF(OR(B65=0,B65=""),"",(($B$39+$C$39+$D$39+$E$39)/'DADOS GERAIS'!$B$23)/SUMPRODUCT($B$43:$B$72,$C$43:$C$72)*B65*C65)</f>
        <v/>
      </c>
      <c r="J65" s="12"/>
      <c r="K65" s="176" t="str">
        <f>IF(A65&lt;&gt;"",IF(B65=0,0,IF(J65*B65*$B$33&gt;(PESSOAL!R113*B65*$C$33),((J65*B65*C65*$B$33)-(PESSOAL!R113*B65*C65*$C$33))/'DADOS GERAIS'!$B$24,0)),"")</f>
        <v/>
      </c>
      <c r="L65" s="177">
        <f t="shared" si="0"/>
        <v>0</v>
      </c>
      <c r="M65" s="93"/>
      <c r="N65" s="93"/>
      <c r="O65" s="93"/>
      <c r="P65" s="93"/>
      <c r="Q65" s="93"/>
    </row>
    <row r="66" spans="1:17" ht="15.75" customHeight="1" x14ac:dyDescent="0.2">
      <c r="A66" s="172" t="str">
        <f>IF(PESSOAL!A114&lt;&gt;"",PESSOAL!A114,"")</f>
        <v/>
      </c>
      <c r="B66" s="173" t="str">
        <f>IF(PESSOAL!B114&lt;&gt;"",PESSOAL!B114,"")</f>
        <v/>
      </c>
      <c r="C66" s="174" t="str">
        <f>IF(B66&lt;&gt;"",PESSOAL!C114,"")</f>
        <v/>
      </c>
      <c r="D66" s="119" t="str">
        <f>IF(B66&lt;&gt;"",IF(B$23="S",C$23*ROUNDUP($B66,0)*(1+D$23)*C66/'DADOS GERAIS'!$B$24,0),"")</f>
        <v/>
      </c>
      <c r="E66" s="119" t="str">
        <f>IF(B66&lt;&gt;"",IF(B$24="S",C$24*ROUNDUP($B66,0)*(1+D$23)*C66/'DADOS GERAIS'!$B$24,0),"")</f>
        <v/>
      </c>
      <c r="F66" s="175" t="str">
        <f>IF(B66&lt;&gt;"",IF(B$27="S",C$27*ROUNDUP($B66,0)*C66/'DADOS GERAIS'!$B$24,0),"")</f>
        <v/>
      </c>
      <c r="G66" s="119" t="str">
        <f>IF(B66&lt;&gt;"",IF(B$30="S",C$30*ROUNDUP($B66,0)*C66/'DADOS GERAIS'!$B$24,0),"")</f>
        <v/>
      </c>
      <c r="H66" s="119" t="str">
        <f>IF(A66&lt;&gt;"",IF(C66&lt;'DADOS GERAIS'!$B$23,ROUNDUP(B66,0)*($B$36+$C$36),(ROUNDUP(B66,0)*($B$36+$C$36+(ROUNDUP('DADOS GERAIS'!$B$22-1,0)*$D$36))))/('DADOS GERAIS'!$B$24),"")</f>
        <v/>
      </c>
      <c r="I66" s="178" t="str">
        <f>IF(OR(B66=0,B66=""),"",(($B$39+$C$39+$D$39+$E$39)/'DADOS GERAIS'!$B$23)/SUMPRODUCT($B$43:$B$72,$C$43:$C$72)*B66*C66)</f>
        <v/>
      </c>
      <c r="J66" s="12"/>
      <c r="K66" s="176" t="str">
        <f>IF(A66&lt;&gt;"",IF(B66=0,0,IF(J66*B66*$B$33&gt;(PESSOAL!R114*B66*$C$33),((J66*B66*C66*$B$33)-(PESSOAL!R114*B66*C66*$C$33))/'DADOS GERAIS'!$B$24,0)),"")</f>
        <v/>
      </c>
      <c r="L66" s="177">
        <f t="shared" si="0"/>
        <v>0</v>
      </c>
      <c r="M66" s="93"/>
      <c r="N66" s="93"/>
      <c r="O66" s="93"/>
      <c r="P66" s="93"/>
      <c r="Q66" s="93"/>
    </row>
    <row r="67" spans="1:17" ht="15.75" customHeight="1" x14ac:dyDescent="0.2">
      <c r="A67" s="172" t="str">
        <f>IF(PESSOAL!A115&lt;&gt;"",PESSOAL!A115,"")</f>
        <v/>
      </c>
      <c r="B67" s="173" t="str">
        <f>IF(PESSOAL!B115&lt;&gt;"",PESSOAL!B115,"")</f>
        <v/>
      </c>
      <c r="C67" s="174" t="str">
        <f>IF(B67&lt;&gt;"",PESSOAL!C115,"")</f>
        <v/>
      </c>
      <c r="D67" s="119" t="str">
        <f>IF(B67&lt;&gt;"",IF(B$23="S",C$23*ROUNDUP($B67,0)*(1+D$23)*C67/'DADOS GERAIS'!$B$24,0),"")</f>
        <v/>
      </c>
      <c r="E67" s="119" t="str">
        <f>IF(B67&lt;&gt;"",IF(B$24="S",C$24*ROUNDUP($B67,0)*(1+D$23)*C67/'DADOS GERAIS'!$B$24,0),"")</f>
        <v/>
      </c>
      <c r="F67" s="175" t="str">
        <f>IF(B67&lt;&gt;"",IF(B$27="S",C$27*ROUNDUP($B67,0)*C67/'DADOS GERAIS'!$B$24,0),"")</f>
        <v/>
      </c>
      <c r="G67" s="119" t="str">
        <f>IF(B67&lt;&gt;"",IF(B$30="S",C$30*ROUNDUP($B67,0)*C67/'DADOS GERAIS'!$B$24,0),"")</f>
        <v/>
      </c>
      <c r="H67" s="119" t="str">
        <f>IF(A67&lt;&gt;"",IF(C67&lt;'DADOS GERAIS'!$B$23,ROUNDUP(B67,0)*($B$36+$C$36),(ROUNDUP(B67,0)*($B$36+$C$36+(ROUNDUP('DADOS GERAIS'!$B$22-1,0)*$D$36))))/('DADOS GERAIS'!$B$24),"")</f>
        <v/>
      </c>
      <c r="I67" s="178" t="str">
        <f>IF(OR(B67=0,B67=""),"",(($B$39+$C$39+$D$39+$E$39)/'DADOS GERAIS'!$B$23)/SUMPRODUCT($B$43:$B$72,$C$43:$C$72)*B67*C67)</f>
        <v/>
      </c>
      <c r="J67" s="12"/>
      <c r="K67" s="176" t="str">
        <f>IF(A67&lt;&gt;"",IF(B67=0,0,IF(J67*B67*$B$33&gt;(PESSOAL!R115*B67*$C$33),((J67*B67*C67*$B$33)-(PESSOAL!R115*B67*C67*$C$33))/'DADOS GERAIS'!$B$24,0)),"")</f>
        <v/>
      </c>
      <c r="L67" s="177">
        <f t="shared" si="0"/>
        <v>0</v>
      </c>
      <c r="M67" s="93"/>
      <c r="N67" s="93"/>
      <c r="O67" s="93"/>
      <c r="P67" s="93"/>
      <c r="Q67" s="93"/>
    </row>
    <row r="68" spans="1:17" ht="15.75" customHeight="1" x14ac:dyDescent="0.2">
      <c r="A68" s="172" t="str">
        <f>IF(PESSOAL!A116&lt;&gt;"",PESSOAL!A116,"")</f>
        <v/>
      </c>
      <c r="B68" s="173" t="str">
        <f>IF(PESSOAL!B116&lt;&gt;"",PESSOAL!B116,"")</f>
        <v/>
      </c>
      <c r="C68" s="174" t="str">
        <f>IF(B68&lt;&gt;"",PESSOAL!C116,"")</f>
        <v/>
      </c>
      <c r="D68" s="119" t="str">
        <f>IF(B68&lt;&gt;"",IF(B$23="S",C$23*ROUNDUP($B68,0)*(1+D$23)*C68/'DADOS GERAIS'!$B$24,0),"")</f>
        <v/>
      </c>
      <c r="E68" s="119" t="str">
        <f>IF(B68&lt;&gt;"",IF(B$24="S",C$24*ROUNDUP($B68,0)*(1+D$23)*C68/'DADOS GERAIS'!$B$24,0),"")</f>
        <v/>
      </c>
      <c r="F68" s="175" t="str">
        <f>IF(B68&lt;&gt;"",IF(B$27="S",C$27*ROUNDUP($B68,0)*C68/'DADOS GERAIS'!$B$24,0),"")</f>
        <v/>
      </c>
      <c r="G68" s="119" t="str">
        <f>IF(B68&lt;&gt;"",IF(B$30="S",C$30*ROUNDUP($B68,0)*C68/'DADOS GERAIS'!$B$24,0),"")</f>
        <v/>
      </c>
      <c r="H68" s="119" t="str">
        <f>IF(A68&lt;&gt;"",IF(C68&lt;'DADOS GERAIS'!$B$23,ROUNDUP(B68,0)*($B$36+$C$36),(ROUNDUP(B68,0)*($B$36+$C$36+(ROUNDUP('DADOS GERAIS'!$B$22-1,0)*$D$36))))/('DADOS GERAIS'!$B$24),"")</f>
        <v/>
      </c>
      <c r="I68" s="178" t="str">
        <f>IF(OR(B68=0,B68=""),"",(($B$39+$C$39+$D$39+$E$39)/'DADOS GERAIS'!$B$23)/SUMPRODUCT($B$43:$B$72,$C$43:$C$72)*B68*C68)</f>
        <v/>
      </c>
      <c r="J68" s="12"/>
      <c r="K68" s="176" t="str">
        <f>IF(A68&lt;&gt;"",IF(B68=0,0,IF(J68*B68*$B$33&gt;(PESSOAL!R116*B68*$C$33),((J68*B68*C68*$B$33)-(PESSOAL!R116*B68*C68*$C$33))/'DADOS GERAIS'!$B$24,0)),"")</f>
        <v/>
      </c>
      <c r="L68" s="177">
        <f t="shared" si="0"/>
        <v>0</v>
      </c>
      <c r="M68" s="93"/>
      <c r="N68" s="93"/>
      <c r="O68" s="93"/>
      <c r="P68" s="93"/>
      <c r="Q68" s="93"/>
    </row>
    <row r="69" spans="1:17" ht="15.75" customHeight="1" x14ac:dyDescent="0.2">
      <c r="A69" s="172" t="e">
        <f>IF(PESSOAL!#REF!&lt;&gt;"",PESSOAL!#REF!,"")</f>
        <v>#REF!</v>
      </c>
      <c r="B69" s="173" t="e">
        <f>IF(PESSOAL!#REF!&lt;&gt;"",PESSOAL!#REF!,"")</f>
        <v>#REF!</v>
      </c>
      <c r="C69" s="174" t="e">
        <f>IF(B69&lt;&gt;"",PESSOAL!#REF!,"")</f>
        <v>#REF!</v>
      </c>
      <c r="D69" s="119" t="e">
        <f>IF(B69&lt;&gt;"",IF(B$23="S",C$23*ROUNDUP($B69,0)*(1+D$23)*C69/'DADOS GERAIS'!$B$24,0),"")</f>
        <v>#REF!</v>
      </c>
      <c r="E69" s="119" t="e">
        <f>IF(B69&lt;&gt;"",IF(B$24="S",C$24*ROUNDUP($B69,0)*(1+D$23)*C69/'DADOS GERAIS'!$B$24,0),"")</f>
        <v>#REF!</v>
      </c>
      <c r="F69" s="175" t="e">
        <f>IF(B69&lt;&gt;"",IF(B$27="S",C$27*ROUNDUP($B69,0)*C69/'DADOS GERAIS'!$B$24,0),"")</f>
        <v>#REF!</v>
      </c>
      <c r="G69" s="119" t="e">
        <f>IF(B69&lt;&gt;"",IF(B$30="S",C$30*ROUNDUP($B69,0)*C69/'DADOS GERAIS'!$B$24,0),"")</f>
        <v>#REF!</v>
      </c>
      <c r="H69" s="119" t="e">
        <f>IF(A69&lt;&gt;"",IF(C69&lt;'DADOS GERAIS'!$B$23,ROUNDUP(B69,0)*($B$36+$C$36),(ROUNDUP(B69,0)*($B$36+$C$36+(ROUNDUP('DADOS GERAIS'!$B$22-1,0)*$D$36))))/('DADOS GERAIS'!$B$24),"")</f>
        <v>#REF!</v>
      </c>
      <c r="I69" s="178" t="e">
        <f>IF(OR(B69=0,B69=""),"",(($B$39+$C$39+$D$39+$E$39)/'DADOS GERAIS'!$B$23)/SUMPRODUCT($B$43:$B$72,$C$43:$C$72)*B69*C69)</f>
        <v>#REF!</v>
      </c>
      <c r="J69" s="12"/>
      <c r="K69" s="176" t="e">
        <f>IF(A69&lt;&gt;"",IF(B69=0,0,IF(J69*B69*$B$33&gt;(PESSOAL!#REF!*B69*$C$33),((J69*B69*C69*$B$33)-(PESSOAL!#REF!*B69*C69*$C$33))/'DADOS GERAIS'!$B$24,0)),"")</f>
        <v>#REF!</v>
      </c>
      <c r="L69" s="177" t="e">
        <f t="shared" si="0"/>
        <v>#REF!</v>
      </c>
      <c r="M69" s="93"/>
      <c r="N69" s="93"/>
      <c r="O69" s="93"/>
      <c r="P69" s="93"/>
      <c r="Q69" s="93"/>
    </row>
    <row r="70" spans="1:17" ht="15.75" customHeight="1" x14ac:dyDescent="0.2">
      <c r="A70" s="172" t="e">
        <f>IF(PESSOAL!#REF!&lt;&gt;"",PESSOAL!#REF!,"")</f>
        <v>#REF!</v>
      </c>
      <c r="B70" s="173" t="e">
        <f>IF(PESSOAL!#REF!&lt;&gt;"",PESSOAL!#REF!,"")</f>
        <v>#REF!</v>
      </c>
      <c r="C70" s="174" t="e">
        <f>IF(B70&lt;&gt;"",PESSOAL!#REF!,"")</f>
        <v>#REF!</v>
      </c>
      <c r="D70" s="119" t="e">
        <f>IF(B70&lt;&gt;"",IF(B$23="S",C$23*ROUNDUP($B70,0)*(1+D$23)*C70/'DADOS GERAIS'!$B$24,0),"")</f>
        <v>#REF!</v>
      </c>
      <c r="E70" s="119" t="e">
        <f>IF(B70&lt;&gt;"",IF(B$24="S",C$24*ROUNDUP($B70,0)*(1+D$23)*C70/'DADOS GERAIS'!$B$24,0),"")</f>
        <v>#REF!</v>
      </c>
      <c r="F70" s="175" t="e">
        <f>IF(B70&lt;&gt;"",IF(B$27="S",C$27*ROUNDUP($B70,0)*C70/'DADOS GERAIS'!$B$24,0),"")</f>
        <v>#REF!</v>
      </c>
      <c r="G70" s="119" t="e">
        <f>IF(B70&lt;&gt;"",IF(B$30="S",C$30*ROUNDUP($B70,0)*C70/'DADOS GERAIS'!$B$24,0),"")</f>
        <v>#REF!</v>
      </c>
      <c r="H70" s="119" t="e">
        <f>IF(A70&lt;&gt;"",IF(C70&lt;'DADOS GERAIS'!$B$23,ROUNDUP(B70,0)*($B$36+$C$36),(ROUNDUP(B70,0)*($B$36+$C$36+(ROUNDUP('DADOS GERAIS'!$B$22-1,0)*$D$36))))/('DADOS GERAIS'!$B$24),"")</f>
        <v>#REF!</v>
      </c>
      <c r="I70" s="178" t="e">
        <f>IF(OR(B70=0,B70=""),"",(($B$39+$C$39+$D$39+$E$39)/'DADOS GERAIS'!$B$23)/SUMPRODUCT($B$43:$B$72,$C$43:$C$72)*B70*C70)</f>
        <v>#REF!</v>
      </c>
      <c r="J70" s="12"/>
      <c r="K70" s="176" t="e">
        <f>IF(A70&lt;&gt;"",IF(B70=0,0,IF(J70*B70*$B$33&gt;(PESSOAL!#REF!*B70*$C$33),((J70*B70*C70*$B$33)-(PESSOAL!#REF!*B70*C70*$C$33))/'DADOS GERAIS'!$B$24,0)),"")</f>
        <v>#REF!</v>
      </c>
      <c r="L70" s="177" t="e">
        <f t="shared" si="0"/>
        <v>#REF!</v>
      </c>
      <c r="M70" s="93"/>
      <c r="N70" s="93"/>
      <c r="O70" s="93"/>
      <c r="P70" s="93"/>
      <c r="Q70" s="93"/>
    </row>
    <row r="71" spans="1:17" ht="15.75" customHeight="1" x14ac:dyDescent="0.2">
      <c r="A71" s="172" t="e">
        <f>IF(PESSOAL!#REF!&lt;&gt;"",PESSOAL!#REF!,"")</f>
        <v>#REF!</v>
      </c>
      <c r="B71" s="173" t="e">
        <f>IF(PESSOAL!#REF!&lt;&gt;"",PESSOAL!#REF!,"")</f>
        <v>#REF!</v>
      </c>
      <c r="C71" s="174" t="e">
        <f>IF(B71&lt;&gt;"",PESSOAL!#REF!,"")</f>
        <v>#REF!</v>
      </c>
      <c r="D71" s="119" t="e">
        <f>IF(B71&lt;&gt;"",IF(B$23="S",C$23*ROUNDUP($B71,0)*(1+D$23)*C71/'DADOS GERAIS'!$B$24,0),"")</f>
        <v>#REF!</v>
      </c>
      <c r="E71" s="119" t="e">
        <f>IF(B71&lt;&gt;"",IF(B$24="S",C$24*ROUNDUP($B71,0)*(1+D$23)*C71/'DADOS GERAIS'!$B$24,0),"")</f>
        <v>#REF!</v>
      </c>
      <c r="F71" s="175" t="e">
        <f>IF(B71&lt;&gt;"",IF(B$27="S",C$27*ROUNDUP($B71,0)*C71/'DADOS GERAIS'!$B$24,0),"")</f>
        <v>#REF!</v>
      </c>
      <c r="G71" s="119" t="e">
        <f>IF(B71&lt;&gt;"",IF(B$30="S",C$30*ROUNDUP($B71,0)*C71/'DADOS GERAIS'!$B$24,0),"")</f>
        <v>#REF!</v>
      </c>
      <c r="H71" s="119" t="e">
        <f>IF(A71&lt;&gt;"",IF(C71&lt;'DADOS GERAIS'!$B$23,ROUNDUP(B71,0)*($B$36+$C$36),(ROUNDUP(B71,0)*($B$36+$C$36+(ROUNDUP('DADOS GERAIS'!$B$22-1,0)*$D$36))))/('DADOS GERAIS'!$B$24),"")</f>
        <v>#REF!</v>
      </c>
      <c r="I71" s="178" t="e">
        <f>IF(OR(B71=0,B71=""),"",(($B$39+$C$39+$D$39+$E$39)/'DADOS GERAIS'!$B$23)/SUMPRODUCT($B$43:$B$72,$C$43:$C$72)*B71*C71)</f>
        <v>#REF!</v>
      </c>
      <c r="J71" s="12"/>
      <c r="K71" s="176" t="e">
        <f>IF(A71&lt;&gt;"",IF(B71=0,0,IF(J71*B71*$B$33&gt;(PESSOAL!#REF!*B71*$C$33),((J71*B71*C71*$B$33)-(PESSOAL!#REF!*B71*C71*$C$33))/'DADOS GERAIS'!$B$24,0)),"")</f>
        <v>#REF!</v>
      </c>
      <c r="L71" s="177" t="e">
        <f t="shared" si="0"/>
        <v>#REF!</v>
      </c>
      <c r="M71" s="93"/>
      <c r="N71" s="93"/>
      <c r="O71" s="93"/>
      <c r="P71" s="93"/>
      <c r="Q71" s="93"/>
    </row>
    <row r="72" spans="1:17" ht="15.75" customHeight="1" thickBot="1" x14ac:dyDescent="0.25">
      <c r="A72" s="172" t="e">
        <f>IF(PESSOAL!#REF!&lt;&gt;"",PESSOAL!#REF!,"")</f>
        <v>#REF!</v>
      </c>
      <c r="B72" s="173" t="e">
        <f>IF(PESSOAL!#REF!&lt;&gt;"",PESSOAL!#REF!,"")</f>
        <v>#REF!</v>
      </c>
      <c r="C72" s="174" t="e">
        <f>IF(B72&lt;&gt;"",PESSOAL!#REF!,"")</f>
        <v>#REF!</v>
      </c>
      <c r="D72" s="119" t="e">
        <f>IF(B72&lt;&gt;"",IF(B$23="S",C$23*ROUNDUP($B72,0)*(1+D$23)*C72/'DADOS GERAIS'!$B$24,0),"")</f>
        <v>#REF!</v>
      </c>
      <c r="E72" s="119" t="e">
        <f>IF(B72&lt;&gt;"",IF(B$24="S",C$24*ROUNDUP($B72,0)*(1+D$23)*C72/'DADOS GERAIS'!$B$24,0),"")</f>
        <v>#REF!</v>
      </c>
      <c r="F72" s="175" t="e">
        <f>IF(B72&lt;&gt;"",IF(B$27="S",C$27*ROUNDUP($B72,0)*C72/'DADOS GERAIS'!$B$24,0),"")</f>
        <v>#REF!</v>
      </c>
      <c r="G72" s="119" t="e">
        <f>IF(B72&lt;&gt;"",IF(B$30="S",C$30*ROUNDUP($B72,0)*C72/'DADOS GERAIS'!$B$24,0),"")</f>
        <v>#REF!</v>
      </c>
      <c r="H72" s="119" t="e">
        <f>IF(A72&lt;&gt;"",IF(C72&lt;'DADOS GERAIS'!$B$23,ROUNDUP(B72,0)*($B$36+$C$36),(ROUNDUP(B72,0)*($B$36+$C$36+(ROUNDUP('DADOS GERAIS'!$B$22-1,0)*$D$36))))/('DADOS GERAIS'!$B$24),"")</f>
        <v>#REF!</v>
      </c>
      <c r="I72" s="178" t="e">
        <f>IF(OR(B72=0,B72=""),"",(($B$39+$C$39+$D$39+$E$39)/'DADOS GERAIS'!$B$23)/SUMPRODUCT($B$43:$B$72,$C$43:$C$72)*B72*C72)</f>
        <v>#REF!</v>
      </c>
      <c r="J72" s="12"/>
      <c r="K72" s="176" t="e">
        <f>IF(A72&lt;&gt;"",IF(B72=0,0,IF(J72*B72*$B$33&gt;(PESSOAL!#REF!*B72*$C$33),((J72*B72*C72*$B$33)-(PESSOAL!#REF!*B72*C72*$C$33))/'DADOS GERAIS'!$B$24,0)),"")</f>
        <v>#REF!</v>
      </c>
      <c r="L72" s="177" t="e">
        <f t="shared" si="0"/>
        <v>#REF!</v>
      </c>
      <c r="M72" s="93"/>
      <c r="N72" s="93"/>
      <c r="O72" s="93"/>
      <c r="P72" s="93"/>
      <c r="Q72" s="93"/>
    </row>
    <row r="73" spans="1:17" ht="15.75" customHeight="1" thickBot="1" x14ac:dyDescent="0.25">
      <c r="A73" s="85" t="s">
        <v>5</v>
      </c>
      <c r="B73" s="179" t="e">
        <f>SUM(B43:B72)</f>
        <v>#REF!</v>
      </c>
      <c r="C73" s="179"/>
      <c r="D73" s="180" t="e">
        <f t="shared" ref="D73:I73" si="1">SUM(D43:D72)</f>
        <v>#REF!</v>
      </c>
      <c r="E73" s="180" t="e">
        <f t="shared" si="1"/>
        <v>#REF!</v>
      </c>
      <c r="F73" s="181" t="e">
        <f t="shared" si="1"/>
        <v>#REF!</v>
      </c>
      <c r="G73" s="180" t="e">
        <f t="shared" si="1"/>
        <v>#REF!</v>
      </c>
      <c r="H73" s="180" t="e">
        <f t="shared" si="1"/>
        <v>#REF!</v>
      </c>
      <c r="I73" s="180" t="e">
        <f t="shared" si="1"/>
        <v>#REF!</v>
      </c>
      <c r="J73" s="182"/>
      <c r="K73" s="125" t="e">
        <f>SUM(K43:K72)</f>
        <v>#REF!</v>
      </c>
      <c r="L73" s="183" t="e">
        <f>SUM(L43:L72)</f>
        <v>#REF!</v>
      </c>
      <c r="M73" s="158"/>
      <c r="N73" s="158"/>
      <c r="O73" s="93"/>
      <c r="P73" s="93"/>
      <c r="Q73" s="93"/>
    </row>
    <row r="74" spans="1:17" ht="15.75" customHeight="1" x14ac:dyDescent="0.2">
      <c r="C74" s="93"/>
      <c r="K74" s="93"/>
      <c r="L74" s="93"/>
      <c r="M74" s="93"/>
      <c r="N74" s="93"/>
      <c r="O74" s="93"/>
      <c r="P74" s="93"/>
    </row>
    <row r="75" spans="1:17" ht="15.75" customHeight="1" thickBot="1" x14ac:dyDescent="0.25">
      <c r="A75" s="83" t="s">
        <v>116</v>
      </c>
      <c r="C75" s="127"/>
      <c r="D75" s="127"/>
      <c r="E75" s="127"/>
      <c r="F75" s="93"/>
      <c r="G75" s="93"/>
      <c r="K75" s="93"/>
      <c r="L75" s="93"/>
      <c r="M75" s="93"/>
      <c r="N75" s="93"/>
      <c r="O75" s="93"/>
      <c r="P75" s="93"/>
    </row>
    <row r="76" spans="1:17" ht="15.75" customHeight="1" x14ac:dyDescent="0.2">
      <c r="A76" s="717"/>
      <c r="B76" s="718"/>
      <c r="C76" s="718"/>
      <c r="D76" s="718"/>
      <c r="E76" s="718"/>
      <c r="F76" s="718"/>
      <c r="G76" s="718"/>
      <c r="H76" s="718"/>
      <c r="I76" s="718"/>
      <c r="J76" s="718"/>
      <c r="K76" s="718"/>
      <c r="L76" s="719"/>
      <c r="M76" s="93"/>
      <c r="N76" s="93"/>
      <c r="O76" s="93"/>
      <c r="P76" s="93"/>
    </row>
    <row r="77" spans="1:17" ht="15.75" customHeight="1" x14ac:dyDescent="0.2">
      <c r="A77" s="720"/>
      <c r="B77" s="721"/>
      <c r="C77" s="721"/>
      <c r="D77" s="721"/>
      <c r="E77" s="721"/>
      <c r="F77" s="721"/>
      <c r="G77" s="721"/>
      <c r="H77" s="721"/>
      <c r="I77" s="721"/>
      <c r="J77" s="721"/>
      <c r="K77" s="721"/>
      <c r="L77" s="722"/>
      <c r="M77" s="93"/>
      <c r="N77" s="93"/>
      <c r="O77" s="93"/>
      <c r="P77" s="93"/>
    </row>
    <row r="78" spans="1:17" ht="15.75" customHeight="1" thickBot="1" x14ac:dyDescent="0.25">
      <c r="A78" s="723"/>
      <c r="B78" s="724"/>
      <c r="C78" s="724"/>
      <c r="D78" s="724"/>
      <c r="E78" s="724"/>
      <c r="F78" s="724"/>
      <c r="G78" s="724"/>
      <c r="H78" s="724"/>
      <c r="I78" s="724"/>
      <c r="J78" s="724"/>
      <c r="K78" s="724"/>
      <c r="L78" s="725"/>
      <c r="M78" s="93"/>
      <c r="N78" s="93"/>
      <c r="O78" s="93"/>
      <c r="P78" s="93"/>
    </row>
    <row r="79" spans="1:17" ht="15.75" customHeight="1" x14ac:dyDescent="0.2">
      <c r="K79" s="93"/>
      <c r="L79" s="93"/>
      <c r="M79" s="93"/>
      <c r="N79" s="93"/>
      <c r="O79" s="93"/>
      <c r="P79" s="93"/>
    </row>
    <row r="80" spans="1:17" ht="15.75" customHeight="1" x14ac:dyDescent="0.2">
      <c r="K80" s="93"/>
      <c r="L80" s="93"/>
      <c r="M80" s="93"/>
      <c r="N80" s="93"/>
      <c r="O80" s="93"/>
      <c r="P80" s="93"/>
    </row>
    <row r="81" spans="11:16" ht="15.75" customHeight="1" x14ac:dyDescent="0.2">
      <c r="K81" s="93"/>
      <c r="L81" s="93"/>
      <c r="M81" s="93"/>
      <c r="N81" s="93"/>
      <c r="O81" s="93"/>
      <c r="P81" s="93"/>
    </row>
    <row r="82" spans="11:16" ht="15.75" customHeight="1" x14ac:dyDescent="0.2">
      <c r="K82" s="93"/>
      <c r="L82" s="93"/>
      <c r="M82" s="93"/>
      <c r="N82" s="93"/>
      <c r="O82" s="93"/>
      <c r="P82" s="93"/>
    </row>
    <row r="83" spans="11:16" ht="15.75" customHeight="1" x14ac:dyDescent="0.2">
      <c r="K83" s="93"/>
      <c r="L83" s="93"/>
      <c r="M83" s="93"/>
      <c r="N83" s="93"/>
      <c r="O83" s="93"/>
      <c r="P83" s="93"/>
    </row>
  </sheetData>
  <customSheetViews>
    <customSheetView guid="{1561A5C0-98C6-4E26-BD9D-1379D6E848E5}" scale="90" showGridLines="0" fitToPage="1" showRuler="0">
      <pane ySplit="7" topLeftCell="A24" activePane="bottomLeft" state="frozen"/>
      <selection pane="bottomLeft" activeCell="G27" sqref="G27"/>
      <pageMargins left="0.39370078740157483" right="0.39370078740157483" top="0.78740157480314965" bottom="0.78740157480314965" header="0.31496062992125984" footer="0.31496062992125984"/>
      <printOptions horizontalCentered="1"/>
      <pageSetup paperSize="9" scale="50" orientation="landscape" horizontalDpi="4294967294" r:id="rId1"/>
      <headerFooter alignWithMargins="0">
        <oddFooter>&amp;C&amp;F&amp;R&amp;A</oddFooter>
      </headerFooter>
    </customSheetView>
  </customSheetViews>
  <mergeCells count="4">
    <mergeCell ref="J41:K41"/>
    <mergeCell ref="A5:J5"/>
    <mergeCell ref="A76:L78"/>
    <mergeCell ref="D23:D24"/>
  </mergeCells>
  <phoneticPr fontId="0" type="noConversion"/>
  <conditionalFormatting sqref="C33">
    <cfRule type="cellIs" dxfId="50" priority="1" stopIfTrue="1" operator="greaterThan">
      <formula>0.06</formula>
    </cfRule>
  </conditionalFormatting>
  <dataValidations xWindow="981" yWindow="280" count="15">
    <dataValidation type="list" allowBlank="1" showInputMessage="1" showErrorMessage="1" errorTitle="ERRO" error="FAVOR INFORMAR &quot;S&quot; OU &quot;N&quot;" promptTitle="ALERTA" prompt="FAVOR INFORMAR &quot;S&quot; PARA OS BENEFÍCIOS CONTEMPLADOS NESTE SERVIÇO OU &quot;N&quot; PARA OS BENEFÍCIOS NÃO CONTEMPLADOS. " sqref="B27 B23:B24 B30" xr:uid="{00000000-0002-0000-0800-000000000000}">
      <formula1>"S,N"</formula1>
    </dataValidation>
    <dataValidation allowBlank="1" showInputMessage="1" showErrorMessage="1" promptTitle="ALERTA" prompt="FAVOR INFORMAR O CUSTO UNITÁRIO DO EXAME ADMISSIONAL. " sqref="B36" xr:uid="{00000000-0002-0000-0800-000001000000}"/>
    <dataValidation allowBlank="1" showInputMessage="1" showErrorMessage="1" promptTitle="ALERTA" prompt="FAVOR INFORMAR O CUSTO UNITÁRIO DO EXAME DEMISSIONAL." sqref="C36" xr:uid="{00000000-0002-0000-0800-000002000000}"/>
    <dataValidation allowBlank="1" showInputMessage="1" showErrorMessage="1" promptTitle="ALERTA" prompt="FAVOR INFORMAR O CUSTO UNITÁRIO DO EXAME PERIÓDICO._x000a_" sqref="D36" xr:uid="{00000000-0002-0000-0800-000003000000}"/>
    <dataValidation type="decimal" allowBlank="1" showInputMessage="1" showErrorMessage="1" errorTitle="ERRO" error="FAVOR INSERIR APENAS NÚMEROS." promptTitle="ALERTA" prompt="FAVOR INSERIR O NÚMERO MÉDIO DE DEPENDENTES POR COLABORADOR." sqref="D23" xr:uid="{00000000-0002-0000-0800-000004000000}">
      <formula1>0</formula1>
      <formula2>100</formula2>
    </dataValidation>
    <dataValidation allowBlank="1" showInputMessage="1" showErrorMessage="1" promptTitle="ALERTA" prompt="FAVOR INFORMAR O CUSTO UNITÁRIO COM ESTE BENEFICIO PARA CADA COLABORADOR." sqref="C27 C30" xr:uid="{00000000-0002-0000-0800-000005000000}"/>
    <dataValidation allowBlank="1" showInputMessage="1" showErrorMessage="1" promptTitle="ALERTA" prompt="FAVOR INFORMAR O CUSTO MÉDIO DE UM VALE TRANSPORTE PARA CADA COLABORADOR." sqref="B33" xr:uid="{00000000-0002-0000-0800-000006000000}"/>
    <dataValidation allowBlank="1" showInputMessage="1" showErrorMessage="1" promptTitle="ALERTA" prompt="FAVOR INFORMAR O CUSTO UNITÁRIO COM ESTE BENEFICIO POR PESSOA." sqref="C23:C24" xr:uid="{00000000-0002-0000-0800-000007000000}"/>
    <dataValidation allowBlank="1" showInputMessage="1" showErrorMessage="1" promptTitle="PCMSO" prompt="PROGRAMA DE CONTROLE MÉDICO DE SAÚDE OCUPACIONAL" sqref="B38" xr:uid="{00000000-0002-0000-0800-000008000000}"/>
    <dataValidation allowBlank="1" showInputMessage="1" showErrorMessage="1" promptTitle="PPRA" prompt="PROGRAMA DE PREVENÇÃO DE RISCOS AMBIENTAIS" sqref="C38" xr:uid="{00000000-0002-0000-0800-000009000000}"/>
    <dataValidation allowBlank="1" showInputMessage="1" showErrorMessage="1" promptTitle="ALERTA" prompt="FAVOR INFORMAR O GASTO ANUAL DESTE PROGRAMA (R$/ANO)." sqref="C39:E39" xr:uid="{00000000-0002-0000-0800-00000A000000}"/>
    <dataValidation allowBlank="1" showInputMessage="1" showErrorMessage="1" promptTitle="PPP" prompt="PERFIL PROFISSIOGRÁFICO PREVIDENCIÁRIO" sqref="D38" xr:uid="{00000000-0002-0000-0800-00000B000000}"/>
    <dataValidation allowBlank="1" showInputMessage="1" showErrorMessage="1" promptTitle="ALERTA" prompt="FAVOR INFORMAR O GASTO ANUAL DESTE PROGRAMA (R$/ANO), EXCETO OS GASTOS COM OS EXAMES MÉDICOOS (ADMISSIONAL, DEMISSIONAL E PERIÓDICO) JÁ INFORMADOS ACIMA." sqref="B39" xr:uid="{00000000-0002-0000-0800-00000C000000}"/>
    <dataValidation type="decimal" allowBlank="1" showInputMessage="1" showErrorMessage="1" errorTitle="ERRO" error="% DE DESCONTO DEVE SER DE NO MÁXIMO 6%, CONFORME LEGISLAÇÃO VIGENTE." promptTitle="ALERTA" prompt="FAVOR INFORMAR % A SER DESCONTADO DO COLABORADOR PARA CÁLCULO DO VALE TRANSPORTE (LIMITE 6%: CONFORME LEI). " sqref="C33" xr:uid="{00000000-0002-0000-0800-00000D000000}">
      <formula1>0</formula1>
      <formula2>0.06</formula2>
    </dataValidation>
    <dataValidation type="whole" allowBlank="1" showInputMessage="1" showErrorMessage="1" errorTitle="ERRO" error="FAVOR INSERIR APENAS NÚMEROS." promptTitle="ALERTA" prompt="CASO O COLABORADOR UTILIZE ESTE BENEFÍCIO, FAVOR INFORMAR O TOTAL DE VALES TRANSPORTES A SEREM UTILIZADOS DURANTE UM MÊS POR CADA COLABORADOR_x000a__x000a_OBS: FAVOR INSERIR APENAS NÚMEROS." sqref="J43:J72" xr:uid="{00000000-0002-0000-0800-00000E000000}">
      <formula1>1</formula1>
      <formula2>1000000</formula2>
    </dataValidation>
  </dataValidations>
  <printOptions horizontalCentered="1"/>
  <pageMargins left="0.39370078740157483" right="0.39370078740157483" top="0.39370078740157483" bottom="0.59055118110236227" header="0.19685039370078741" footer="0.19685039370078741"/>
  <pageSetup paperSize="9" scale="43" orientation="landscape" horizontalDpi="4294967294" r:id="rId2"/>
  <headerFooter alignWithMargins="0">
    <oddFooter>&amp;L&amp;A&amp;C&amp;F&amp;Rpágina &amp;P de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pageSetUpPr fitToPage="1"/>
  </sheetPr>
  <dimension ref="A1:AK1105"/>
  <sheetViews>
    <sheetView showGridLines="0" zoomScale="90" zoomScaleNormal="90" zoomScaleSheetLayoutView="50" workbookViewId="0">
      <pane ySplit="12" topLeftCell="A13" activePane="bottomLeft" state="frozen"/>
      <selection activeCell="A4" sqref="A4:B4"/>
      <selection pane="bottomLeft" activeCell="C14" sqref="C14:R14"/>
    </sheetView>
  </sheetViews>
  <sheetFormatPr defaultColWidth="9.140625" defaultRowHeight="12.75" x14ac:dyDescent="0.2"/>
  <cols>
    <col min="1" max="1" width="38.28515625" style="86" customWidth="1"/>
    <col min="2" max="2" width="20.42578125" style="86" customWidth="1"/>
    <col min="3" max="18" width="15.7109375" style="86" customWidth="1"/>
    <col min="19" max="19" width="16.28515625" style="86" bestFit="1" customWidth="1"/>
    <col min="20" max="20" width="9.140625" style="86"/>
    <col min="21" max="21" width="19.5703125" style="86" customWidth="1"/>
    <col min="22" max="16384" width="9.140625" style="86"/>
  </cols>
  <sheetData>
    <row r="1" spans="1:19" ht="15.75" customHeight="1" x14ac:dyDescent="0.2">
      <c r="A1" s="95"/>
      <c r="B1" s="96"/>
      <c r="D1" s="97"/>
    </row>
    <row r="2" spans="1:19" ht="12.75" customHeight="1" x14ac:dyDescent="0.2">
      <c r="A2" s="98"/>
      <c r="B2" s="96"/>
    </row>
    <row r="3" spans="1:19" ht="15.75" customHeight="1" x14ac:dyDescent="0.2">
      <c r="A3" s="98"/>
      <c r="B3" s="96"/>
    </row>
    <row r="4" spans="1:19" ht="15" customHeight="1" x14ac:dyDescent="0.2">
      <c r="A4" s="99">
        <f>'DADOS GERAIS'!A4</f>
        <v>0</v>
      </c>
      <c r="B4" s="96"/>
    </row>
    <row r="5" spans="1:19" ht="15.75" customHeight="1" x14ac:dyDescent="0.25">
      <c r="A5" s="726">
        <f>'DADOS GERAIS'!$A$5</f>
        <v>0</v>
      </c>
      <c r="B5" s="726"/>
      <c r="C5" s="726"/>
      <c r="D5" s="726"/>
      <c r="E5" s="726"/>
      <c r="F5" s="726"/>
      <c r="G5" s="726"/>
      <c r="H5" s="726"/>
      <c r="I5" s="726"/>
      <c r="J5" s="726"/>
      <c r="K5" s="726"/>
      <c r="L5" s="726"/>
      <c r="M5" s="726"/>
      <c r="N5" s="726"/>
      <c r="O5" s="726"/>
      <c r="P5" s="726"/>
      <c r="Q5" s="726"/>
      <c r="R5" s="726"/>
    </row>
    <row r="6" spans="1:19" ht="15.75" customHeight="1" x14ac:dyDescent="0.2">
      <c r="A6" s="81" t="str">
        <f>'DADOS GERAIS'!$A$6</f>
        <v xml:space="preserve"> Nº </v>
      </c>
      <c r="B6" s="94"/>
      <c r="C6" s="101"/>
      <c r="D6" s="102"/>
      <c r="E6" s="102"/>
      <c r="F6" s="102"/>
      <c r="G6" s="102"/>
      <c r="H6" s="102"/>
      <c r="I6" s="102"/>
      <c r="J6" s="102"/>
      <c r="K6" s="102"/>
      <c r="L6" s="102"/>
      <c r="M6" s="102"/>
      <c r="N6" s="102"/>
      <c r="O6" s="102"/>
      <c r="P6" s="102"/>
      <c r="Q6" s="102"/>
      <c r="R6" s="102"/>
      <c r="S6" s="102"/>
    </row>
    <row r="7" spans="1:19" ht="15.75" customHeight="1" x14ac:dyDescent="0.2">
      <c r="A7" s="82" t="s">
        <v>191</v>
      </c>
      <c r="B7" s="103"/>
      <c r="C7" s="104"/>
      <c r="D7" s="105"/>
      <c r="E7" s="105"/>
      <c r="F7" s="105"/>
      <c r="G7" s="105"/>
      <c r="H7" s="105"/>
      <c r="I7" s="105"/>
      <c r="J7" s="105"/>
      <c r="K7" s="105"/>
      <c r="L7" s="105"/>
      <c r="M7" s="105"/>
      <c r="N7" s="105"/>
      <c r="O7" s="105"/>
      <c r="P7" s="105"/>
      <c r="Q7" s="105"/>
      <c r="R7" s="105"/>
      <c r="S7" s="105"/>
    </row>
    <row r="8" spans="1:19" ht="15.75" customHeight="1" x14ac:dyDescent="0.2">
      <c r="A8" s="106"/>
      <c r="B8" s="94"/>
      <c r="C8" s="101"/>
      <c r="D8" s="102"/>
      <c r="E8" s="102"/>
      <c r="F8" s="102"/>
      <c r="G8" s="102"/>
      <c r="H8" s="102"/>
      <c r="I8" s="102"/>
      <c r="J8" s="102"/>
      <c r="K8" s="102"/>
      <c r="L8" s="102"/>
      <c r="M8" s="102"/>
      <c r="N8" s="102"/>
      <c r="O8" s="102"/>
      <c r="P8" s="102"/>
      <c r="Q8" s="102"/>
      <c r="R8" s="102"/>
      <c r="S8" s="102"/>
    </row>
    <row r="9" spans="1:19" ht="15.75" customHeight="1" x14ac:dyDescent="0.2">
      <c r="A9" s="106"/>
      <c r="B9" s="94"/>
      <c r="C9" s="101"/>
      <c r="D9" s="102"/>
      <c r="E9" s="102"/>
      <c r="F9" s="102"/>
      <c r="G9" s="102"/>
      <c r="H9" s="102"/>
      <c r="I9" s="102"/>
      <c r="J9" s="102"/>
      <c r="K9" s="102"/>
      <c r="L9" s="102"/>
      <c r="M9" s="102"/>
      <c r="N9" s="102"/>
      <c r="O9" s="102"/>
      <c r="P9" s="102"/>
      <c r="Q9" s="102"/>
      <c r="R9" s="102"/>
      <c r="S9" s="102"/>
    </row>
    <row r="10" spans="1:19" ht="15.75" customHeight="1" thickBot="1" x14ac:dyDescent="0.25">
      <c r="A10" s="83" t="s">
        <v>10</v>
      </c>
      <c r="B10" s="94"/>
      <c r="C10" s="101"/>
      <c r="D10" s="102"/>
      <c r="E10" s="102"/>
      <c r="F10" s="102"/>
      <c r="G10" s="102"/>
      <c r="H10" s="102"/>
      <c r="I10" s="102"/>
      <c r="J10" s="102"/>
      <c r="K10" s="102"/>
      <c r="L10" s="102"/>
      <c r="M10" s="102"/>
      <c r="N10" s="102"/>
      <c r="O10" s="102"/>
      <c r="P10" s="102"/>
      <c r="Q10" s="102"/>
      <c r="R10" s="102"/>
      <c r="S10" s="102"/>
    </row>
    <row r="11" spans="1:19" ht="15.75" customHeight="1" thickBot="1" x14ac:dyDescent="0.25">
      <c r="A11" s="107"/>
      <c r="B11" s="147" t="s">
        <v>6</v>
      </c>
      <c r="C11" s="148" t="s">
        <v>7</v>
      </c>
      <c r="D11" s="102"/>
      <c r="E11" s="102"/>
      <c r="F11" s="102"/>
      <c r="G11" s="102"/>
      <c r="H11" s="102"/>
      <c r="I11" s="102"/>
      <c r="J11" s="102"/>
      <c r="K11" s="102"/>
      <c r="L11" s="102"/>
      <c r="M11" s="102"/>
      <c r="N11" s="102"/>
      <c r="O11" s="102"/>
      <c r="P11" s="102"/>
      <c r="Q11" s="102"/>
      <c r="R11" s="102"/>
    </row>
    <row r="12" spans="1:19" ht="15.75" customHeight="1" thickBot="1" x14ac:dyDescent="0.25">
      <c r="A12" s="164" t="s">
        <v>11</v>
      </c>
      <c r="B12" s="185" t="e">
        <f>S122</f>
        <v>#REF!</v>
      </c>
      <c r="C12" s="186" t="e">
        <f>IF(B12=0,0,B12*'DADOS GERAIS'!B24)</f>
        <v>#REF!</v>
      </c>
      <c r="D12" s="102"/>
      <c r="E12" s="102"/>
      <c r="F12" s="102"/>
      <c r="G12" s="102"/>
      <c r="H12" s="102"/>
      <c r="I12" s="102"/>
      <c r="J12" s="102"/>
      <c r="K12" s="102"/>
      <c r="L12" s="102"/>
      <c r="M12" s="102"/>
      <c r="N12" s="102"/>
      <c r="O12" s="102"/>
      <c r="P12" s="102"/>
      <c r="Q12" s="102"/>
      <c r="R12" s="102"/>
    </row>
    <row r="13" spans="1:19" ht="15.75" customHeight="1" x14ac:dyDescent="0.2">
      <c r="A13" s="106"/>
      <c r="B13" s="94"/>
      <c r="C13" s="101"/>
      <c r="D13" s="102"/>
      <c r="E13" s="102"/>
      <c r="F13" s="102"/>
      <c r="G13" s="102"/>
      <c r="H13" s="102"/>
      <c r="I13" s="102"/>
      <c r="J13" s="102"/>
      <c r="K13" s="102"/>
      <c r="L13" s="102"/>
      <c r="M13" s="102"/>
      <c r="N13" s="102"/>
      <c r="O13" s="102"/>
      <c r="P13" s="102"/>
      <c r="Q13" s="102"/>
      <c r="R13" s="102"/>
      <c r="S13" s="102"/>
    </row>
    <row r="14" spans="1:19" ht="15.75" customHeight="1" x14ac:dyDescent="0.2">
      <c r="A14" s="106"/>
      <c r="B14" s="94"/>
      <c r="C14" s="746" t="str">
        <f>IF(SUM(V17:AK17)&lt;&gt;0,"VERIFIQUE SE TODA A PLANILHA FOI PREENCHIDA CORRETAMENTE, INCLUSIVE OS BLOCOS QUE INICIAM NAS LINHAS 52 E 57","")</f>
        <v/>
      </c>
      <c r="D14" s="746"/>
      <c r="E14" s="746"/>
      <c r="F14" s="746"/>
      <c r="G14" s="746"/>
      <c r="H14" s="746"/>
      <c r="I14" s="746"/>
      <c r="J14" s="746"/>
      <c r="K14" s="746"/>
      <c r="L14" s="746"/>
      <c r="M14" s="746"/>
      <c r="N14" s="746"/>
      <c r="O14" s="746"/>
      <c r="P14" s="746"/>
      <c r="Q14" s="746"/>
      <c r="R14" s="746"/>
      <c r="S14" s="102"/>
    </row>
    <row r="15" spans="1:19" ht="15.75" customHeight="1" x14ac:dyDescent="0.2">
      <c r="A15" s="106"/>
      <c r="B15" s="94"/>
      <c r="C15" s="735" t="str">
        <f>IF(V17&lt;&gt;0,"ATENÇÃO, PREENCHER TODA A PLANILHA ABAIXO","")</f>
        <v/>
      </c>
      <c r="D15" s="735" t="str">
        <f>IF(W17&lt;&gt;0,"ATENÇÃO, PREENCHER TODA A PLANILHA ABAIXO","")</f>
        <v/>
      </c>
      <c r="E15" s="735" t="str">
        <f t="shared" ref="E15:R15" si="0">IF(X17&lt;&gt;0,"ATENÇÃO, PREENCHER TODA A PLANILHA ABAIXO","")</f>
        <v/>
      </c>
      <c r="F15" s="735" t="str">
        <f t="shared" si="0"/>
        <v/>
      </c>
      <c r="G15" s="735" t="str">
        <f t="shared" si="0"/>
        <v/>
      </c>
      <c r="H15" s="735" t="str">
        <f t="shared" si="0"/>
        <v/>
      </c>
      <c r="I15" s="735" t="str">
        <f t="shared" si="0"/>
        <v/>
      </c>
      <c r="J15" s="735" t="str">
        <f t="shared" si="0"/>
        <v/>
      </c>
      <c r="K15" s="735" t="str">
        <f t="shared" si="0"/>
        <v/>
      </c>
      <c r="L15" s="735" t="str">
        <f t="shared" si="0"/>
        <v/>
      </c>
      <c r="M15" s="735" t="str">
        <f t="shared" si="0"/>
        <v/>
      </c>
      <c r="N15" s="735" t="str">
        <f t="shared" si="0"/>
        <v/>
      </c>
      <c r="O15" s="735" t="str">
        <f t="shared" si="0"/>
        <v/>
      </c>
      <c r="P15" s="735" t="str">
        <f t="shared" si="0"/>
        <v/>
      </c>
      <c r="Q15" s="735" t="str">
        <f t="shared" si="0"/>
        <v/>
      </c>
      <c r="R15" s="735" t="str">
        <f t="shared" si="0"/>
        <v/>
      </c>
      <c r="S15" s="102"/>
    </row>
    <row r="16" spans="1:19" ht="15.75" customHeight="1" thickBot="1" x14ac:dyDescent="0.25">
      <c r="A16" s="83" t="s">
        <v>190</v>
      </c>
      <c r="B16" s="94"/>
      <c r="C16" s="736"/>
      <c r="D16" s="736"/>
      <c r="E16" s="736"/>
      <c r="F16" s="736"/>
      <c r="G16" s="736"/>
      <c r="H16" s="736"/>
      <c r="I16" s="736"/>
      <c r="J16" s="736"/>
      <c r="K16" s="736"/>
      <c r="L16" s="736"/>
      <c r="M16" s="736"/>
      <c r="N16" s="736"/>
      <c r="O16" s="736"/>
      <c r="P16" s="736"/>
      <c r="Q16" s="736"/>
      <c r="R16" s="736"/>
      <c r="S16" s="102"/>
    </row>
    <row r="17" spans="1:37" ht="39" thickBot="1" x14ac:dyDescent="0.25">
      <c r="A17" s="113" t="s">
        <v>37</v>
      </c>
      <c r="B17" s="88" t="s">
        <v>38</v>
      </c>
      <c r="C17" s="63"/>
      <c r="D17" s="63"/>
      <c r="E17" s="63"/>
      <c r="F17" s="63"/>
      <c r="G17" s="63"/>
      <c r="H17" s="63"/>
      <c r="I17" s="63"/>
      <c r="J17" s="63"/>
      <c r="K17" s="63"/>
      <c r="L17" s="63"/>
      <c r="M17" s="63"/>
      <c r="N17" s="63"/>
      <c r="O17" s="63"/>
      <c r="P17" s="63"/>
      <c r="Q17" s="63"/>
      <c r="R17" s="63"/>
      <c r="V17" s="254">
        <f t="shared" ref="V17:AK17" si="1">SUM(V18:V47)</f>
        <v>0</v>
      </c>
      <c r="W17" s="255">
        <f t="shared" si="1"/>
        <v>0</v>
      </c>
      <c r="X17" s="255">
        <f t="shared" si="1"/>
        <v>0</v>
      </c>
      <c r="Y17" s="255">
        <f t="shared" si="1"/>
        <v>0</v>
      </c>
      <c r="Z17" s="255">
        <f t="shared" si="1"/>
        <v>0</v>
      </c>
      <c r="AA17" s="255">
        <f t="shared" si="1"/>
        <v>0</v>
      </c>
      <c r="AB17" s="255">
        <f t="shared" si="1"/>
        <v>0</v>
      </c>
      <c r="AC17" s="255">
        <f t="shared" si="1"/>
        <v>0</v>
      </c>
      <c r="AD17" s="255">
        <f t="shared" si="1"/>
        <v>0</v>
      </c>
      <c r="AE17" s="255">
        <f t="shared" si="1"/>
        <v>0</v>
      </c>
      <c r="AF17" s="255">
        <f t="shared" si="1"/>
        <v>0</v>
      </c>
      <c r="AG17" s="255">
        <f t="shared" si="1"/>
        <v>0</v>
      </c>
      <c r="AH17" s="255">
        <f t="shared" si="1"/>
        <v>0</v>
      </c>
      <c r="AI17" s="255">
        <f t="shared" si="1"/>
        <v>0</v>
      </c>
      <c r="AJ17" s="255">
        <f t="shared" si="1"/>
        <v>0</v>
      </c>
      <c r="AK17" s="256">
        <f t="shared" si="1"/>
        <v>0</v>
      </c>
    </row>
    <row r="18" spans="1:37" x14ac:dyDescent="0.2">
      <c r="A18" s="172" t="str">
        <f>IF(PESSOAL!A91&lt;&gt;"",PESSOAL!A91,"")</f>
        <v/>
      </c>
      <c r="B18" s="187" t="str">
        <f>IF(A18&lt;&gt;"",ROUNDUP(PESSOAL!$B91,0),"")</f>
        <v/>
      </c>
      <c r="C18" s="57"/>
      <c r="D18" s="57"/>
      <c r="E18" s="57"/>
      <c r="F18" s="57"/>
      <c r="G18" s="57"/>
      <c r="H18" s="57"/>
      <c r="I18" s="57"/>
      <c r="J18" s="57"/>
      <c r="K18" s="57"/>
      <c r="L18" s="57"/>
      <c r="M18" s="57"/>
      <c r="N18" s="57"/>
      <c r="O18" s="57"/>
      <c r="P18" s="57"/>
      <c r="Q18" s="57"/>
      <c r="R18" s="58"/>
      <c r="V18" s="257">
        <f t="shared" ref="V18:AK23" si="2">IF(C18="S",1,0)</f>
        <v>0</v>
      </c>
      <c r="W18" s="258">
        <f t="shared" si="2"/>
        <v>0</v>
      </c>
      <c r="X18" s="258">
        <f t="shared" si="2"/>
        <v>0</v>
      </c>
      <c r="Y18" s="258">
        <f t="shared" si="2"/>
        <v>0</v>
      </c>
      <c r="Z18" s="258">
        <f t="shared" si="2"/>
        <v>0</v>
      </c>
      <c r="AA18" s="258">
        <f t="shared" si="2"/>
        <v>0</v>
      </c>
      <c r="AB18" s="258">
        <f t="shared" si="2"/>
        <v>0</v>
      </c>
      <c r="AC18" s="258">
        <f t="shared" si="2"/>
        <v>0</v>
      </c>
      <c r="AD18" s="258">
        <f t="shared" si="2"/>
        <v>0</v>
      </c>
      <c r="AE18" s="258">
        <f t="shared" si="2"/>
        <v>0</v>
      </c>
      <c r="AF18" s="258">
        <f t="shared" si="2"/>
        <v>0</v>
      </c>
      <c r="AG18" s="258">
        <f t="shared" si="2"/>
        <v>0</v>
      </c>
      <c r="AH18" s="258">
        <f t="shared" si="2"/>
        <v>0</v>
      </c>
      <c r="AI18" s="258">
        <f t="shared" si="2"/>
        <v>0</v>
      </c>
      <c r="AJ18" s="258">
        <f t="shared" si="2"/>
        <v>0</v>
      </c>
      <c r="AK18" s="259">
        <f t="shared" si="2"/>
        <v>0</v>
      </c>
    </row>
    <row r="19" spans="1:37" x14ac:dyDescent="0.2">
      <c r="A19" s="172" t="str">
        <f>IF(PESSOAL!A92&lt;&gt;"",PESSOAL!A92,"")</f>
        <v/>
      </c>
      <c r="B19" s="187" t="str">
        <f>IF(A19&lt;&gt;"",ROUNDUP(PESSOAL!$B92,0),"")</f>
        <v/>
      </c>
      <c r="C19" s="57"/>
      <c r="D19" s="57"/>
      <c r="E19" s="57"/>
      <c r="F19" s="57"/>
      <c r="G19" s="57"/>
      <c r="H19" s="57"/>
      <c r="I19" s="57"/>
      <c r="J19" s="57"/>
      <c r="K19" s="57"/>
      <c r="L19" s="57"/>
      <c r="M19" s="57"/>
      <c r="N19" s="57"/>
      <c r="O19" s="57"/>
      <c r="P19" s="57"/>
      <c r="Q19" s="57"/>
      <c r="R19" s="58"/>
      <c r="V19" s="257">
        <f t="shared" si="2"/>
        <v>0</v>
      </c>
      <c r="W19" s="258">
        <f t="shared" si="2"/>
        <v>0</v>
      </c>
      <c r="X19" s="258">
        <f t="shared" si="2"/>
        <v>0</v>
      </c>
      <c r="Y19" s="258">
        <f t="shared" si="2"/>
        <v>0</v>
      </c>
      <c r="Z19" s="258">
        <f t="shared" si="2"/>
        <v>0</v>
      </c>
      <c r="AA19" s="258">
        <f t="shared" si="2"/>
        <v>0</v>
      </c>
      <c r="AB19" s="258">
        <f t="shared" si="2"/>
        <v>0</v>
      </c>
      <c r="AC19" s="258">
        <f t="shared" si="2"/>
        <v>0</v>
      </c>
      <c r="AD19" s="258">
        <f t="shared" si="2"/>
        <v>0</v>
      </c>
      <c r="AE19" s="258">
        <f t="shared" si="2"/>
        <v>0</v>
      </c>
      <c r="AF19" s="258">
        <f t="shared" si="2"/>
        <v>0</v>
      </c>
      <c r="AG19" s="258">
        <f t="shared" si="2"/>
        <v>0</v>
      </c>
      <c r="AH19" s="258">
        <f t="shared" si="2"/>
        <v>0</v>
      </c>
      <c r="AI19" s="258">
        <f t="shared" si="2"/>
        <v>0</v>
      </c>
      <c r="AJ19" s="258">
        <f t="shared" si="2"/>
        <v>0</v>
      </c>
      <c r="AK19" s="259">
        <f t="shared" si="2"/>
        <v>0</v>
      </c>
    </row>
    <row r="20" spans="1:37" x14ac:dyDescent="0.2">
      <c r="A20" s="172" t="str">
        <f>IF(PESSOAL!A93&lt;&gt;"",PESSOAL!A93,"")</f>
        <v/>
      </c>
      <c r="B20" s="187" t="str">
        <f>IF(A20&lt;&gt;"",ROUNDUP(PESSOAL!$B93,0),"")</f>
        <v/>
      </c>
      <c r="C20" s="57"/>
      <c r="D20" s="57"/>
      <c r="E20" s="57"/>
      <c r="F20" s="57"/>
      <c r="G20" s="57"/>
      <c r="H20" s="57"/>
      <c r="I20" s="57"/>
      <c r="J20" s="57"/>
      <c r="K20" s="57"/>
      <c r="L20" s="57"/>
      <c r="M20" s="57"/>
      <c r="N20" s="57"/>
      <c r="O20" s="57"/>
      <c r="P20" s="57"/>
      <c r="Q20" s="57"/>
      <c r="R20" s="58"/>
      <c r="V20" s="257">
        <f t="shared" si="2"/>
        <v>0</v>
      </c>
      <c r="W20" s="258">
        <f t="shared" si="2"/>
        <v>0</v>
      </c>
      <c r="X20" s="258">
        <f t="shared" si="2"/>
        <v>0</v>
      </c>
      <c r="Y20" s="258">
        <f t="shared" si="2"/>
        <v>0</v>
      </c>
      <c r="Z20" s="258">
        <f t="shared" si="2"/>
        <v>0</v>
      </c>
      <c r="AA20" s="258">
        <f t="shared" si="2"/>
        <v>0</v>
      </c>
      <c r="AB20" s="258">
        <f t="shared" si="2"/>
        <v>0</v>
      </c>
      <c r="AC20" s="258">
        <f t="shared" si="2"/>
        <v>0</v>
      </c>
      <c r="AD20" s="258">
        <f t="shared" si="2"/>
        <v>0</v>
      </c>
      <c r="AE20" s="258">
        <f t="shared" si="2"/>
        <v>0</v>
      </c>
      <c r="AF20" s="258">
        <f t="shared" si="2"/>
        <v>0</v>
      </c>
      <c r="AG20" s="258">
        <f t="shared" si="2"/>
        <v>0</v>
      </c>
      <c r="AH20" s="258">
        <f t="shared" si="2"/>
        <v>0</v>
      </c>
      <c r="AI20" s="258">
        <f t="shared" si="2"/>
        <v>0</v>
      </c>
      <c r="AJ20" s="258">
        <f t="shared" si="2"/>
        <v>0</v>
      </c>
      <c r="AK20" s="259">
        <f t="shared" si="2"/>
        <v>0</v>
      </c>
    </row>
    <row r="21" spans="1:37" x14ac:dyDescent="0.2">
      <c r="A21" s="172" t="str">
        <f>IF(PESSOAL!A94&lt;&gt;"",PESSOAL!A94,"")</f>
        <v/>
      </c>
      <c r="B21" s="187" t="str">
        <f>IF(A21&lt;&gt;"",ROUNDUP(PESSOAL!$B94,0),"")</f>
        <v/>
      </c>
      <c r="C21" s="57"/>
      <c r="D21" s="57"/>
      <c r="E21" s="57"/>
      <c r="F21" s="57"/>
      <c r="G21" s="57"/>
      <c r="H21" s="57"/>
      <c r="I21" s="57"/>
      <c r="J21" s="57"/>
      <c r="K21" s="57"/>
      <c r="L21" s="57"/>
      <c r="M21" s="57"/>
      <c r="N21" s="57"/>
      <c r="O21" s="57"/>
      <c r="P21" s="57"/>
      <c r="Q21" s="57"/>
      <c r="R21" s="58"/>
      <c r="V21" s="257">
        <f t="shared" si="2"/>
        <v>0</v>
      </c>
      <c r="W21" s="258">
        <f t="shared" si="2"/>
        <v>0</v>
      </c>
      <c r="X21" s="258">
        <f t="shared" si="2"/>
        <v>0</v>
      </c>
      <c r="Y21" s="258">
        <f t="shared" si="2"/>
        <v>0</v>
      </c>
      <c r="Z21" s="258">
        <f t="shared" si="2"/>
        <v>0</v>
      </c>
      <c r="AA21" s="258">
        <f t="shared" si="2"/>
        <v>0</v>
      </c>
      <c r="AB21" s="258">
        <f t="shared" si="2"/>
        <v>0</v>
      </c>
      <c r="AC21" s="258">
        <f t="shared" si="2"/>
        <v>0</v>
      </c>
      <c r="AD21" s="258">
        <f t="shared" si="2"/>
        <v>0</v>
      </c>
      <c r="AE21" s="258">
        <f t="shared" si="2"/>
        <v>0</v>
      </c>
      <c r="AF21" s="258">
        <f t="shared" si="2"/>
        <v>0</v>
      </c>
      <c r="AG21" s="258">
        <f t="shared" si="2"/>
        <v>0</v>
      </c>
      <c r="AH21" s="258">
        <f t="shared" si="2"/>
        <v>0</v>
      </c>
      <c r="AI21" s="258">
        <f t="shared" si="2"/>
        <v>0</v>
      </c>
      <c r="AJ21" s="258">
        <f t="shared" si="2"/>
        <v>0</v>
      </c>
      <c r="AK21" s="259">
        <f t="shared" si="2"/>
        <v>0</v>
      </c>
    </row>
    <row r="22" spans="1:37" x14ac:dyDescent="0.2">
      <c r="A22" s="172" t="str">
        <f>IF(PESSOAL!A95&lt;&gt;"",PESSOAL!A95,"")</f>
        <v/>
      </c>
      <c r="B22" s="187" t="str">
        <f>IF(A22&lt;&gt;"",ROUNDUP(PESSOAL!$B95,0),"")</f>
        <v/>
      </c>
      <c r="C22" s="57"/>
      <c r="D22" s="57"/>
      <c r="E22" s="57"/>
      <c r="F22" s="57"/>
      <c r="G22" s="57"/>
      <c r="H22" s="57"/>
      <c r="I22" s="57"/>
      <c r="J22" s="57"/>
      <c r="K22" s="57"/>
      <c r="L22" s="57"/>
      <c r="M22" s="57"/>
      <c r="N22" s="57"/>
      <c r="O22" s="57"/>
      <c r="P22" s="57"/>
      <c r="Q22" s="57"/>
      <c r="R22" s="58"/>
      <c r="V22" s="257">
        <f t="shared" si="2"/>
        <v>0</v>
      </c>
      <c r="W22" s="258">
        <f t="shared" si="2"/>
        <v>0</v>
      </c>
      <c r="X22" s="258">
        <f t="shared" si="2"/>
        <v>0</v>
      </c>
      <c r="Y22" s="258">
        <f t="shared" si="2"/>
        <v>0</v>
      </c>
      <c r="Z22" s="258">
        <f t="shared" si="2"/>
        <v>0</v>
      </c>
      <c r="AA22" s="258">
        <f t="shared" si="2"/>
        <v>0</v>
      </c>
      <c r="AB22" s="258">
        <f t="shared" si="2"/>
        <v>0</v>
      </c>
      <c r="AC22" s="258">
        <f t="shared" si="2"/>
        <v>0</v>
      </c>
      <c r="AD22" s="258">
        <f t="shared" si="2"/>
        <v>0</v>
      </c>
      <c r="AE22" s="258">
        <f t="shared" si="2"/>
        <v>0</v>
      </c>
      <c r="AF22" s="258">
        <f t="shared" si="2"/>
        <v>0</v>
      </c>
      <c r="AG22" s="258">
        <f t="shared" si="2"/>
        <v>0</v>
      </c>
      <c r="AH22" s="258">
        <f t="shared" si="2"/>
        <v>0</v>
      </c>
      <c r="AI22" s="258">
        <f t="shared" si="2"/>
        <v>0</v>
      </c>
      <c r="AJ22" s="258">
        <f t="shared" si="2"/>
        <v>0</v>
      </c>
      <c r="AK22" s="259">
        <f t="shared" si="2"/>
        <v>0</v>
      </c>
    </row>
    <row r="23" spans="1:37" x14ac:dyDescent="0.2">
      <c r="A23" s="172" t="str">
        <f>IF(PESSOAL!A96&lt;&gt;"",PESSOAL!A96,"")</f>
        <v/>
      </c>
      <c r="B23" s="187" t="str">
        <f>IF(A23&lt;&gt;"",ROUNDUP(PESSOAL!$B96,0),"")</f>
        <v/>
      </c>
      <c r="C23" s="57"/>
      <c r="D23" s="57"/>
      <c r="E23" s="57"/>
      <c r="F23" s="57"/>
      <c r="G23" s="57"/>
      <c r="H23" s="57"/>
      <c r="I23" s="57"/>
      <c r="J23" s="57"/>
      <c r="K23" s="57"/>
      <c r="L23" s="57"/>
      <c r="M23" s="57"/>
      <c r="N23" s="57"/>
      <c r="O23" s="57"/>
      <c r="P23" s="57"/>
      <c r="Q23" s="57"/>
      <c r="R23" s="58"/>
      <c r="V23" s="257">
        <f t="shared" si="2"/>
        <v>0</v>
      </c>
      <c r="W23" s="258">
        <f t="shared" si="2"/>
        <v>0</v>
      </c>
      <c r="X23" s="258">
        <f t="shared" si="2"/>
        <v>0</v>
      </c>
      <c r="Y23" s="258">
        <f t="shared" si="2"/>
        <v>0</v>
      </c>
      <c r="Z23" s="258">
        <f t="shared" si="2"/>
        <v>0</v>
      </c>
      <c r="AA23" s="258">
        <f t="shared" si="2"/>
        <v>0</v>
      </c>
      <c r="AB23" s="258">
        <f t="shared" si="2"/>
        <v>0</v>
      </c>
      <c r="AC23" s="258">
        <f t="shared" si="2"/>
        <v>0</v>
      </c>
      <c r="AD23" s="258">
        <f t="shared" si="2"/>
        <v>0</v>
      </c>
      <c r="AE23" s="258">
        <f t="shared" si="2"/>
        <v>0</v>
      </c>
      <c r="AF23" s="258">
        <f t="shared" si="2"/>
        <v>0</v>
      </c>
      <c r="AG23" s="258">
        <f t="shared" si="2"/>
        <v>0</v>
      </c>
      <c r="AH23" s="258">
        <f t="shared" si="2"/>
        <v>0</v>
      </c>
      <c r="AI23" s="258">
        <f t="shared" si="2"/>
        <v>0</v>
      </c>
      <c r="AJ23" s="258">
        <f t="shared" si="2"/>
        <v>0</v>
      </c>
      <c r="AK23" s="259">
        <f t="shared" si="2"/>
        <v>0</v>
      </c>
    </row>
    <row r="24" spans="1:37" x14ac:dyDescent="0.2">
      <c r="A24" s="172" t="str">
        <f>IF(PESSOAL!A97&lt;&gt;"",PESSOAL!A97,"")</f>
        <v/>
      </c>
      <c r="B24" s="187" t="str">
        <f>IF(A24&lt;&gt;"",ROUNDUP(PESSOAL!$B97,0),"")</f>
        <v/>
      </c>
      <c r="C24" s="57"/>
      <c r="D24" s="57"/>
      <c r="E24" s="57"/>
      <c r="F24" s="57"/>
      <c r="G24" s="57"/>
      <c r="H24" s="57"/>
      <c r="I24" s="57"/>
      <c r="J24" s="57"/>
      <c r="K24" s="57"/>
      <c r="L24" s="57"/>
      <c r="M24" s="57"/>
      <c r="N24" s="57"/>
      <c r="O24" s="57"/>
      <c r="P24" s="57"/>
      <c r="Q24" s="57"/>
      <c r="R24" s="58"/>
      <c r="V24" s="257"/>
      <c r="W24" s="258"/>
      <c r="X24" s="258"/>
      <c r="Y24" s="258"/>
      <c r="Z24" s="258"/>
      <c r="AA24" s="258"/>
      <c r="AB24" s="258"/>
      <c r="AC24" s="258"/>
      <c r="AD24" s="258"/>
      <c r="AE24" s="258"/>
      <c r="AF24" s="258"/>
      <c r="AG24" s="258"/>
      <c r="AH24" s="258"/>
      <c r="AI24" s="258"/>
      <c r="AJ24" s="258"/>
      <c r="AK24" s="259"/>
    </row>
    <row r="25" spans="1:37" x14ac:dyDescent="0.2">
      <c r="A25" s="172" t="str">
        <f>IF(PESSOAL!A98&lt;&gt;"",PESSOAL!A98,"")</f>
        <v/>
      </c>
      <c r="B25" s="187" t="str">
        <f>IF(A25&lt;&gt;"",ROUNDUP(PESSOAL!$B98,0),"")</f>
        <v/>
      </c>
      <c r="C25" s="57"/>
      <c r="D25" s="57"/>
      <c r="E25" s="57"/>
      <c r="F25" s="57"/>
      <c r="G25" s="57"/>
      <c r="H25" s="57"/>
      <c r="I25" s="57"/>
      <c r="J25" s="57"/>
      <c r="K25" s="57"/>
      <c r="L25" s="57"/>
      <c r="M25" s="57"/>
      <c r="N25" s="57"/>
      <c r="O25" s="57"/>
      <c r="P25" s="57"/>
      <c r="Q25" s="57"/>
      <c r="R25" s="58"/>
      <c r="V25" s="257"/>
      <c r="W25" s="258"/>
      <c r="X25" s="258"/>
      <c r="Y25" s="258"/>
      <c r="Z25" s="258"/>
      <c r="AA25" s="258"/>
      <c r="AB25" s="258"/>
      <c r="AC25" s="258"/>
      <c r="AD25" s="258"/>
      <c r="AE25" s="258"/>
      <c r="AF25" s="258"/>
      <c r="AG25" s="258"/>
      <c r="AH25" s="258"/>
      <c r="AI25" s="258"/>
      <c r="AJ25" s="258"/>
      <c r="AK25" s="259"/>
    </row>
    <row r="26" spans="1:37" x14ac:dyDescent="0.2">
      <c r="A26" s="172" t="str">
        <f>IF(PESSOAL!A99&lt;&gt;"",PESSOAL!A99,"")</f>
        <v/>
      </c>
      <c r="B26" s="187" t="str">
        <f>IF(A26&lt;&gt;"",ROUNDUP(PESSOAL!$B99,0),"")</f>
        <v/>
      </c>
      <c r="C26" s="57"/>
      <c r="D26" s="57"/>
      <c r="E26" s="57"/>
      <c r="F26" s="57"/>
      <c r="G26" s="57"/>
      <c r="H26" s="57"/>
      <c r="I26" s="57"/>
      <c r="J26" s="57"/>
      <c r="K26" s="57"/>
      <c r="L26" s="57"/>
      <c r="M26" s="57"/>
      <c r="N26" s="57"/>
      <c r="O26" s="57"/>
      <c r="P26" s="57"/>
      <c r="Q26" s="57"/>
      <c r="R26" s="58"/>
      <c r="V26" s="257"/>
      <c r="W26" s="258"/>
      <c r="X26" s="258"/>
      <c r="Y26" s="258"/>
      <c r="Z26" s="258"/>
      <c r="AA26" s="258"/>
      <c r="AB26" s="258"/>
      <c r="AC26" s="258"/>
      <c r="AD26" s="258"/>
      <c r="AE26" s="258"/>
      <c r="AF26" s="258"/>
      <c r="AG26" s="258"/>
      <c r="AH26" s="258"/>
      <c r="AI26" s="258"/>
      <c r="AJ26" s="258"/>
      <c r="AK26" s="259"/>
    </row>
    <row r="27" spans="1:37" x14ac:dyDescent="0.2">
      <c r="A27" s="172" t="str">
        <f>IF(PESSOAL!A100&lt;&gt;"",PESSOAL!A100,"")</f>
        <v/>
      </c>
      <c r="B27" s="187" t="str">
        <f>IF(A27&lt;&gt;"",ROUNDUP(PESSOAL!$B100,0),"")</f>
        <v/>
      </c>
      <c r="C27" s="57"/>
      <c r="D27" s="57"/>
      <c r="E27" s="57"/>
      <c r="F27" s="57"/>
      <c r="G27" s="57"/>
      <c r="H27" s="57"/>
      <c r="I27" s="57"/>
      <c r="J27" s="57"/>
      <c r="K27" s="57"/>
      <c r="L27" s="57"/>
      <c r="M27" s="57"/>
      <c r="N27" s="57"/>
      <c r="O27" s="57"/>
      <c r="P27" s="57"/>
      <c r="Q27" s="57"/>
      <c r="R27" s="58"/>
      <c r="V27" s="257"/>
      <c r="W27" s="258"/>
      <c r="X27" s="258"/>
      <c r="Y27" s="258"/>
      <c r="Z27" s="258"/>
      <c r="AA27" s="258"/>
      <c r="AB27" s="258"/>
      <c r="AC27" s="258"/>
      <c r="AD27" s="258"/>
      <c r="AE27" s="258"/>
      <c r="AF27" s="258"/>
      <c r="AG27" s="258"/>
      <c r="AH27" s="258"/>
      <c r="AI27" s="258"/>
      <c r="AJ27" s="258"/>
      <c r="AK27" s="259"/>
    </row>
    <row r="28" spans="1:37" x14ac:dyDescent="0.2">
      <c r="A28" s="172" t="str">
        <f>IF(PESSOAL!A101&lt;&gt;"",PESSOAL!A101,"")</f>
        <v/>
      </c>
      <c r="B28" s="187" t="str">
        <f>IF(A28&lt;&gt;"",ROUNDUP(PESSOAL!$B101,0),"")</f>
        <v/>
      </c>
      <c r="C28" s="57"/>
      <c r="D28" s="57"/>
      <c r="E28" s="57"/>
      <c r="F28" s="57"/>
      <c r="G28" s="57"/>
      <c r="H28" s="57"/>
      <c r="I28" s="57"/>
      <c r="J28" s="57"/>
      <c r="K28" s="57"/>
      <c r="L28" s="57"/>
      <c r="M28" s="57"/>
      <c r="N28" s="57"/>
      <c r="O28" s="57"/>
      <c r="P28" s="57"/>
      <c r="Q28" s="57"/>
      <c r="R28" s="58"/>
      <c r="V28" s="257"/>
      <c r="W28" s="258"/>
      <c r="X28" s="258"/>
      <c r="Y28" s="258"/>
      <c r="Z28" s="258"/>
      <c r="AA28" s="258"/>
      <c r="AB28" s="258"/>
      <c r="AC28" s="258"/>
      <c r="AD28" s="258"/>
      <c r="AE28" s="258"/>
      <c r="AF28" s="258"/>
      <c r="AG28" s="258"/>
      <c r="AH28" s="258"/>
      <c r="AI28" s="258"/>
      <c r="AJ28" s="258"/>
      <c r="AK28" s="259"/>
    </row>
    <row r="29" spans="1:37" x14ac:dyDescent="0.2">
      <c r="A29" s="172" t="str">
        <f>IF(PESSOAL!A102&lt;&gt;"",PESSOAL!A102,"")</f>
        <v/>
      </c>
      <c r="B29" s="187" t="str">
        <f>IF(A29&lt;&gt;"",ROUNDUP(PESSOAL!$B102,0),"")</f>
        <v/>
      </c>
      <c r="C29" s="57"/>
      <c r="D29" s="57"/>
      <c r="E29" s="57"/>
      <c r="F29" s="57"/>
      <c r="G29" s="57"/>
      <c r="H29" s="57"/>
      <c r="I29" s="57"/>
      <c r="J29" s="57"/>
      <c r="K29" s="57"/>
      <c r="L29" s="57"/>
      <c r="M29" s="57"/>
      <c r="N29" s="57"/>
      <c r="O29" s="57"/>
      <c r="P29" s="57"/>
      <c r="Q29" s="57"/>
      <c r="R29" s="58"/>
      <c r="V29" s="257"/>
      <c r="W29" s="258"/>
      <c r="X29" s="258"/>
      <c r="Y29" s="258"/>
      <c r="Z29" s="258"/>
      <c r="AA29" s="258"/>
      <c r="AB29" s="258"/>
      <c r="AC29" s="258"/>
      <c r="AD29" s="258"/>
      <c r="AE29" s="258"/>
      <c r="AF29" s="258"/>
      <c r="AG29" s="258"/>
      <c r="AH29" s="258"/>
      <c r="AI29" s="258"/>
      <c r="AJ29" s="258"/>
      <c r="AK29" s="259"/>
    </row>
    <row r="30" spans="1:37" x14ac:dyDescent="0.2">
      <c r="A30" s="172" t="str">
        <f>IF(PESSOAL!A103&lt;&gt;"",PESSOAL!A103,"")</f>
        <v/>
      </c>
      <c r="B30" s="187" t="str">
        <f>IF(A30&lt;&gt;"",ROUNDUP(PESSOAL!$B103,0),"")</f>
        <v/>
      </c>
      <c r="C30" s="57"/>
      <c r="D30" s="57"/>
      <c r="E30" s="57"/>
      <c r="F30" s="57"/>
      <c r="G30" s="57"/>
      <c r="H30" s="57"/>
      <c r="I30" s="57"/>
      <c r="J30" s="57"/>
      <c r="K30" s="57"/>
      <c r="L30" s="57"/>
      <c r="M30" s="57"/>
      <c r="N30" s="57"/>
      <c r="O30" s="57"/>
      <c r="P30" s="57"/>
      <c r="Q30" s="57"/>
      <c r="R30" s="58"/>
      <c r="V30" s="257"/>
      <c r="W30" s="258"/>
      <c r="X30" s="258"/>
      <c r="Y30" s="258"/>
      <c r="Z30" s="258"/>
      <c r="AA30" s="258"/>
      <c r="AB30" s="258"/>
      <c r="AC30" s="258"/>
      <c r="AD30" s="258"/>
      <c r="AE30" s="258"/>
      <c r="AF30" s="258"/>
      <c r="AG30" s="258"/>
      <c r="AH30" s="258"/>
      <c r="AI30" s="258"/>
      <c r="AJ30" s="258"/>
      <c r="AK30" s="259"/>
    </row>
    <row r="31" spans="1:37" x14ac:dyDescent="0.2">
      <c r="A31" s="172" t="str">
        <f>IF(PESSOAL!A104&lt;&gt;"",PESSOAL!A104,"")</f>
        <v/>
      </c>
      <c r="B31" s="187" t="str">
        <f>IF(A31&lt;&gt;"",ROUNDUP(PESSOAL!$B104,0),"")</f>
        <v/>
      </c>
      <c r="C31" s="57"/>
      <c r="D31" s="57"/>
      <c r="E31" s="57"/>
      <c r="F31" s="57"/>
      <c r="G31" s="57"/>
      <c r="H31" s="57"/>
      <c r="I31" s="57"/>
      <c r="J31" s="57"/>
      <c r="K31" s="57"/>
      <c r="L31" s="57"/>
      <c r="M31" s="57"/>
      <c r="N31" s="57"/>
      <c r="O31" s="57"/>
      <c r="P31" s="57"/>
      <c r="Q31" s="57"/>
      <c r="R31" s="58"/>
      <c r="V31" s="257"/>
      <c r="W31" s="258"/>
      <c r="X31" s="258"/>
      <c r="Y31" s="258"/>
      <c r="Z31" s="258"/>
      <c r="AA31" s="258"/>
      <c r="AB31" s="258"/>
      <c r="AC31" s="258"/>
      <c r="AD31" s="258"/>
      <c r="AE31" s="258"/>
      <c r="AF31" s="258"/>
      <c r="AG31" s="258"/>
      <c r="AH31" s="258"/>
      <c r="AI31" s="258"/>
      <c r="AJ31" s="258"/>
      <c r="AK31" s="259"/>
    </row>
    <row r="32" spans="1:37" x14ac:dyDescent="0.2">
      <c r="A32" s="172" t="str">
        <f>IF(PESSOAL!A105&lt;&gt;"",PESSOAL!A105,"")</f>
        <v/>
      </c>
      <c r="B32" s="187" t="str">
        <f>IF(A32&lt;&gt;"",ROUNDUP(PESSOAL!$B105,0),"")</f>
        <v/>
      </c>
      <c r="C32" s="57"/>
      <c r="D32" s="57"/>
      <c r="E32" s="57"/>
      <c r="F32" s="57"/>
      <c r="G32" s="57"/>
      <c r="H32" s="57"/>
      <c r="I32" s="57"/>
      <c r="J32" s="57"/>
      <c r="K32" s="57"/>
      <c r="L32" s="57"/>
      <c r="M32" s="57"/>
      <c r="N32" s="57"/>
      <c r="O32" s="57"/>
      <c r="P32" s="57"/>
      <c r="Q32" s="57"/>
      <c r="R32" s="58"/>
      <c r="V32" s="257"/>
      <c r="W32" s="258"/>
      <c r="X32" s="258"/>
      <c r="Y32" s="258"/>
      <c r="Z32" s="258"/>
      <c r="AA32" s="258"/>
      <c r="AB32" s="258"/>
      <c r="AC32" s="258"/>
      <c r="AD32" s="258"/>
      <c r="AE32" s="258"/>
      <c r="AF32" s="258"/>
      <c r="AG32" s="258"/>
      <c r="AH32" s="258"/>
      <c r="AI32" s="258"/>
      <c r="AJ32" s="258"/>
      <c r="AK32" s="259"/>
    </row>
    <row r="33" spans="1:37" x14ac:dyDescent="0.2">
      <c r="A33" s="172" t="str">
        <f>IF(PESSOAL!A106&lt;&gt;"",PESSOAL!A106,"")</f>
        <v/>
      </c>
      <c r="B33" s="187" t="str">
        <f>IF(A33&lt;&gt;"",ROUNDUP(PESSOAL!$B106,0),"")</f>
        <v/>
      </c>
      <c r="C33" s="57"/>
      <c r="D33" s="57"/>
      <c r="E33" s="57"/>
      <c r="F33" s="57"/>
      <c r="G33" s="57"/>
      <c r="H33" s="57"/>
      <c r="I33" s="57"/>
      <c r="J33" s="57"/>
      <c r="K33" s="57"/>
      <c r="L33" s="57"/>
      <c r="M33" s="57"/>
      <c r="N33" s="57"/>
      <c r="O33" s="57"/>
      <c r="P33" s="57"/>
      <c r="Q33" s="57"/>
      <c r="R33" s="58"/>
      <c r="V33" s="257"/>
      <c r="W33" s="258"/>
      <c r="X33" s="258"/>
      <c r="Y33" s="258"/>
      <c r="Z33" s="258"/>
      <c r="AA33" s="258"/>
      <c r="AB33" s="258"/>
      <c r="AC33" s="258"/>
      <c r="AD33" s="258"/>
      <c r="AE33" s="258"/>
      <c r="AF33" s="258"/>
      <c r="AG33" s="258"/>
      <c r="AH33" s="258"/>
      <c r="AI33" s="258"/>
      <c r="AJ33" s="258"/>
      <c r="AK33" s="259"/>
    </row>
    <row r="34" spans="1:37" x14ac:dyDescent="0.2">
      <c r="A34" s="172" t="str">
        <f>IF(PESSOAL!A107&lt;&gt;"",PESSOAL!A107,"")</f>
        <v/>
      </c>
      <c r="B34" s="187" t="str">
        <f>IF(A34&lt;&gt;"",ROUNDUP(PESSOAL!$B107,0),"")</f>
        <v/>
      </c>
      <c r="C34" s="57"/>
      <c r="D34" s="57"/>
      <c r="E34" s="57"/>
      <c r="F34" s="57"/>
      <c r="G34" s="57"/>
      <c r="H34" s="57"/>
      <c r="I34" s="57"/>
      <c r="J34" s="57"/>
      <c r="K34" s="57"/>
      <c r="L34" s="57"/>
      <c r="M34" s="57"/>
      <c r="N34" s="57"/>
      <c r="O34" s="57"/>
      <c r="P34" s="57"/>
      <c r="Q34" s="57"/>
      <c r="R34" s="58"/>
      <c r="V34" s="257"/>
      <c r="W34" s="258"/>
      <c r="X34" s="258"/>
      <c r="Y34" s="258"/>
      <c r="Z34" s="258"/>
      <c r="AA34" s="258"/>
      <c r="AB34" s="258"/>
      <c r="AC34" s="258"/>
      <c r="AD34" s="258"/>
      <c r="AE34" s="258"/>
      <c r="AF34" s="258"/>
      <c r="AG34" s="258"/>
      <c r="AH34" s="258"/>
      <c r="AI34" s="258"/>
      <c r="AJ34" s="258"/>
      <c r="AK34" s="259"/>
    </row>
    <row r="35" spans="1:37" x14ac:dyDescent="0.2">
      <c r="A35" s="172" t="str">
        <f>IF(PESSOAL!A108&lt;&gt;"",PESSOAL!A108,"")</f>
        <v/>
      </c>
      <c r="B35" s="187" t="str">
        <f>IF(A35&lt;&gt;"",ROUNDUP(PESSOAL!$B108,0),"")</f>
        <v/>
      </c>
      <c r="C35" s="57"/>
      <c r="D35" s="57"/>
      <c r="E35" s="57"/>
      <c r="F35" s="57"/>
      <c r="G35" s="57"/>
      <c r="H35" s="57"/>
      <c r="I35" s="57"/>
      <c r="J35" s="57"/>
      <c r="K35" s="57"/>
      <c r="L35" s="57"/>
      <c r="M35" s="57"/>
      <c r="N35" s="57"/>
      <c r="O35" s="57"/>
      <c r="P35" s="57"/>
      <c r="Q35" s="57"/>
      <c r="R35" s="58"/>
      <c r="V35" s="257"/>
      <c r="W35" s="258"/>
      <c r="X35" s="258"/>
      <c r="Y35" s="258"/>
      <c r="Z35" s="258"/>
      <c r="AA35" s="258"/>
      <c r="AB35" s="258"/>
      <c r="AC35" s="258"/>
      <c r="AD35" s="258"/>
      <c r="AE35" s="258"/>
      <c r="AF35" s="258"/>
      <c r="AG35" s="258"/>
      <c r="AH35" s="258"/>
      <c r="AI35" s="258"/>
      <c r="AJ35" s="258"/>
      <c r="AK35" s="259"/>
    </row>
    <row r="36" spans="1:37" x14ac:dyDescent="0.2">
      <c r="A36" s="172" t="str">
        <f>IF(PESSOAL!A109&lt;&gt;"",PESSOAL!A109,"")</f>
        <v/>
      </c>
      <c r="B36" s="187" t="str">
        <f>IF(A36&lt;&gt;"",ROUNDUP(PESSOAL!$B109,0),"")</f>
        <v/>
      </c>
      <c r="C36" s="57"/>
      <c r="D36" s="57"/>
      <c r="E36" s="57"/>
      <c r="F36" s="57"/>
      <c r="G36" s="57"/>
      <c r="H36" s="57"/>
      <c r="I36" s="57"/>
      <c r="J36" s="57"/>
      <c r="K36" s="57"/>
      <c r="L36" s="57"/>
      <c r="M36" s="57"/>
      <c r="N36" s="57"/>
      <c r="O36" s="57"/>
      <c r="P36" s="57"/>
      <c r="Q36" s="57"/>
      <c r="R36" s="58"/>
      <c r="V36" s="257"/>
      <c r="W36" s="258"/>
      <c r="X36" s="258"/>
      <c r="Y36" s="258"/>
      <c r="Z36" s="258"/>
      <c r="AA36" s="258"/>
      <c r="AB36" s="258"/>
      <c r="AC36" s="258"/>
      <c r="AD36" s="258"/>
      <c r="AE36" s="258"/>
      <c r="AF36" s="258"/>
      <c r="AG36" s="258"/>
      <c r="AH36" s="258"/>
      <c r="AI36" s="258"/>
      <c r="AJ36" s="258"/>
      <c r="AK36" s="259"/>
    </row>
    <row r="37" spans="1:37" x14ac:dyDescent="0.2">
      <c r="A37" s="172" t="str">
        <f>IF(PESSOAL!A110&lt;&gt;"",PESSOAL!A110,"")</f>
        <v/>
      </c>
      <c r="B37" s="187" t="str">
        <f>IF(A37&lt;&gt;"",ROUNDUP(PESSOAL!$B110,0),"")</f>
        <v/>
      </c>
      <c r="C37" s="57"/>
      <c r="D37" s="57"/>
      <c r="E37" s="57"/>
      <c r="F37" s="57"/>
      <c r="G37" s="57"/>
      <c r="H37" s="57"/>
      <c r="I37" s="57"/>
      <c r="J37" s="57"/>
      <c r="K37" s="57"/>
      <c r="L37" s="57"/>
      <c r="M37" s="57"/>
      <c r="N37" s="57"/>
      <c r="O37" s="57"/>
      <c r="P37" s="57"/>
      <c r="Q37" s="57"/>
      <c r="R37" s="58"/>
      <c r="V37" s="257"/>
      <c r="W37" s="258"/>
      <c r="X37" s="258"/>
      <c r="Y37" s="258"/>
      <c r="Z37" s="258"/>
      <c r="AA37" s="258"/>
      <c r="AB37" s="258"/>
      <c r="AC37" s="258"/>
      <c r="AD37" s="258"/>
      <c r="AE37" s="258"/>
      <c r="AF37" s="258"/>
      <c r="AG37" s="258"/>
      <c r="AH37" s="258"/>
      <c r="AI37" s="258"/>
      <c r="AJ37" s="258"/>
      <c r="AK37" s="259"/>
    </row>
    <row r="38" spans="1:37" x14ac:dyDescent="0.2">
      <c r="A38" s="172" t="str">
        <f>IF(PESSOAL!A111&lt;&gt;"",PESSOAL!A111,"")</f>
        <v/>
      </c>
      <c r="B38" s="187" t="str">
        <f>IF(A38&lt;&gt;"",ROUNDUP(PESSOAL!$B111,0),"")</f>
        <v/>
      </c>
      <c r="C38" s="57"/>
      <c r="D38" s="57"/>
      <c r="E38" s="57"/>
      <c r="F38" s="57"/>
      <c r="G38" s="57"/>
      <c r="H38" s="57"/>
      <c r="I38" s="57"/>
      <c r="J38" s="57"/>
      <c r="K38" s="57"/>
      <c r="L38" s="57"/>
      <c r="M38" s="57"/>
      <c r="N38" s="57"/>
      <c r="O38" s="57"/>
      <c r="P38" s="57"/>
      <c r="Q38" s="57"/>
      <c r="R38" s="58"/>
      <c r="V38" s="257"/>
      <c r="W38" s="258"/>
      <c r="X38" s="258"/>
      <c r="Y38" s="258"/>
      <c r="Z38" s="258"/>
      <c r="AA38" s="258"/>
      <c r="AB38" s="258"/>
      <c r="AC38" s="258"/>
      <c r="AD38" s="258"/>
      <c r="AE38" s="258"/>
      <c r="AF38" s="258"/>
      <c r="AG38" s="258"/>
      <c r="AH38" s="258"/>
      <c r="AI38" s="258"/>
      <c r="AJ38" s="258"/>
      <c r="AK38" s="259"/>
    </row>
    <row r="39" spans="1:37" x14ac:dyDescent="0.2">
      <c r="A39" s="172" t="str">
        <f>IF(PESSOAL!A112&lt;&gt;"",PESSOAL!A112,"")</f>
        <v/>
      </c>
      <c r="B39" s="187" t="str">
        <f>IF(A39&lt;&gt;"",ROUNDUP(PESSOAL!$B112,0),"")</f>
        <v/>
      </c>
      <c r="C39" s="57"/>
      <c r="D39" s="57"/>
      <c r="E39" s="57"/>
      <c r="F39" s="57"/>
      <c r="G39" s="57"/>
      <c r="H39" s="57"/>
      <c r="I39" s="57"/>
      <c r="J39" s="57"/>
      <c r="K39" s="57"/>
      <c r="L39" s="57"/>
      <c r="M39" s="57"/>
      <c r="N39" s="57"/>
      <c r="O39" s="57"/>
      <c r="P39" s="57"/>
      <c r="Q39" s="57"/>
      <c r="R39" s="58"/>
      <c r="V39" s="257"/>
      <c r="W39" s="258"/>
      <c r="X39" s="258"/>
      <c r="Y39" s="258"/>
      <c r="Z39" s="258"/>
      <c r="AA39" s="258"/>
      <c r="AB39" s="258"/>
      <c r="AC39" s="258"/>
      <c r="AD39" s="258"/>
      <c r="AE39" s="258"/>
      <c r="AF39" s="258"/>
      <c r="AG39" s="258"/>
      <c r="AH39" s="258"/>
      <c r="AI39" s="258"/>
      <c r="AJ39" s="258"/>
      <c r="AK39" s="259"/>
    </row>
    <row r="40" spans="1:37" x14ac:dyDescent="0.2">
      <c r="A40" s="172" t="str">
        <f>IF(PESSOAL!A113&lt;&gt;"",PESSOAL!A113,"")</f>
        <v/>
      </c>
      <c r="B40" s="187" t="str">
        <f>IF(A40&lt;&gt;"",ROUNDUP(PESSOAL!$B113,0),"")</f>
        <v/>
      </c>
      <c r="C40" s="57"/>
      <c r="D40" s="57"/>
      <c r="E40" s="57"/>
      <c r="F40" s="57"/>
      <c r="G40" s="57"/>
      <c r="H40" s="57"/>
      <c r="I40" s="57"/>
      <c r="J40" s="57"/>
      <c r="K40" s="57"/>
      <c r="L40" s="57"/>
      <c r="M40" s="57"/>
      <c r="N40" s="57"/>
      <c r="O40" s="57"/>
      <c r="P40" s="57"/>
      <c r="Q40" s="57"/>
      <c r="R40" s="58"/>
      <c r="V40" s="257"/>
      <c r="W40" s="258"/>
      <c r="X40" s="258"/>
      <c r="Y40" s="258"/>
      <c r="Z40" s="258"/>
      <c r="AA40" s="258"/>
      <c r="AB40" s="258"/>
      <c r="AC40" s="258"/>
      <c r="AD40" s="258"/>
      <c r="AE40" s="258"/>
      <c r="AF40" s="258"/>
      <c r="AG40" s="258"/>
      <c r="AH40" s="258"/>
      <c r="AI40" s="258"/>
      <c r="AJ40" s="258"/>
      <c r="AK40" s="259"/>
    </row>
    <row r="41" spans="1:37" x14ac:dyDescent="0.2">
      <c r="A41" s="172" t="str">
        <f>IF(PESSOAL!A114&lt;&gt;"",PESSOAL!A114,"")</f>
        <v/>
      </c>
      <c r="B41" s="187" t="str">
        <f>IF(A41&lt;&gt;"",ROUNDUP(PESSOAL!$B114,0),"")</f>
        <v/>
      </c>
      <c r="C41" s="57"/>
      <c r="D41" s="57"/>
      <c r="E41" s="57"/>
      <c r="F41" s="57"/>
      <c r="G41" s="57"/>
      <c r="H41" s="57"/>
      <c r="I41" s="57"/>
      <c r="J41" s="57"/>
      <c r="K41" s="57"/>
      <c r="L41" s="57"/>
      <c r="M41" s="57"/>
      <c r="N41" s="57"/>
      <c r="O41" s="57"/>
      <c r="P41" s="57"/>
      <c r="Q41" s="57"/>
      <c r="R41" s="58"/>
      <c r="V41" s="257"/>
      <c r="W41" s="258"/>
      <c r="X41" s="258"/>
      <c r="Y41" s="258"/>
      <c r="Z41" s="258"/>
      <c r="AA41" s="258"/>
      <c r="AB41" s="258"/>
      <c r="AC41" s="258"/>
      <c r="AD41" s="258"/>
      <c r="AE41" s="258"/>
      <c r="AF41" s="258"/>
      <c r="AG41" s="258"/>
      <c r="AH41" s="258"/>
      <c r="AI41" s="258"/>
      <c r="AJ41" s="258"/>
      <c r="AK41" s="259"/>
    </row>
    <row r="42" spans="1:37" x14ac:dyDescent="0.2">
      <c r="A42" s="172" t="str">
        <f>IF(PESSOAL!A115&lt;&gt;"",PESSOAL!A115,"")</f>
        <v/>
      </c>
      <c r="B42" s="187" t="str">
        <f>IF(A42&lt;&gt;"",ROUNDUP(PESSOAL!$B115,0),"")</f>
        <v/>
      </c>
      <c r="C42" s="57"/>
      <c r="D42" s="57"/>
      <c r="E42" s="57"/>
      <c r="F42" s="57"/>
      <c r="G42" s="57"/>
      <c r="H42" s="57"/>
      <c r="I42" s="57"/>
      <c r="J42" s="57"/>
      <c r="K42" s="57"/>
      <c r="L42" s="57"/>
      <c r="M42" s="57"/>
      <c r="N42" s="57"/>
      <c r="O42" s="57"/>
      <c r="P42" s="57"/>
      <c r="Q42" s="57"/>
      <c r="R42" s="58"/>
      <c r="V42" s="257"/>
      <c r="W42" s="258"/>
      <c r="X42" s="258"/>
      <c r="Y42" s="258"/>
      <c r="Z42" s="258"/>
      <c r="AA42" s="258"/>
      <c r="AB42" s="258"/>
      <c r="AC42" s="258"/>
      <c r="AD42" s="258"/>
      <c r="AE42" s="258"/>
      <c r="AF42" s="258"/>
      <c r="AG42" s="258"/>
      <c r="AH42" s="258"/>
      <c r="AI42" s="258"/>
      <c r="AJ42" s="258"/>
      <c r="AK42" s="259"/>
    </row>
    <row r="43" spans="1:37" x14ac:dyDescent="0.2">
      <c r="A43" s="172" t="str">
        <f>IF(PESSOAL!A116&lt;&gt;"",PESSOAL!A116,"")</f>
        <v/>
      </c>
      <c r="B43" s="187" t="str">
        <f>IF(A43&lt;&gt;"",ROUNDUP(PESSOAL!$B116,0),"")</f>
        <v/>
      </c>
      <c r="C43" s="57"/>
      <c r="D43" s="57"/>
      <c r="E43" s="57"/>
      <c r="F43" s="57"/>
      <c r="G43" s="57"/>
      <c r="H43" s="57"/>
      <c r="I43" s="57"/>
      <c r="J43" s="57"/>
      <c r="K43" s="57"/>
      <c r="L43" s="57"/>
      <c r="M43" s="57"/>
      <c r="N43" s="57"/>
      <c r="O43" s="57"/>
      <c r="P43" s="57"/>
      <c r="Q43" s="57"/>
      <c r="R43" s="58"/>
      <c r="V43" s="257"/>
      <c r="W43" s="258"/>
      <c r="X43" s="258"/>
      <c r="Y43" s="258"/>
      <c r="Z43" s="258"/>
      <c r="AA43" s="258"/>
      <c r="AB43" s="258"/>
      <c r="AC43" s="258"/>
      <c r="AD43" s="258"/>
      <c r="AE43" s="258"/>
      <c r="AF43" s="258"/>
      <c r="AG43" s="258"/>
      <c r="AH43" s="258"/>
      <c r="AI43" s="258"/>
      <c r="AJ43" s="258"/>
      <c r="AK43" s="259"/>
    </row>
    <row r="44" spans="1:37" x14ac:dyDescent="0.2">
      <c r="A44" s="172" t="e">
        <f>IF(PESSOAL!#REF!&lt;&gt;"",PESSOAL!#REF!,"")</f>
        <v>#REF!</v>
      </c>
      <c r="B44" s="187" t="e">
        <f>IF(A44&lt;&gt;"",ROUNDUP(PESSOAL!#REF!,0),"")</f>
        <v>#REF!</v>
      </c>
      <c r="C44" s="57"/>
      <c r="D44" s="57"/>
      <c r="E44" s="57"/>
      <c r="F44" s="57"/>
      <c r="G44" s="57"/>
      <c r="H44" s="57"/>
      <c r="I44" s="57"/>
      <c r="J44" s="57"/>
      <c r="K44" s="57"/>
      <c r="L44" s="57"/>
      <c r="M44" s="57"/>
      <c r="N44" s="57"/>
      <c r="O44" s="57"/>
      <c r="P44" s="57"/>
      <c r="Q44" s="57"/>
      <c r="R44" s="58"/>
      <c r="V44" s="257"/>
      <c r="W44" s="258"/>
      <c r="X44" s="258"/>
      <c r="Y44" s="258"/>
      <c r="Z44" s="258"/>
      <c r="AA44" s="258"/>
      <c r="AB44" s="258"/>
      <c r="AC44" s="258"/>
      <c r="AD44" s="258"/>
      <c r="AE44" s="258"/>
      <c r="AF44" s="258"/>
      <c r="AG44" s="258"/>
      <c r="AH44" s="258"/>
      <c r="AI44" s="258"/>
      <c r="AJ44" s="258"/>
      <c r="AK44" s="259"/>
    </row>
    <row r="45" spans="1:37" x14ac:dyDescent="0.2">
      <c r="A45" s="172" t="e">
        <f>IF(PESSOAL!#REF!&lt;&gt;"",PESSOAL!#REF!,"")</f>
        <v>#REF!</v>
      </c>
      <c r="B45" s="187" t="e">
        <f>IF(A45&lt;&gt;"",ROUNDUP(PESSOAL!#REF!,0),"")</f>
        <v>#REF!</v>
      </c>
      <c r="C45" s="57"/>
      <c r="D45" s="57"/>
      <c r="E45" s="57"/>
      <c r="F45" s="57"/>
      <c r="G45" s="57"/>
      <c r="H45" s="57"/>
      <c r="I45" s="57"/>
      <c r="J45" s="57"/>
      <c r="K45" s="57"/>
      <c r="L45" s="57"/>
      <c r="M45" s="57"/>
      <c r="N45" s="57"/>
      <c r="O45" s="57"/>
      <c r="P45" s="57"/>
      <c r="Q45" s="57"/>
      <c r="R45" s="58"/>
      <c r="V45" s="257"/>
      <c r="W45" s="258"/>
      <c r="X45" s="258"/>
      <c r="Y45" s="258"/>
      <c r="Z45" s="258"/>
      <c r="AA45" s="258"/>
      <c r="AB45" s="258"/>
      <c r="AC45" s="258"/>
      <c r="AD45" s="258"/>
      <c r="AE45" s="258"/>
      <c r="AF45" s="258"/>
      <c r="AG45" s="258"/>
      <c r="AH45" s="258"/>
      <c r="AI45" s="258"/>
      <c r="AJ45" s="258"/>
      <c r="AK45" s="259"/>
    </row>
    <row r="46" spans="1:37" x14ac:dyDescent="0.2">
      <c r="A46" s="172" t="e">
        <f>IF(PESSOAL!#REF!&lt;&gt;"",PESSOAL!#REF!,"")</f>
        <v>#REF!</v>
      </c>
      <c r="B46" s="187" t="e">
        <f>IF(A46&lt;&gt;"",ROUNDUP(PESSOAL!#REF!,0),"")</f>
        <v>#REF!</v>
      </c>
      <c r="C46" s="57"/>
      <c r="D46" s="57"/>
      <c r="E46" s="57"/>
      <c r="F46" s="57"/>
      <c r="G46" s="57"/>
      <c r="H46" s="57"/>
      <c r="I46" s="57"/>
      <c r="J46" s="57"/>
      <c r="K46" s="57"/>
      <c r="L46" s="57"/>
      <c r="M46" s="57"/>
      <c r="N46" s="57"/>
      <c r="O46" s="57"/>
      <c r="P46" s="57"/>
      <c r="Q46" s="57"/>
      <c r="R46" s="58"/>
      <c r="V46" s="257"/>
      <c r="W46" s="258"/>
      <c r="X46" s="258"/>
      <c r="Y46" s="258"/>
      <c r="Z46" s="258"/>
      <c r="AA46" s="258"/>
      <c r="AB46" s="258"/>
      <c r="AC46" s="258"/>
      <c r="AD46" s="258"/>
      <c r="AE46" s="258"/>
      <c r="AF46" s="258"/>
      <c r="AG46" s="258"/>
      <c r="AH46" s="258"/>
      <c r="AI46" s="258"/>
      <c r="AJ46" s="258"/>
      <c r="AK46" s="259"/>
    </row>
    <row r="47" spans="1:37" x14ac:dyDescent="0.2">
      <c r="A47" s="172" t="e">
        <f>IF(PESSOAL!#REF!&lt;&gt;"",PESSOAL!#REF!,"")</f>
        <v>#REF!</v>
      </c>
      <c r="B47" s="187" t="e">
        <f>IF(A47&lt;&gt;"",ROUNDUP(PESSOAL!#REF!,0),"")</f>
        <v>#REF!</v>
      </c>
      <c r="C47" s="57"/>
      <c r="D47" s="57"/>
      <c r="E47" s="57"/>
      <c r="F47" s="57"/>
      <c r="G47" s="57"/>
      <c r="H47" s="57"/>
      <c r="I47" s="57"/>
      <c r="J47" s="57"/>
      <c r="K47" s="57"/>
      <c r="L47" s="57"/>
      <c r="M47" s="57"/>
      <c r="N47" s="57"/>
      <c r="O47" s="57"/>
      <c r="P47" s="57"/>
      <c r="Q47" s="57"/>
      <c r="R47" s="58"/>
      <c r="V47" s="257"/>
      <c r="W47" s="258"/>
      <c r="X47" s="258"/>
      <c r="Y47" s="258"/>
      <c r="Z47" s="258"/>
      <c r="AA47" s="258"/>
      <c r="AB47" s="258"/>
      <c r="AC47" s="258"/>
      <c r="AD47" s="258"/>
      <c r="AE47" s="258"/>
      <c r="AF47" s="258"/>
      <c r="AG47" s="258"/>
      <c r="AH47" s="258"/>
      <c r="AI47" s="258"/>
      <c r="AJ47" s="258"/>
      <c r="AK47" s="259"/>
    </row>
    <row r="48" spans="1:37" ht="15.75" customHeight="1" x14ac:dyDescent="0.2">
      <c r="A48" s="106"/>
      <c r="B48" s="102"/>
      <c r="C48" s="102"/>
      <c r="D48" s="102"/>
      <c r="E48" s="102"/>
      <c r="F48" s="102"/>
      <c r="G48" s="102"/>
      <c r="H48" s="102"/>
      <c r="I48" s="102"/>
      <c r="J48" s="102"/>
      <c r="K48" s="102"/>
      <c r="L48" s="102"/>
      <c r="M48" s="102"/>
      <c r="N48" s="102"/>
      <c r="O48" s="102"/>
      <c r="P48" s="102"/>
      <c r="Q48" s="102"/>
      <c r="R48" s="102"/>
    </row>
    <row r="49" spans="1:19" ht="15.75" customHeight="1" x14ac:dyDescent="0.2">
      <c r="A49" s="106"/>
      <c r="B49" s="102"/>
      <c r="C49" s="102"/>
      <c r="D49" s="102"/>
      <c r="E49" s="102"/>
      <c r="F49" s="102"/>
      <c r="G49" s="102"/>
      <c r="H49" s="102"/>
      <c r="I49" s="102"/>
      <c r="J49" s="102"/>
      <c r="K49" s="102"/>
      <c r="L49" s="102"/>
      <c r="M49" s="102"/>
      <c r="N49" s="102"/>
      <c r="O49" s="102"/>
      <c r="P49" s="102"/>
      <c r="Q49" s="102"/>
      <c r="R49" s="102"/>
    </row>
    <row r="50" spans="1:19" ht="15.75" customHeight="1" thickBot="1" x14ac:dyDescent="0.25">
      <c r="A50" s="83" t="s">
        <v>152</v>
      </c>
      <c r="B50" s="102"/>
      <c r="C50" s="102"/>
      <c r="D50" s="102"/>
      <c r="E50" s="102"/>
      <c r="F50" s="102"/>
      <c r="G50" s="102"/>
      <c r="H50" s="102"/>
      <c r="I50" s="102"/>
      <c r="J50" s="102"/>
      <c r="K50" s="102"/>
      <c r="L50" s="102"/>
      <c r="M50" s="102"/>
      <c r="N50" s="102"/>
      <c r="O50" s="102"/>
      <c r="P50" s="102"/>
      <c r="Q50" s="102"/>
      <c r="R50" s="102"/>
    </row>
    <row r="51" spans="1:19" ht="63" customHeight="1" thickBot="1" x14ac:dyDescent="0.25">
      <c r="A51" s="188" t="s">
        <v>14</v>
      </c>
      <c r="B51" s="189"/>
      <c r="C51" s="114" t="str">
        <f>IF(C$17&lt;&gt;"",C$17,"")</f>
        <v/>
      </c>
      <c r="D51" s="115" t="str">
        <f t="shared" ref="D51:R51" si="3">IF(D$17&lt;&gt;"",D$17,"")</f>
        <v/>
      </c>
      <c r="E51" s="115" t="str">
        <f t="shared" si="3"/>
        <v/>
      </c>
      <c r="F51" s="115" t="str">
        <f t="shared" si="3"/>
        <v/>
      </c>
      <c r="G51" s="115" t="str">
        <f t="shared" si="3"/>
        <v/>
      </c>
      <c r="H51" s="115" t="str">
        <f t="shared" si="3"/>
        <v/>
      </c>
      <c r="I51" s="115" t="str">
        <f t="shared" si="3"/>
        <v/>
      </c>
      <c r="J51" s="115" t="str">
        <f t="shared" si="3"/>
        <v/>
      </c>
      <c r="K51" s="115" t="str">
        <f t="shared" si="3"/>
        <v/>
      </c>
      <c r="L51" s="115" t="str">
        <f t="shared" si="3"/>
        <v/>
      </c>
      <c r="M51" s="115" t="str">
        <f t="shared" si="3"/>
        <v/>
      </c>
      <c r="N51" s="115" t="str">
        <f t="shared" si="3"/>
        <v/>
      </c>
      <c r="O51" s="115" t="str">
        <f t="shared" si="3"/>
        <v/>
      </c>
      <c r="P51" s="115" t="str">
        <f t="shared" si="3"/>
        <v/>
      </c>
      <c r="Q51" s="115" t="str">
        <f t="shared" si="3"/>
        <v/>
      </c>
      <c r="R51" s="88" t="str">
        <f t="shared" si="3"/>
        <v/>
      </c>
    </row>
    <row r="52" spans="1:19" ht="13.5" thickBot="1" x14ac:dyDescent="0.25">
      <c r="A52" s="190" t="s">
        <v>153</v>
      </c>
      <c r="B52" s="191"/>
      <c r="C52" s="13"/>
      <c r="D52" s="13"/>
      <c r="E52" s="13"/>
      <c r="F52" s="13"/>
      <c r="G52" s="13"/>
      <c r="H52" s="13"/>
      <c r="I52" s="13"/>
      <c r="J52" s="13"/>
      <c r="K52" s="13"/>
      <c r="L52" s="13"/>
      <c r="M52" s="13"/>
      <c r="N52" s="13"/>
      <c r="O52" s="13"/>
      <c r="P52" s="13"/>
      <c r="Q52" s="13"/>
      <c r="R52" s="13"/>
    </row>
    <row r="53" spans="1:19" ht="15.75" customHeight="1" x14ac:dyDescent="0.2">
      <c r="A53" s="102"/>
      <c r="B53" s="101"/>
      <c r="C53" s="102"/>
      <c r="D53" s="102"/>
      <c r="E53" s="102"/>
    </row>
    <row r="54" spans="1:19" ht="15.75" customHeight="1" x14ac:dyDescent="0.2">
      <c r="C54" s="127"/>
      <c r="D54" s="93"/>
      <c r="E54" s="93"/>
      <c r="F54" s="93"/>
      <c r="G54" s="93"/>
      <c r="H54" s="93"/>
      <c r="I54" s="93"/>
      <c r="J54" s="93"/>
      <c r="K54" s="93"/>
      <c r="L54" s="93"/>
      <c r="M54" s="93"/>
      <c r="N54" s="93"/>
      <c r="O54" s="93"/>
      <c r="P54" s="93"/>
      <c r="Q54" s="93"/>
      <c r="R54" s="93"/>
      <c r="S54" s="93"/>
    </row>
    <row r="55" spans="1:19" ht="15.75" customHeight="1" thickBot="1" x14ac:dyDescent="0.25">
      <c r="A55" s="83" t="s">
        <v>40</v>
      </c>
      <c r="B55" s="83"/>
      <c r="C55" s="101"/>
      <c r="D55" s="102"/>
      <c r="E55" s="102"/>
      <c r="F55" s="102"/>
      <c r="G55" s="102"/>
      <c r="H55" s="102"/>
      <c r="I55" s="102"/>
      <c r="J55" s="102"/>
      <c r="K55" s="102"/>
      <c r="L55" s="102"/>
      <c r="M55" s="102"/>
      <c r="N55" s="102"/>
      <c r="O55" s="102"/>
      <c r="P55" s="102"/>
      <c r="Q55" s="102"/>
      <c r="R55" s="102"/>
      <c r="S55" s="93"/>
    </row>
    <row r="56" spans="1:19" ht="39" thickBot="1" x14ac:dyDescent="0.25">
      <c r="A56" s="113" t="s">
        <v>37</v>
      </c>
      <c r="B56" s="88" t="s">
        <v>38</v>
      </c>
      <c r="C56" s="302" t="str">
        <f t="shared" ref="C56:R56" si="4">IF(C$17&lt;&gt;"",C$17,"")</f>
        <v/>
      </c>
      <c r="D56" s="303" t="str">
        <f t="shared" si="4"/>
        <v/>
      </c>
      <c r="E56" s="303" t="str">
        <f t="shared" si="4"/>
        <v/>
      </c>
      <c r="F56" s="303" t="str">
        <f t="shared" si="4"/>
        <v/>
      </c>
      <c r="G56" s="303" t="str">
        <f t="shared" si="4"/>
        <v/>
      </c>
      <c r="H56" s="303" t="str">
        <f t="shared" si="4"/>
        <v/>
      </c>
      <c r="I56" s="303" t="str">
        <f t="shared" si="4"/>
        <v/>
      </c>
      <c r="J56" s="303" t="str">
        <f t="shared" si="4"/>
        <v/>
      </c>
      <c r="K56" s="303" t="str">
        <f t="shared" si="4"/>
        <v/>
      </c>
      <c r="L56" s="303" t="str">
        <f t="shared" si="4"/>
        <v/>
      </c>
      <c r="M56" s="303" t="str">
        <f t="shared" si="4"/>
        <v/>
      </c>
      <c r="N56" s="303" t="str">
        <f t="shared" si="4"/>
        <v/>
      </c>
      <c r="O56" s="303" t="str">
        <f t="shared" si="4"/>
        <v/>
      </c>
      <c r="P56" s="303" t="str">
        <f t="shared" si="4"/>
        <v/>
      </c>
      <c r="Q56" s="303" t="str">
        <f t="shared" si="4"/>
        <v/>
      </c>
      <c r="R56" s="301" t="str">
        <f t="shared" si="4"/>
        <v/>
      </c>
      <c r="S56" s="93"/>
    </row>
    <row r="57" spans="1:19" x14ac:dyDescent="0.2">
      <c r="A57" s="172" t="str">
        <f t="shared" ref="A57:B86" si="5">A18</f>
        <v/>
      </c>
      <c r="B57" s="197" t="str">
        <f t="shared" si="5"/>
        <v/>
      </c>
      <c r="C57" s="307"/>
      <c r="D57" s="308"/>
      <c r="E57" s="308"/>
      <c r="F57" s="308"/>
      <c r="G57" s="308"/>
      <c r="H57" s="308"/>
      <c r="I57" s="308"/>
      <c r="J57" s="308"/>
      <c r="K57" s="308"/>
      <c r="L57" s="308"/>
      <c r="M57" s="308"/>
      <c r="N57" s="308"/>
      <c r="O57" s="308"/>
      <c r="P57" s="308"/>
      <c r="Q57" s="308"/>
      <c r="R57" s="308"/>
      <c r="S57" s="93"/>
    </row>
    <row r="58" spans="1:19" x14ac:dyDescent="0.2">
      <c r="A58" s="172" t="str">
        <f t="shared" si="5"/>
        <v/>
      </c>
      <c r="B58" s="197" t="str">
        <f t="shared" si="5"/>
        <v/>
      </c>
      <c r="C58" s="54"/>
      <c r="D58" s="53"/>
      <c r="E58" s="53"/>
      <c r="F58" s="53"/>
      <c r="G58" s="53"/>
      <c r="H58" s="53"/>
      <c r="I58" s="53"/>
      <c r="J58" s="53"/>
      <c r="K58" s="53"/>
      <c r="L58" s="53"/>
      <c r="M58" s="53"/>
      <c r="N58" s="53"/>
      <c r="O58" s="53"/>
      <c r="P58" s="53"/>
      <c r="Q58" s="53"/>
      <c r="R58" s="53"/>
      <c r="S58" s="93"/>
    </row>
    <row r="59" spans="1:19" x14ac:dyDescent="0.2">
      <c r="A59" s="172" t="str">
        <f t="shared" si="5"/>
        <v/>
      </c>
      <c r="B59" s="197" t="str">
        <f t="shared" si="5"/>
        <v/>
      </c>
      <c r="C59" s="54"/>
      <c r="D59" s="53"/>
      <c r="E59" s="53"/>
      <c r="F59" s="53"/>
      <c r="G59" s="53"/>
      <c r="H59" s="53"/>
      <c r="I59" s="53"/>
      <c r="J59" s="53"/>
      <c r="K59" s="53"/>
      <c r="L59" s="53"/>
      <c r="M59" s="53"/>
      <c r="N59" s="53"/>
      <c r="O59" s="53"/>
      <c r="P59" s="53"/>
      <c r="Q59" s="53"/>
      <c r="R59" s="53"/>
      <c r="S59" s="93"/>
    </row>
    <row r="60" spans="1:19" x14ac:dyDescent="0.2">
      <c r="A60" s="172" t="str">
        <f t="shared" si="5"/>
        <v/>
      </c>
      <c r="B60" s="197" t="str">
        <f t="shared" si="5"/>
        <v/>
      </c>
      <c r="C60" s="54"/>
      <c r="D60" s="53"/>
      <c r="E60" s="53"/>
      <c r="F60" s="53"/>
      <c r="G60" s="53"/>
      <c r="H60" s="53"/>
      <c r="I60" s="53"/>
      <c r="J60" s="53"/>
      <c r="K60" s="53"/>
      <c r="L60" s="53"/>
      <c r="M60" s="53"/>
      <c r="N60" s="53"/>
      <c r="O60" s="53"/>
      <c r="P60" s="53"/>
      <c r="Q60" s="53"/>
      <c r="R60" s="53"/>
      <c r="S60" s="93"/>
    </row>
    <row r="61" spans="1:19" x14ac:dyDescent="0.2">
      <c r="A61" s="172" t="str">
        <f t="shared" si="5"/>
        <v/>
      </c>
      <c r="B61" s="197" t="str">
        <f t="shared" si="5"/>
        <v/>
      </c>
      <c r="C61" s="54"/>
      <c r="D61" s="53"/>
      <c r="E61" s="53"/>
      <c r="F61" s="53"/>
      <c r="G61" s="53"/>
      <c r="H61" s="53"/>
      <c r="I61" s="53"/>
      <c r="J61" s="53"/>
      <c r="K61" s="53"/>
      <c r="L61" s="53"/>
      <c r="M61" s="53"/>
      <c r="N61" s="53"/>
      <c r="O61" s="53"/>
      <c r="P61" s="53"/>
      <c r="Q61" s="53"/>
      <c r="R61" s="53"/>
      <c r="S61" s="93"/>
    </row>
    <row r="62" spans="1:19" x14ac:dyDescent="0.2">
      <c r="A62" s="172" t="str">
        <f t="shared" si="5"/>
        <v/>
      </c>
      <c r="B62" s="197" t="str">
        <f t="shared" si="5"/>
        <v/>
      </c>
      <c r="C62" s="54"/>
      <c r="D62" s="53"/>
      <c r="E62" s="53"/>
      <c r="F62" s="53"/>
      <c r="G62" s="53"/>
      <c r="H62" s="53"/>
      <c r="I62" s="53"/>
      <c r="J62" s="53"/>
      <c r="K62" s="53"/>
      <c r="L62" s="53"/>
      <c r="M62" s="53"/>
      <c r="N62" s="53"/>
      <c r="O62" s="53"/>
      <c r="P62" s="53"/>
      <c r="Q62" s="53"/>
      <c r="R62" s="53"/>
      <c r="S62" s="93"/>
    </row>
    <row r="63" spans="1:19" x14ac:dyDescent="0.2">
      <c r="A63" s="172" t="str">
        <f t="shared" si="5"/>
        <v/>
      </c>
      <c r="B63" s="197" t="str">
        <f t="shared" si="5"/>
        <v/>
      </c>
      <c r="C63" s="54"/>
      <c r="D63" s="53"/>
      <c r="E63" s="53"/>
      <c r="F63" s="53"/>
      <c r="G63" s="53"/>
      <c r="H63" s="53"/>
      <c r="I63" s="53"/>
      <c r="J63" s="53"/>
      <c r="K63" s="53"/>
      <c r="L63" s="53"/>
      <c r="M63" s="53"/>
      <c r="N63" s="53"/>
      <c r="O63" s="53"/>
      <c r="P63" s="53"/>
      <c r="Q63" s="53"/>
      <c r="R63" s="53"/>
      <c r="S63" s="93"/>
    </row>
    <row r="64" spans="1:19" x14ac:dyDescent="0.2">
      <c r="A64" s="172" t="str">
        <f t="shared" si="5"/>
        <v/>
      </c>
      <c r="B64" s="197" t="str">
        <f t="shared" si="5"/>
        <v/>
      </c>
      <c r="C64" s="54"/>
      <c r="D64" s="53"/>
      <c r="E64" s="53"/>
      <c r="F64" s="53"/>
      <c r="G64" s="53"/>
      <c r="H64" s="53"/>
      <c r="I64" s="53"/>
      <c r="J64" s="53"/>
      <c r="K64" s="53"/>
      <c r="L64" s="53"/>
      <c r="M64" s="53"/>
      <c r="N64" s="53"/>
      <c r="O64" s="53"/>
      <c r="P64" s="53"/>
      <c r="Q64" s="53"/>
      <c r="R64" s="53"/>
      <c r="S64" s="93"/>
    </row>
    <row r="65" spans="1:19" x14ac:dyDescent="0.2">
      <c r="A65" s="172" t="str">
        <f t="shared" si="5"/>
        <v/>
      </c>
      <c r="B65" s="197" t="str">
        <f t="shared" si="5"/>
        <v/>
      </c>
      <c r="C65" s="54"/>
      <c r="D65" s="53"/>
      <c r="E65" s="53"/>
      <c r="F65" s="53"/>
      <c r="G65" s="53"/>
      <c r="H65" s="53"/>
      <c r="I65" s="53"/>
      <c r="J65" s="53"/>
      <c r="K65" s="53"/>
      <c r="L65" s="53"/>
      <c r="M65" s="53"/>
      <c r="N65" s="53"/>
      <c r="O65" s="53"/>
      <c r="P65" s="53"/>
      <c r="Q65" s="53"/>
      <c r="R65" s="53"/>
      <c r="S65" s="93"/>
    </row>
    <row r="66" spans="1:19" x14ac:dyDescent="0.2">
      <c r="A66" s="172" t="str">
        <f t="shared" si="5"/>
        <v/>
      </c>
      <c r="B66" s="197" t="str">
        <f t="shared" si="5"/>
        <v/>
      </c>
      <c r="C66" s="54"/>
      <c r="D66" s="53"/>
      <c r="E66" s="53"/>
      <c r="F66" s="53"/>
      <c r="G66" s="53"/>
      <c r="H66" s="53"/>
      <c r="I66" s="53"/>
      <c r="J66" s="53"/>
      <c r="K66" s="53"/>
      <c r="L66" s="53"/>
      <c r="M66" s="53"/>
      <c r="N66" s="53"/>
      <c r="O66" s="53"/>
      <c r="P66" s="53"/>
      <c r="Q66" s="53"/>
      <c r="R66" s="53"/>
      <c r="S66" s="93"/>
    </row>
    <row r="67" spans="1:19" x14ac:dyDescent="0.2">
      <c r="A67" s="172" t="str">
        <f t="shared" si="5"/>
        <v/>
      </c>
      <c r="B67" s="197" t="str">
        <f t="shared" si="5"/>
        <v/>
      </c>
      <c r="C67" s="54"/>
      <c r="D67" s="53"/>
      <c r="E67" s="53"/>
      <c r="F67" s="53"/>
      <c r="G67" s="53"/>
      <c r="H67" s="53"/>
      <c r="I67" s="53"/>
      <c r="J67" s="53"/>
      <c r="K67" s="53"/>
      <c r="L67" s="53"/>
      <c r="M67" s="53"/>
      <c r="N67" s="53"/>
      <c r="O67" s="53"/>
      <c r="P67" s="53"/>
      <c r="Q67" s="53"/>
      <c r="R67" s="53"/>
      <c r="S67" s="93"/>
    </row>
    <row r="68" spans="1:19" x14ac:dyDescent="0.2">
      <c r="A68" s="172" t="str">
        <f t="shared" si="5"/>
        <v/>
      </c>
      <c r="B68" s="197" t="str">
        <f t="shared" si="5"/>
        <v/>
      </c>
      <c r="C68" s="54"/>
      <c r="D68" s="53"/>
      <c r="E68" s="53"/>
      <c r="F68" s="53"/>
      <c r="G68" s="53"/>
      <c r="H68" s="53"/>
      <c r="I68" s="53"/>
      <c r="J68" s="53"/>
      <c r="K68" s="53"/>
      <c r="L68" s="53"/>
      <c r="M68" s="53"/>
      <c r="N68" s="53"/>
      <c r="O68" s="53"/>
      <c r="P68" s="53"/>
      <c r="Q68" s="53"/>
      <c r="R68" s="53"/>
      <c r="S68" s="93"/>
    </row>
    <row r="69" spans="1:19" x14ac:dyDescent="0.2">
      <c r="A69" s="172" t="str">
        <f t="shared" si="5"/>
        <v/>
      </c>
      <c r="B69" s="197" t="str">
        <f t="shared" si="5"/>
        <v/>
      </c>
      <c r="C69" s="54"/>
      <c r="D69" s="53"/>
      <c r="E69" s="53"/>
      <c r="F69" s="53"/>
      <c r="G69" s="53"/>
      <c r="H69" s="53"/>
      <c r="I69" s="53"/>
      <c r="J69" s="53"/>
      <c r="K69" s="53"/>
      <c r="L69" s="53"/>
      <c r="M69" s="53"/>
      <c r="N69" s="53"/>
      <c r="O69" s="53"/>
      <c r="P69" s="53"/>
      <c r="Q69" s="53"/>
      <c r="R69" s="53"/>
      <c r="S69" s="93"/>
    </row>
    <row r="70" spans="1:19" x14ac:dyDescent="0.2">
      <c r="A70" s="172" t="str">
        <f t="shared" si="5"/>
        <v/>
      </c>
      <c r="B70" s="197" t="str">
        <f t="shared" si="5"/>
        <v/>
      </c>
      <c r="C70" s="54"/>
      <c r="D70" s="53"/>
      <c r="E70" s="53"/>
      <c r="F70" s="53"/>
      <c r="G70" s="53"/>
      <c r="H70" s="53"/>
      <c r="I70" s="53"/>
      <c r="J70" s="53"/>
      <c r="K70" s="53"/>
      <c r="L70" s="53"/>
      <c r="M70" s="53"/>
      <c r="N70" s="53"/>
      <c r="O70" s="53"/>
      <c r="P70" s="53"/>
      <c r="Q70" s="53"/>
      <c r="R70" s="53"/>
      <c r="S70" s="93"/>
    </row>
    <row r="71" spans="1:19" x14ac:dyDescent="0.2">
      <c r="A71" s="172" t="str">
        <f t="shared" si="5"/>
        <v/>
      </c>
      <c r="B71" s="197" t="str">
        <f t="shared" si="5"/>
        <v/>
      </c>
      <c r="C71" s="54"/>
      <c r="D71" s="53"/>
      <c r="E71" s="53"/>
      <c r="F71" s="53"/>
      <c r="G71" s="53"/>
      <c r="H71" s="53"/>
      <c r="I71" s="53"/>
      <c r="J71" s="53"/>
      <c r="K71" s="53"/>
      <c r="L71" s="53"/>
      <c r="M71" s="53"/>
      <c r="N71" s="53"/>
      <c r="O71" s="53"/>
      <c r="P71" s="53"/>
      <c r="Q71" s="53"/>
      <c r="R71" s="53"/>
      <c r="S71" s="93"/>
    </row>
    <row r="72" spans="1:19" x14ac:dyDescent="0.2">
      <c r="A72" s="172" t="str">
        <f t="shared" si="5"/>
        <v/>
      </c>
      <c r="B72" s="197" t="str">
        <f t="shared" si="5"/>
        <v/>
      </c>
      <c r="C72" s="54"/>
      <c r="D72" s="53"/>
      <c r="E72" s="53"/>
      <c r="F72" s="53"/>
      <c r="G72" s="53"/>
      <c r="H72" s="53"/>
      <c r="I72" s="53"/>
      <c r="J72" s="53"/>
      <c r="K72" s="53"/>
      <c r="L72" s="53"/>
      <c r="M72" s="53"/>
      <c r="N72" s="53"/>
      <c r="O72" s="53"/>
      <c r="P72" s="53"/>
      <c r="Q72" s="53"/>
      <c r="R72" s="53"/>
      <c r="S72" s="93"/>
    </row>
    <row r="73" spans="1:19" x14ac:dyDescent="0.2">
      <c r="A73" s="172" t="str">
        <f t="shared" si="5"/>
        <v/>
      </c>
      <c r="B73" s="197" t="str">
        <f t="shared" si="5"/>
        <v/>
      </c>
      <c r="C73" s="54"/>
      <c r="D73" s="53"/>
      <c r="E73" s="53"/>
      <c r="F73" s="53"/>
      <c r="G73" s="53"/>
      <c r="H73" s="53"/>
      <c r="I73" s="53"/>
      <c r="J73" s="53"/>
      <c r="K73" s="53"/>
      <c r="L73" s="53"/>
      <c r="M73" s="53"/>
      <c r="N73" s="53"/>
      <c r="O73" s="53"/>
      <c r="P73" s="53"/>
      <c r="Q73" s="53"/>
      <c r="R73" s="53"/>
      <c r="S73" s="93"/>
    </row>
    <row r="74" spans="1:19" x14ac:dyDescent="0.2">
      <c r="A74" s="172" t="str">
        <f t="shared" si="5"/>
        <v/>
      </c>
      <c r="B74" s="197" t="str">
        <f t="shared" si="5"/>
        <v/>
      </c>
      <c r="C74" s="54"/>
      <c r="D74" s="53"/>
      <c r="E74" s="53"/>
      <c r="F74" s="53"/>
      <c r="G74" s="53"/>
      <c r="H74" s="53"/>
      <c r="I74" s="53"/>
      <c r="J74" s="53"/>
      <c r="K74" s="53"/>
      <c r="L74" s="53"/>
      <c r="M74" s="53"/>
      <c r="N74" s="53"/>
      <c r="O74" s="53"/>
      <c r="P74" s="53"/>
      <c r="Q74" s="53"/>
      <c r="R74" s="53"/>
      <c r="S74" s="93"/>
    </row>
    <row r="75" spans="1:19" x14ac:dyDescent="0.2">
      <c r="A75" s="172" t="str">
        <f t="shared" si="5"/>
        <v/>
      </c>
      <c r="B75" s="197" t="str">
        <f t="shared" si="5"/>
        <v/>
      </c>
      <c r="C75" s="54"/>
      <c r="D75" s="53"/>
      <c r="E75" s="53"/>
      <c r="F75" s="53"/>
      <c r="G75" s="53"/>
      <c r="H75" s="53"/>
      <c r="I75" s="53"/>
      <c r="J75" s="53"/>
      <c r="K75" s="53"/>
      <c r="L75" s="53"/>
      <c r="M75" s="53"/>
      <c r="N75" s="53"/>
      <c r="O75" s="53"/>
      <c r="P75" s="53"/>
      <c r="Q75" s="53"/>
      <c r="R75" s="53"/>
      <c r="S75" s="93"/>
    </row>
    <row r="76" spans="1:19" x14ac:dyDescent="0.2">
      <c r="A76" s="172" t="str">
        <f t="shared" si="5"/>
        <v/>
      </c>
      <c r="B76" s="197" t="str">
        <f t="shared" si="5"/>
        <v/>
      </c>
      <c r="C76" s="54"/>
      <c r="D76" s="53"/>
      <c r="E76" s="53"/>
      <c r="F76" s="53"/>
      <c r="G76" s="53"/>
      <c r="H76" s="53"/>
      <c r="I76" s="53"/>
      <c r="J76" s="53"/>
      <c r="K76" s="53"/>
      <c r="L76" s="53"/>
      <c r="M76" s="53"/>
      <c r="N76" s="53"/>
      <c r="O76" s="53"/>
      <c r="P76" s="53"/>
      <c r="Q76" s="53"/>
      <c r="R76" s="53"/>
      <c r="S76" s="93"/>
    </row>
    <row r="77" spans="1:19" x14ac:dyDescent="0.2">
      <c r="A77" s="172" t="str">
        <f t="shared" si="5"/>
        <v/>
      </c>
      <c r="B77" s="197" t="str">
        <f t="shared" si="5"/>
        <v/>
      </c>
      <c r="C77" s="54"/>
      <c r="D77" s="53"/>
      <c r="E77" s="53"/>
      <c r="F77" s="53"/>
      <c r="G77" s="53"/>
      <c r="H77" s="53"/>
      <c r="I77" s="53"/>
      <c r="J77" s="53"/>
      <c r="K77" s="53"/>
      <c r="L77" s="53"/>
      <c r="M77" s="53"/>
      <c r="N77" s="53"/>
      <c r="O77" s="53"/>
      <c r="P77" s="53"/>
      <c r="Q77" s="53"/>
      <c r="R77" s="53"/>
      <c r="S77" s="93"/>
    </row>
    <row r="78" spans="1:19" x14ac:dyDescent="0.2">
      <c r="A78" s="172" t="str">
        <f t="shared" si="5"/>
        <v/>
      </c>
      <c r="B78" s="197" t="str">
        <f t="shared" si="5"/>
        <v/>
      </c>
      <c r="C78" s="54"/>
      <c r="D78" s="53"/>
      <c r="E78" s="53"/>
      <c r="F78" s="53"/>
      <c r="G78" s="53"/>
      <c r="H78" s="53"/>
      <c r="I78" s="53"/>
      <c r="J78" s="53"/>
      <c r="K78" s="53"/>
      <c r="L78" s="53"/>
      <c r="M78" s="53"/>
      <c r="N78" s="53"/>
      <c r="O78" s="53"/>
      <c r="P78" s="53"/>
      <c r="Q78" s="53"/>
      <c r="R78" s="53"/>
      <c r="S78" s="93"/>
    </row>
    <row r="79" spans="1:19" x14ac:dyDescent="0.2">
      <c r="A79" s="172" t="str">
        <f t="shared" si="5"/>
        <v/>
      </c>
      <c r="B79" s="197" t="str">
        <f t="shared" si="5"/>
        <v/>
      </c>
      <c r="C79" s="54"/>
      <c r="D79" s="53"/>
      <c r="E79" s="53"/>
      <c r="F79" s="53"/>
      <c r="G79" s="53"/>
      <c r="H79" s="53"/>
      <c r="I79" s="53"/>
      <c r="J79" s="53"/>
      <c r="K79" s="53"/>
      <c r="L79" s="53"/>
      <c r="M79" s="53"/>
      <c r="N79" s="53"/>
      <c r="O79" s="53"/>
      <c r="P79" s="53"/>
      <c r="Q79" s="53"/>
      <c r="R79" s="53"/>
      <c r="S79" s="93"/>
    </row>
    <row r="80" spans="1:19" x14ac:dyDescent="0.2">
      <c r="A80" s="172" t="str">
        <f t="shared" si="5"/>
        <v/>
      </c>
      <c r="B80" s="197" t="str">
        <f t="shared" si="5"/>
        <v/>
      </c>
      <c r="C80" s="54"/>
      <c r="D80" s="53"/>
      <c r="E80" s="53"/>
      <c r="F80" s="53"/>
      <c r="G80" s="53"/>
      <c r="H80" s="53"/>
      <c r="I80" s="53"/>
      <c r="J80" s="53"/>
      <c r="K80" s="53"/>
      <c r="L80" s="53"/>
      <c r="M80" s="53"/>
      <c r="N80" s="53"/>
      <c r="O80" s="53"/>
      <c r="P80" s="53"/>
      <c r="Q80" s="53"/>
      <c r="R80" s="53"/>
      <c r="S80" s="93"/>
    </row>
    <row r="81" spans="1:19" x14ac:dyDescent="0.2">
      <c r="A81" s="172" t="str">
        <f t="shared" si="5"/>
        <v/>
      </c>
      <c r="B81" s="197" t="str">
        <f t="shared" si="5"/>
        <v/>
      </c>
      <c r="C81" s="54"/>
      <c r="D81" s="53"/>
      <c r="E81" s="53"/>
      <c r="F81" s="53"/>
      <c r="G81" s="53"/>
      <c r="H81" s="53"/>
      <c r="I81" s="53"/>
      <c r="J81" s="53"/>
      <c r="K81" s="53"/>
      <c r="L81" s="53"/>
      <c r="M81" s="53"/>
      <c r="N81" s="53"/>
      <c r="O81" s="53"/>
      <c r="P81" s="53"/>
      <c r="Q81" s="53"/>
      <c r="R81" s="53"/>
      <c r="S81" s="93"/>
    </row>
    <row r="82" spans="1:19" x14ac:dyDescent="0.2">
      <c r="A82" s="172" t="str">
        <f t="shared" si="5"/>
        <v/>
      </c>
      <c r="B82" s="197" t="str">
        <f t="shared" si="5"/>
        <v/>
      </c>
      <c r="C82" s="54"/>
      <c r="D82" s="53"/>
      <c r="E82" s="53"/>
      <c r="F82" s="53"/>
      <c r="G82" s="53"/>
      <c r="H82" s="53"/>
      <c r="I82" s="53"/>
      <c r="J82" s="53"/>
      <c r="K82" s="53"/>
      <c r="L82" s="53"/>
      <c r="M82" s="53"/>
      <c r="N82" s="53"/>
      <c r="O82" s="53"/>
      <c r="P82" s="53"/>
      <c r="Q82" s="53"/>
      <c r="R82" s="53"/>
      <c r="S82" s="93"/>
    </row>
    <row r="83" spans="1:19" x14ac:dyDescent="0.2">
      <c r="A83" s="172" t="e">
        <f t="shared" si="5"/>
        <v>#REF!</v>
      </c>
      <c r="B83" s="197" t="e">
        <f t="shared" si="5"/>
        <v>#REF!</v>
      </c>
      <c r="C83" s="54"/>
      <c r="D83" s="53"/>
      <c r="E83" s="53"/>
      <c r="F83" s="53"/>
      <c r="G83" s="53"/>
      <c r="H83" s="53"/>
      <c r="I83" s="53"/>
      <c r="J83" s="53"/>
      <c r="K83" s="53"/>
      <c r="L83" s="53"/>
      <c r="M83" s="53"/>
      <c r="N83" s="53"/>
      <c r="O83" s="53"/>
      <c r="P83" s="53"/>
      <c r="Q83" s="53"/>
      <c r="R83" s="53"/>
      <c r="S83" s="93"/>
    </row>
    <row r="84" spans="1:19" x14ac:dyDescent="0.2">
      <c r="A84" s="172" t="e">
        <f t="shared" si="5"/>
        <v>#REF!</v>
      </c>
      <c r="B84" s="197" t="e">
        <f t="shared" si="5"/>
        <v>#REF!</v>
      </c>
      <c r="C84" s="54"/>
      <c r="D84" s="53"/>
      <c r="E84" s="53"/>
      <c r="F84" s="53"/>
      <c r="G84" s="53"/>
      <c r="H84" s="53"/>
      <c r="I84" s="53"/>
      <c r="J84" s="53"/>
      <c r="K84" s="53"/>
      <c r="L84" s="53"/>
      <c r="M84" s="53"/>
      <c r="N84" s="53"/>
      <c r="O84" s="53"/>
      <c r="P84" s="53"/>
      <c r="Q84" s="53"/>
      <c r="R84" s="53"/>
      <c r="S84" s="93"/>
    </row>
    <row r="85" spans="1:19" x14ac:dyDescent="0.2">
      <c r="A85" s="172" t="e">
        <f t="shared" si="5"/>
        <v>#REF!</v>
      </c>
      <c r="B85" s="197" t="e">
        <f t="shared" si="5"/>
        <v>#REF!</v>
      </c>
      <c r="C85" s="54"/>
      <c r="D85" s="53"/>
      <c r="E85" s="53"/>
      <c r="F85" s="53"/>
      <c r="G85" s="53"/>
      <c r="H85" s="53"/>
      <c r="I85" s="53"/>
      <c r="J85" s="53"/>
      <c r="K85" s="53"/>
      <c r="L85" s="53"/>
      <c r="M85" s="53"/>
      <c r="N85" s="53"/>
      <c r="O85" s="53"/>
      <c r="P85" s="53"/>
      <c r="Q85" s="53"/>
      <c r="R85" s="53"/>
      <c r="S85" s="93"/>
    </row>
    <row r="86" spans="1:19" x14ac:dyDescent="0.2">
      <c r="A86" s="172" t="e">
        <f t="shared" si="5"/>
        <v>#REF!</v>
      </c>
      <c r="B86" s="197" t="e">
        <f t="shared" si="5"/>
        <v>#REF!</v>
      </c>
      <c r="C86" s="54"/>
      <c r="D86" s="53"/>
      <c r="E86" s="53"/>
      <c r="F86" s="53"/>
      <c r="G86" s="53"/>
      <c r="H86" s="53"/>
      <c r="I86" s="53"/>
      <c r="J86" s="53"/>
      <c r="K86" s="53"/>
      <c r="L86" s="53"/>
      <c r="M86" s="53"/>
      <c r="N86" s="53"/>
      <c r="O86" s="53"/>
      <c r="P86" s="53"/>
      <c r="Q86" s="53"/>
      <c r="R86" s="53"/>
      <c r="S86" s="93"/>
    </row>
    <row r="87" spans="1:19" ht="15.75" customHeight="1" thickBot="1" x14ac:dyDescent="0.25">
      <c r="B87" s="326" t="s">
        <v>11</v>
      </c>
      <c r="C87" s="304">
        <f t="shared" ref="C87:R87" si="6">SUM(C57:C86)</f>
        <v>0</v>
      </c>
      <c r="D87" s="305">
        <f t="shared" si="6"/>
        <v>0</v>
      </c>
      <c r="E87" s="305">
        <f t="shared" si="6"/>
        <v>0</v>
      </c>
      <c r="F87" s="305">
        <f t="shared" si="6"/>
        <v>0</v>
      </c>
      <c r="G87" s="305">
        <f t="shared" si="6"/>
        <v>0</v>
      </c>
      <c r="H87" s="305">
        <f t="shared" si="6"/>
        <v>0</v>
      </c>
      <c r="I87" s="305">
        <f t="shared" si="6"/>
        <v>0</v>
      </c>
      <c r="J87" s="305">
        <f t="shared" si="6"/>
        <v>0</v>
      </c>
      <c r="K87" s="305">
        <f t="shared" si="6"/>
        <v>0</v>
      </c>
      <c r="L87" s="305">
        <f t="shared" si="6"/>
        <v>0</v>
      </c>
      <c r="M87" s="305">
        <f t="shared" si="6"/>
        <v>0</v>
      </c>
      <c r="N87" s="305">
        <f t="shared" si="6"/>
        <v>0</v>
      </c>
      <c r="O87" s="305">
        <f t="shared" si="6"/>
        <v>0</v>
      </c>
      <c r="P87" s="305">
        <f t="shared" si="6"/>
        <v>0</v>
      </c>
      <c r="Q87" s="305">
        <f t="shared" si="6"/>
        <v>0</v>
      </c>
      <c r="R87" s="306">
        <f t="shared" si="6"/>
        <v>0</v>
      </c>
      <c r="S87" s="93"/>
    </row>
    <row r="88" spans="1:19" ht="15.75" customHeight="1" x14ac:dyDescent="0.2">
      <c r="C88" s="127"/>
      <c r="D88" s="93"/>
      <c r="E88" s="93"/>
      <c r="F88" s="93"/>
      <c r="G88" s="93"/>
      <c r="H88" s="93"/>
      <c r="I88" s="93"/>
      <c r="J88" s="93"/>
      <c r="K88" s="93"/>
      <c r="L88" s="93"/>
      <c r="M88" s="93"/>
      <c r="N88" s="93"/>
      <c r="O88" s="93"/>
      <c r="P88" s="93"/>
      <c r="Q88" s="93"/>
      <c r="R88" s="93"/>
      <c r="S88" s="93"/>
    </row>
    <row r="89" spans="1:19" ht="15.75" customHeight="1" x14ac:dyDescent="0.2">
      <c r="C89" s="127"/>
      <c r="D89" s="93"/>
      <c r="E89" s="93"/>
      <c r="F89" s="93"/>
      <c r="G89" s="93"/>
      <c r="H89" s="93"/>
      <c r="I89" s="93"/>
      <c r="J89" s="93"/>
      <c r="K89" s="93"/>
      <c r="L89" s="93"/>
      <c r="M89" s="93"/>
      <c r="N89" s="93"/>
      <c r="O89" s="93"/>
      <c r="P89" s="93"/>
      <c r="Q89" s="93"/>
      <c r="R89" s="93"/>
      <c r="S89" s="93"/>
    </row>
    <row r="90" spans="1:19" ht="15.75" customHeight="1" thickBot="1" x14ac:dyDescent="0.25">
      <c r="A90" s="83" t="s">
        <v>83</v>
      </c>
      <c r="B90" s="83"/>
      <c r="C90" s="101"/>
      <c r="D90" s="102"/>
      <c r="E90" s="102"/>
      <c r="F90" s="102"/>
      <c r="G90" s="102"/>
      <c r="H90" s="102"/>
      <c r="I90" s="102"/>
      <c r="J90" s="102"/>
      <c r="K90" s="102"/>
      <c r="L90" s="102"/>
      <c r="M90" s="102"/>
      <c r="N90" s="102"/>
      <c r="O90" s="102"/>
      <c r="P90" s="102"/>
      <c r="Q90" s="102"/>
      <c r="R90" s="102"/>
      <c r="S90" s="102"/>
    </row>
    <row r="91" spans="1:19" ht="39" thickBot="1" x14ac:dyDescent="0.25">
      <c r="A91" s="113" t="s">
        <v>37</v>
      </c>
      <c r="B91" s="88" t="s">
        <v>38</v>
      </c>
      <c r="C91" s="115" t="str">
        <f t="shared" ref="C91:R91" si="7">IF(C$17&lt;&gt;"",C$17,"")</f>
        <v/>
      </c>
      <c r="D91" s="115" t="str">
        <f t="shared" si="7"/>
        <v/>
      </c>
      <c r="E91" s="115" t="str">
        <f t="shared" si="7"/>
        <v/>
      </c>
      <c r="F91" s="115" t="str">
        <f t="shared" si="7"/>
        <v/>
      </c>
      <c r="G91" s="115" t="str">
        <f t="shared" si="7"/>
        <v/>
      </c>
      <c r="H91" s="115" t="str">
        <f t="shared" si="7"/>
        <v/>
      </c>
      <c r="I91" s="115" t="str">
        <f t="shared" si="7"/>
        <v/>
      </c>
      <c r="J91" s="115" t="str">
        <f t="shared" si="7"/>
        <v/>
      </c>
      <c r="K91" s="115" t="str">
        <f t="shared" si="7"/>
        <v/>
      </c>
      <c r="L91" s="115" t="str">
        <f t="shared" si="7"/>
        <v/>
      </c>
      <c r="M91" s="115" t="str">
        <f t="shared" si="7"/>
        <v/>
      </c>
      <c r="N91" s="115" t="str">
        <f t="shared" si="7"/>
        <v/>
      </c>
      <c r="O91" s="115" t="str">
        <f t="shared" si="7"/>
        <v/>
      </c>
      <c r="P91" s="115" t="str">
        <f t="shared" si="7"/>
        <v/>
      </c>
      <c r="Q91" s="115" t="str">
        <f t="shared" si="7"/>
        <v/>
      </c>
      <c r="R91" s="116" t="str">
        <f t="shared" si="7"/>
        <v/>
      </c>
      <c r="S91" s="136" t="s">
        <v>137</v>
      </c>
    </row>
    <row r="92" spans="1:19" x14ac:dyDescent="0.2">
      <c r="A92" s="153" t="str">
        <f t="shared" ref="A92:B121" si="8">A18</f>
        <v/>
      </c>
      <c r="B92" s="192" t="str">
        <f t="shared" si="8"/>
        <v/>
      </c>
      <c r="C92" s="193" t="str">
        <f>IF(C57&lt;&gt;"",IF(C18="S",C$52*C57/'DADOS GERAIS'!$B$24,""),"")</f>
        <v/>
      </c>
      <c r="D92" s="193" t="str">
        <f>IF(D57&lt;&gt;"",IF(D18="S",D$52*D57/'DADOS GERAIS'!$B$24,""),"")</f>
        <v/>
      </c>
      <c r="E92" s="193" t="str">
        <f>IF(E57&lt;&gt;"",IF(E18="S",E$52*E57/'DADOS GERAIS'!$B$24,""),"")</f>
        <v/>
      </c>
      <c r="F92" s="193" t="str">
        <f>IF(F57&lt;&gt;"",IF(F18="S",F$52*F57/'DADOS GERAIS'!$B$24,""),"")</f>
        <v/>
      </c>
      <c r="G92" s="193" t="str">
        <f>IF(G57&lt;&gt;"",IF(G18="S",G$52*G57/'DADOS GERAIS'!$B$24,""),"")</f>
        <v/>
      </c>
      <c r="H92" s="193" t="str">
        <f>IF(H57&lt;&gt;"",IF(H18="S",H$52*H57/'DADOS GERAIS'!$B$24,""),"")</f>
        <v/>
      </c>
      <c r="I92" s="193" t="str">
        <f>IF(I57&lt;&gt;"",IF(I18="S",I$52*I57/'DADOS GERAIS'!$B$24,""),"")</f>
        <v/>
      </c>
      <c r="J92" s="193" t="str">
        <f>IF(J57&lt;&gt;"",IF(J18="S",J$52*J57/'DADOS GERAIS'!$B$24,""),"")</f>
        <v/>
      </c>
      <c r="K92" s="193" t="str">
        <f>IF(K57&lt;&gt;"",IF(K18="S",K$52*K57/'DADOS GERAIS'!$B$24,""),"")</f>
        <v/>
      </c>
      <c r="L92" s="193" t="str">
        <f>IF(L57&lt;&gt;"",IF(L18="S",L$52*L57/'DADOS GERAIS'!$B$24,""),"")</f>
        <v/>
      </c>
      <c r="M92" s="193" t="str">
        <f>IF(M57&lt;&gt;"",IF(M18="S",M$52*M57/'DADOS GERAIS'!$B$24,""),"")</f>
        <v/>
      </c>
      <c r="N92" s="193" t="str">
        <f>IF(N57&lt;&gt;"",IF(N18="S",N$52*N57/'DADOS GERAIS'!$B$24,""),"")</f>
        <v/>
      </c>
      <c r="O92" s="193" t="str">
        <f>IF(O57&lt;&gt;"",IF(O18="S",O$52*O57/'DADOS GERAIS'!$B$24,""),"")</f>
        <v/>
      </c>
      <c r="P92" s="193" t="str">
        <f>IF(P57&lt;&gt;"",IF(P18="S",P$52*P57/'DADOS GERAIS'!$B$24,""),"")</f>
        <v/>
      </c>
      <c r="Q92" s="193" t="str">
        <f>IF(Q57&lt;&gt;"",IF(Q18="S",Q$52*Q57/'DADOS GERAIS'!$B$24,""),"")</f>
        <v/>
      </c>
      <c r="R92" s="175" t="str">
        <f>IF(R57&lt;&gt;"",IF(R18="S",R$52*R57/'DADOS GERAIS'!$B$24,""),"")</f>
        <v/>
      </c>
      <c r="S92" s="177" t="str">
        <f>IF(A92&lt;&gt;"",SUM(C92:R92),"")</f>
        <v/>
      </c>
    </row>
    <row r="93" spans="1:19" x14ac:dyDescent="0.2">
      <c r="A93" s="153" t="str">
        <f t="shared" si="8"/>
        <v/>
      </c>
      <c r="B93" s="192" t="str">
        <f t="shared" si="8"/>
        <v/>
      </c>
      <c r="C93" s="193" t="str">
        <f>IF(C58&lt;&gt;"",IF(C19="S",C$52*C58/'DADOS GERAIS'!$B$24,""),"")</f>
        <v/>
      </c>
      <c r="D93" s="193" t="str">
        <f>IF(D58&lt;&gt;"",IF(D19="S",D$52*D58/'DADOS GERAIS'!$B$24,""),"")</f>
        <v/>
      </c>
      <c r="E93" s="193" t="str">
        <f>IF(E58&lt;&gt;"",IF(E19="S",E$52*E58/'DADOS GERAIS'!$B$24,""),"")</f>
        <v/>
      </c>
      <c r="F93" s="193" t="str">
        <f>IF(F58&lt;&gt;"",IF(F19="S",F$52*F58/'DADOS GERAIS'!$B$24,""),"")</f>
        <v/>
      </c>
      <c r="G93" s="193" t="str">
        <f>IF(G58&lt;&gt;"",IF(G19="S",G$52*G58/'DADOS GERAIS'!$B$24,""),"")</f>
        <v/>
      </c>
      <c r="H93" s="193" t="str">
        <f>IF(H58&lt;&gt;"",IF(H19="S",H$52*H58/'DADOS GERAIS'!$B$24,""),"")</f>
        <v/>
      </c>
      <c r="I93" s="193" t="str">
        <f>IF(I58&lt;&gt;"",IF(I19="S",I$52*I58/'DADOS GERAIS'!$B$24,""),"")</f>
        <v/>
      </c>
      <c r="J93" s="193" t="str">
        <f>IF(J58&lt;&gt;"",IF(J19="S",J$52*J58/'DADOS GERAIS'!$B$24,""),"")</f>
        <v/>
      </c>
      <c r="K93" s="193" t="str">
        <f>IF(K58&lt;&gt;"",IF(K19="S",K$52*K58/'DADOS GERAIS'!$B$24,""),"")</f>
        <v/>
      </c>
      <c r="L93" s="193" t="str">
        <f>IF(L58&lt;&gt;"",IF(L19="S",L$52*L58/'DADOS GERAIS'!$B$24,""),"")</f>
        <v/>
      </c>
      <c r="M93" s="193" t="str">
        <f>IF(M58&lt;&gt;"",IF(M19="S",M$52*M58/'DADOS GERAIS'!$B$24,""),"")</f>
        <v/>
      </c>
      <c r="N93" s="193" t="str">
        <f>IF(N58&lt;&gt;"",IF(N19="S",N$52*N58/'DADOS GERAIS'!$B$24,""),"")</f>
        <v/>
      </c>
      <c r="O93" s="193" t="str">
        <f>IF(O58&lt;&gt;"",IF(O19="S",O$52*O58/'DADOS GERAIS'!$B$24,""),"")</f>
        <v/>
      </c>
      <c r="P93" s="193" t="str">
        <f>IF(P58&lt;&gt;"",IF(P19="S",P$52*P58/'DADOS GERAIS'!$B$24,""),"")</f>
        <v/>
      </c>
      <c r="Q93" s="193" t="str">
        <f>IF(Q58&lt;&gt;"",IF(Q19="S",Q$52*Q58/'DADOS GERAIS'!$B$24,""),"")</f>
        <v/>
      </c>
      <c r="R93" s="175" t="str">
        <f>IF(R58&lt;&gt;"",IF(R19="S",R$52*R58/'DADOS GERAIS'!$B$24,""),"")</f>
        <v/>
      </c>
      <c r="S93" s="177" t="str">
        <f>IF(A93&lt;&gt;"",SUM(C93:R93),"")</f>
        <v/>
      </c>
    </row>
    <row r="94" spans="1:19" x14ac:dyDescent="0.2">
      <c r="A94" s="153" t="str">
        <f t="shared" si="8"/>
        <v/>
      </c>
      <c r="B94" s="192" t="str">
        <f t="shared" si="8"/>
        <v/>
      </c>
      <c r="C94" s="193" t="str">
        <f>IF(C59&lt;&gt;"",IF(C20="S",C$52*C59/'DADOS GERAIS'!$B$24,""),"")</f>
        <v/>
      </c>
      <c r="D94" s="193" t="str">
        <f>IF(D59&lt;&gt;"",IF(D20="S",D$52*D59/'DADOS GERAIS'!$B$24,""),"")</f>
        <v/>
      </c>
      <c r="E94" s="193" t="str">
        <f>IF(E59&lt;&gt;"",IF(E20="S",E$52*E59/'DADOS GERAIS'!$B$24,""),"")</f>
        <v/>
      </c>
      <c r="F94" s="193" t="str">
        <f>IF(F59&lt;&gt;"",IF(F20="S",F$52*F59/'DADOS GERAIS'!$B$24,""),"")</f>
        <v/>
      </c>
      <c r="G94" s="193" t="str">
        <f>IF(G59&lt;&gt;"",IF(G20="S",G$52*G59/'DADOS GERAIS'!$B$24,""),"")</f>
        <v/>
      </c>
      <c r="H94" s="193" t="str">
        <f>IF(H59&lt;&gt;"",IF(H20="S",H$52*H59/'DADOS GERAIS'!$B$24,""),"")</f>
        <v/>
      </c>
      <c r="I94" s="193" t="str">
        <f>IF(I59&lt;&gt;"",IF(I20="S",I$52*I59/'DADOS GERAIS'!$B$24,""),"")</f>
        <v/>
      </c>
      <c r="J94" s="193" t="str">
        <f>IF(J59&lt;&gt;"",IF(J20="S",J$52*J59/'DADOS GERAIS'!$B$24,""),"")</f>
        <v/>
      </c>
      <c r="K94" s="193" t="str">
        <f>IF(K59&lt;&gt;"",IF(K20="S",K$52*K59/'DADOS GERAIS'!$B$24,""),"")</f>
        <v/>
      </c>
      <c r="L94" s="193" t="str">
        <f>IF(L59&lt;&gt;"",IF(L20="S",L$52*L59/'DADOS GERAIS'!$B$24,""),"")</f>
        <v/>
      </c>
      <c r="M94" s="193" t="str">
        <f>IF(M59&lt;&gt;"",IF(M20="S",M$52*M59/'DADOS GERAIS'!$B$24,""),"")</f>
        <v/>
      </c>
      <c r="N94" s="193" t="str">
        <f>IF(N59&lt;&gt;"",IF(N20="S",N$52*N59/'DADOS GERAIS'!$B$24,""),"")</f>
        <v/>
      </c>
      <c r="O94" s="193" t="str">
        <f>IF(O59&lt;&gt;"",IF(O20="S",O$52*O59/'DADOS GERAIS'!$B$24,""),"")</f>
        <v/>
      </c>
      <c r="P94" s="193" t="str">
        <f>IF(P59&lt;&gt;"",IF(P20="S",P$52*P59/'DADOS GERAIS'!$B$24,""),"")</f>
        <v/>
      </c>
      <c r="Q94" s="193" t="str">
        <f>IF(Q59&lt;&gt;"",IF(Q20="S",Q$52*Q59/'DADOS GERAIS'!$B$24,""),"")</f>
        <v/>
      </c>
      <c r="R94" s="175" t="str">
        <f>IF(R59&lt;&gt;"",IF(R20="S",R$52*R59/'DADOS GERAIS'!$B$24,""),"")</f>
        <v/>
      </c>
      <c r="S94" s="177" t="str">
        <f t="shared" ref="S94:S121" si="9">IF(A94&lt;&gt;"",SUM(C94:R94),"")</f>
        <v/>
      </c>
    </row>
    <row r="95" spans="1:19" x14ac:dyDescent="0.2">
      <c r="A95" s="153" t="str">
        <f t="shared" si="8"/>
        <v/>
      </c>
      <c r="B95" s="192" t="str">
        <f t="shared" si="8"/>
        <v/>
      </c>
      <c r="C95" s="193" t="str">
        <f>IF(C60&lt;&gt;"",IF(C21="S",C$52*C60/'DADOS GERAIS'!$B$24,""),"")</f>
        <v/>
      </c>
      <c r="D95" s="193" t="str">
        <f>IF(D60&lt;&gt;"",IF(D21="S",D$52*D60/'DADOS GERAIS'!$B$24,""),"")</f>
        <v/>
      </c>
      <c r="E95" s="193" t="str">
        <f>IF(E60&lt;&gt;"",IF(E21="S",E$52*E60/'DADOS GERAIS'!$B$24,""),"")</f>
        <v/>
      </c>
      <c r="F95" s="193" t="str">
        <f>IF(F60&lt;&gt;"",IF(F21="S",F$52*F60/'DADOS GERAIS'!$B$24,""),"")</f>
        <v/>
      </c>
      <c r="G95" s="193" t="str">
        <f>IF(G60&lt;&gt;"",IF(G21="S",G$52*G60/'DADOS GERAIS'!$B$24,""),"")</f>
        <v/>
      </c>
      <c r="H95" s="193" t="str">
        <f>IF(H60&lt;&gt;"",IF(H21="S",H$52*H60/'DADOS GERAIS'!$B$24,""),"")</f>
        <v/>
      </c>
      <c r="I95" s="193" t="str">
        <f>IF(I60&lt;&gt;"",IF(I21="S",I$52*I60/'DADOS GERAIS'!$B$24,""),"")</f>
        <v/>
      </c>
      <c r="J95" s="193" t="str">
        <f>IF(J60&lt;&gt;"",IF(J21="S",J$52*J60/'DADOS GERAIS'!$B$24,""),"")</f>
        <v/>
      </c>
      <c r="K95" s="193" t="str">
        <f>IF(K60&lt;&gt;"",IF(K21="S",K$52*K60/'DADOS GERAIS'!$B$24,""),"")</f>
        <v/>
      </c>
      <c r="L95" s="193" t="str">
        <f>IF(L60&lt;&gt;"",IF(L21="S",L$52*L60/'DADOS GERAIS'!$B$24,""),"")</f>
        <v/>
      </c>
      <c r="M95" s="193" t="str">
        <f>IF(M60&lt;&gt;"",IF(M21="S",M$52*M60/'DADOS GERAIS'!$B$24,""),"")</f>
        <v/>
      </c>
      <c r="N95" s="193" t="str">
        <f>IF(N60&lt;&gt;"",IF(N21="S",N$52*N60/'DADOS GERAIS'!$B$24,""),"")</f>
        <v/>
      </c>
      <c r="O95" s="193" t="str">
        <f>IF(O60&lt;&gt;"",IF(O21="S",O$52*O60/'DADOS GERAIS'!$B$24,""),"")</f>
        <v/>
      </c>
      <c r="P95" s="193" t="str">
        <f>IF(P60&lt;&gt;"",IF(P21="S",P$52*P60/'DADOS GERAIS'!$B$24,""),"")</f>
        <v/>
      </c>
      <c r="Q95" s="193" t="str">
        <f>IF(Q60&lt;&gt;"",IF(Q21="S",Q$52*Q60/'DADOS GERAIS'!$B$24,""),"")</f>
        <v/>
      </c>
      <c r="R95" s="175" t="str">
        <f>IF(R60&lt;&gt;"",IF(R21="S",R$52*R60/'DADOS GERAIS'!$B$24,""),"")</f>
        <v/>
      </c>
      <c r="S95" s="177" t="str">
        <f t="shared" si="9"/>
        <v/>
      </c>
    </row>
    <row r="96" spans="1:19" x14ac:dyDescent="0.2">
      <c r="A96" s="153" t="str">
        <f t="shared" si="8"/>
        <v/>
      </c>
      <c r="B96" s="192" t="str">
        <f t="shared" si="8"/>
        <v/>
      </c>
      <c r="C96" s="193" t="str">
        <f>IF(C61&lt;&gt;"",IF(C22="S",C$52*C61/'DADOS GERAIS'!$B$24,""),"")</f>
        <v/>
      </c>
      <c r="D96" s="193" t="str">
        <f>IF(D61&lt;&gt;"",IF(D22="S",D$52*D61/'DADOS GERAIS'!$B$24,""),"")</f>
        <v/>
      </c>
      <c r="E96" s="193" t="str">
        <f>IF(E61&lt;&gt;"",IF(E22="S",E$52*E61/'DADOS GERAIS'!$B$24,""),"")</f>
        <v/>
      </c>
      <c r="F96" s="193" t="str">
        <f>IF(F61&lt;&gt;"",IF(F22="S",F$52*F61/'DADOS GERAIS'!$B$24,""),"")</f>
        <v/>
      </c>
      <c r="G96" s="193" t="str">
        <f>IF(G61&lt;&gt;"",IF(G22="S",G$52*G61/'DADOS GERAIS'!$B$24,""),"")</f>
        <v/>
      </c>
      <c r="H96" s="193" t="str">
        <f>IF(H61&lt;&gt;"",IF(H22="S",H$52*H61/'DADOS GERAIS'!$B$24,""),"")</f>
        <v/>
      </c>
      <c r="I96" s="193" t="str">
        <f>IF(I61&lt;&gt;"",IF(I22="S",I$52*I61/'DADOS GERAIS'!$B$24,""),"")</f>
        <v/>
      </c>
      <c r="J96" s="193" t="str">
        <f>IF(J61&lt;&gt;"",IF(J22="S",J$52*J61/'DADOS GERAIS'!$B$24,""),"")</f>
        <v/>
      </c>
      <c r="K96" s="193" t="str">
        <f>IF(K61&lt;&gt;"",IF(K22="S",K$52*K61/'DADOS GERAIS'!$B$24,""),"")</f>
        <v/>
      </c>
      <c r="L96" s="193" t="str">
        <f>IF(L61&lt;&gt;"",IF(L22="S",L$52*L61/'DADOS GERAIS'!$B$24,""),"")</f>
        <v/>
      </c>
      <c r="M96" s="193" t="str">
        <f>IF(M61&lt;&gt;"",IF(M22="S",M$52*M61/'DADOS GERAIS'!$B$24,""),"")</f>
        <v/>
      </c>
      <c r="N96" s="193" t="str">
        <f>IF(N61&lt;&gt;"",IF(N22="S",N$52*N61/'DADOS GERAIS'!$B$24,""),"")</f>
        <v/>
      </c>
      <c r="O96" s="193" t="str">
        <f>IF(O61&lt;&gt;"",IF(O22="S",O$52*O61/'DADOS GERAIS'!$B$24,""),"")</f>
        <v/>
      </c>
      <c r="P96" s="193" t="str">
        <f>IF(P61&lt;&gt;"",IF(P22="S",P$52*P61/'DADOS GERAIS'!$B$24,""),"")</f>
        <v/>
      </c>
      <c r="Q96" s="193" t="str">
        <f>IF(Q61&lt;&gt;"",IF(Q22="S",Q$52*Q61/'DADOS GERAIS'!$B$24,""),"")</f>
        <v/>
      </c>
      <c r="R96" s="175" t="str">
        <f>IF(R61&lt;&gt;"",IF(R22="S",R$52*R61/'DADOS GERAIS'!$B$24,""),"")</f>
        <v/>
      </c>
      <c r="S96" s="177" t="str">
        <f t="shared" si="9"/>
        <v/>
      </c>
    </row>
    <row r="97" spans="1:19" x14ac:dyDescent="0.2">
      <c r="A97" s="153" t="str">
        <f t="shared" si="8"/>
        <v/>
      </c>
      <c r="B97" s="192" t="str">
        <f t="shared" si="8"/>
        <v/>
      </c>
      <c r="C97" s="193" t="str">
        <f>IF(C62&lt;&gt;"",IF(C23="S",C$52*C62/'DADOS GERAIS'!$B$24,""),"")</f>
        <v/>
      </c>
      <c r="D97" s="193" t="str">
        <f>IF(D62&lt;&gt;"",IF(D23="S",D$52*D62/'DADOS GERAIS'!$B$24,""),"")</f>
        <v/>
      </c>
      <c r="E97" s="193" t="str">
        <f>IF(E62&lt;&gt;"",IF(E23="S",E$52*E62/'DADOS GERAIS'!$B$24,""),"")</f>
        <v/>
      </c>
      <c r="F97" s="193" t="str">
        <f>IF(F62&lt;&gt;"",IF(F23="S",F$52*F62/'DADOS GERAIS'!$B$24,""),"")</f>
        <v/>
      </c>
      <c r="G97" s="193" t="str">
        <f>IF(G62&lt;&gt;"",IF(G23="S",G$52*G62/'DADOS GERAIS'!$B$24,""),"")</f>
        <v/>
      </c>
      <c r="H97" s="193" t="str">
        <f>IF(H62&lt;&gt;"",IF(H23="S",H$52*H62/'DADOS GERAIS'!$B$24,""),"")</f>
        <v/>
      </c>
      <c r="I97" s="193" t="str">
        <f>IF(I62&lt;&gt;"",IF(I23="S",I$52*I62/'DADOS GERAIS'!$B$24,""),"")</f>
        <v/>
      </c>
      <c r="J97" s="193" t="str">
        <f>IF(J62&lt;&gt;"",IF(J23="S",J$52*J62/'DADOS GERAIS'!$B$24,""),"")</f>
        <v/>
      </c>
      <c r="K97" s="193" t="str">
        <f>IF(K62&lt;&gt;"",IF(K23="S",K$52*K62/'DADOS GERAIS'!$B$24,""),"")</f>
        <v/>
      </c>
      <c r="L97" s="193" t="str">
        <f>IF(L62&lt;&gt;"",IF(L23="S",L$52*L62/'DADOS GERAIS'!$B$24,""),"")</f>
        <v/>
      </c>
      <c r="M97" s="193" t="str">
        <f>IF(M62&lt;&gt;"",IF(M23="S",M$52*M62/'DADOS GERAIS'!$B$24,""),"")</f>
        <v/>
      </c>
      <c r="N97" s="193" t="str">
        <f>IF(N62&lt;&gt;"",IF(N23="S",N$52*N62/'DADOS GERAIS'!$B$24,""),"")</f>
        <v/>
      </c>
      <c r="O97" s="193" t="str">
        <f>IF(O62&lt;&gt;"",IF(O23="S",O$52*O62/'DADOS GERAIS'!$B$24,""),"")</f>
        <v/>
      </c>
      <c r="P97" s="193" t="str">
        <f>IF(P62&lt;&gt;"",IF(P23="S",P$52*P62/'DADOS GERAIS'!$B$24,""),"")</f>
        <v/>
      </c>
      <c r="Q97" s="193" t="str">
        <f>IF(Q62&lt;&gt;"",IF(Q23="S",Q$52*Q62/'DADOS GERAIS'!$B$24,""),"")</f>
        <v/>
      </c>
      <c r="R97" s="175" t="str">
        <f>IF(R62&lt;&gt;"",IF(R23="S",R$52*R62/'DADOS GERAIS'!$B$24,""),"")</f>
        <v/>
      </c>
      <c r="S97" s="177" t="str">
        <f t="shared" si="9"/>
        <v/>
      </c>
    </row>
    <row r="98" spans="1:19" x14ac:dyDescent="0.2">
      <c r="A98" s="153" t="str">
        <f t="shared" si="8"/>
        <v/>
      </c>
      <c r="B98" s="192" t="str">
        <f t="shared" si="8"/>
        <v/>
      </c>
      <c r="C98" s="193" t="str">
        <f>IF(C63&lt;&gt;"",IF(C24="S",C$52*C63/'DADOS GERAIS'!$B$24,""),"")</f>
        <v/>
      </c>
      <c r="D98" s="193" t="str">
        <f>IF(D63&lt;&gt;"",IF(D24="S",D$52*D63/'DADOS GERAIS'!$B$24,""),"")</f>
        <v/>
      </c>
      <c r="E98" s="193" t="str">
        <f>IF(E63&lt;&gt;"",IF(E24="S",E$52*E63/'DADOS GERAIS'!$B$24,""),"")</f>
        <v/>
      </c>
      <c r="F98" s="193" t="str">
        <f>IF(F63&lt;&gt;"",IF(F24="S",F$52*F63/'DADOS GERAIS'!$B$24,""),"")</f>
        <v/>
      </c>
      <c r="G98" s="193" t="str">
        <f>IF(G63&lt;&gt;"",IF(G24="S",G$52*G63/'DADOS GERAIS'!$B$24,""),"")</f>
        <v/>
      </c>
      <c r="H98" s="193" t="str">
        <f>IF(H63&lt;&gt;"",IF(H24="S",H$52*H63/'DADOS GERAIS'!$B$24,""),"")</f>
        <v/>
      </c>
      <c r="I98" s="193" t="str">
        <f>IF(I63&lt;&gt;"",IF(I24="S",I$52*I63/'DADOS GERAIS'!$B$24,""),"")</f>
        <v/>
      </c>
      <c r="J98" s="193" t="str">
        <f>IF(J63&lt;&gt;"",IF(J24="S",J$52*J63/'DADOS GERAIS'!$B$24,""),"")</f>
        <v/>
      </c>
      <c r="K98" s="193" t="str">
        <f>IF(K63&lt;&gt;"",IF(K24="S",K$52*K63/'DADOS GERAIS'!$B$24,""),"")</f>
        <v/>
      </c>
      <c r="L98" s="193" t="str">
        <f>IF(L63&lt;&gt;"",IF(L24="S",L$52*L63/'DADOS GERAIS'!$B$24,""),"")</f>
        <v/>
      </c>
      <c r="M98" s="193" t="str">
        <f>IF(M63&lt;&gt;"",IF(M24="S",M$52*M63/'DADOS GERAIS'!$B$24,""),"")</f>
        <v/>
      </c>
      <c r="N98" s="193" t="str">
        <f>IF(N63&lt;&gt;"",IF(N24="S",N$52*N63/'DADOS GERAIS'!$B$24,""),"")</f>
        <v/>
      </c>
      <c r="O98" s="193" t="str">
        <f>IF(O63&lt;&gt;"",IF(O24="S",O$52*O63/'DADOS GERAIS'!$B$24,""),"")</f>
        <v/>
      </c>
      <c r="P98" s="193" t="str">
        <f>IF(P63&lt;&gt;"",IF(P24="S",P$52*P63/'DADOS GERAIS'!$B$24,""),"")</f>
        <v/>
      </c>
      <c r="Q98" s="193" t="str">
        <f>IF(Q63&lt;&gt;"",IF(Q24="S",Q$52*Q63/'DADOS GERAIS'!$B$24,""),"")</f>
        <v/>
      </c>
      <c r="R98" s="175" t="str">
        <f>IF(R63&lt;&gt;"",IF(R24="S",R$52*R63/'DADOS GERAIS'!$B$24,""),"")</f>
        <v/>
      </c>
      <c r="S98" s="177" t="str">
        <f t="shared" si="9"/>
        <v/>
      </c>
    </row>
    <row r="99" spans="1:19" x14ac:dyDescent="0.2">
      <c r="A99" s="153" t="str">
        <f t="shared" si="8"/>
        <v/>
      </c>
      <c r="B99" s="192" t="str">
        <f t="shared" si="8"/>
        <v/>
      </c>
      <c r="C99" s="193" t="str">
        <f>IF(C64&lt;&gt;"",IF(C25="S",C$52*C64/'DADOS GERAIS'!$B$24,""),"")</f>
        <v/>
      </c>
      <c r="D99" s="193" t="str">
        <f>IF(D64&lt;&gt;"",IF(D25="S",D$52*D64/'DADOS GERAIS'!$B$24,""),"")</f>
        <v/>
      </c>
      <c r="E99" s="193" t="str">
        <f>IF(E64&lt;&gt;"",IF(E25="S",E$52*E64/'DADOS GERAIS'!$B$24,""),"")</f>
        <v/>
      </c>
      <c r="F99" s="193" t="str">
        <f>IF(F64&lt;&gt;"",IF(F25="S",F$52*F64/'DADOS GERAIS'!$B$24,""),"")</f>
        <v/>
      </c>
      <c r="G99" s="193" t="str">
        <f>IF(G64&lt;&gt;"",IF(G25="S",G$52*G64/'DADOS GERAIS'!$B$24,""),"")</f>
        <v/>
      </c>
      <c r="H99" s="193" t="str">
        <f>IF(H64&lt;&gt;"",IF(H25="S",H$52*H64/'DADOS GERAIS'!$B$24,""),"")</f>
        <v/>
      </c>
      <c r="I99" s="193" t="str">
        <f>IF(I64&lt;&gt;"",IF(I25="S",I$52*I64/'DADOS GERAIS'!$B$24,""),"")</f>
        <v/>
      </c>
      <c r="J99" s="193" t="str">
        <f>IF(J64&lt;&gt;"",IF(J25="S",J$52*J64/'DADOS GERAIS'!$B$24,""),"")</f>
        <v/>
      </c>
      <c r="K99" s="193" t="str">
        <f>IF(K64&lt;&gt;"",IF(K25="S",K$52*K64/'DADOS GERAIS'!$B$24,""),"")</f>
        <v/>
      </c>
      <c r="L99" s="193" t="str">
        <f>IF(L64&lt;&gt;"",IF(L25="S",L$52*L64/'DADOS GERAIS'!$B$24,""),"")</f>
        <v/>
      </c>
      <c r="M99" s="193" t="str">
        <f>IF(M64&lt;&gt;"",IF(M25="S",M$52*M64/'DADOS GERAIS'!$B$24,""),"")</f>
        <v/>
      </c>
      <c r="N99" s="193" t="str">
        <f>IF(N64&lt;&gt;"",IF(N25="S",N$52*N64/'DADOS GERAIS'!$B$24,""),"")</f>
        <v/>
      </c>
      <c r="O99" s="193" t="str">
        <f>IF(O64&lt;&gt;"",IF(O25="S",O$52*O64/'DADOS GERAIS'!$B$24,""),"")</f>
        <v/>
      </c>
      <c r="P99" s="193" t="str">
        <f>IF(P64&lt;&gt;"",IF(P25="S",P$52*P64/'DADOS GERAIS'!$B$24,""),"")</f>
        <v/>
      </c>
      <c r="Q99" s="193" t="str">
        <f>IF(Q64&lt;&gt;"",IF(Q25="S",Q$52*Q64/'DADOS GERAIS'!$B$24,""),"")</f>
        <v/>
      </c>
      <c r="R99" s="175" t="str">
        <f>IF(R64&lt;&gt;"",IF(R25="S",R$52*R64/'DADOS GERAIS'!$B$24,""),"")</f>
        <v/>
      </c>
      <c r="S99" s="177" t="str">
        <f t="shared" si="9"/>
        <v/>
      </c>
    </row>
    <row r="100" spans="1:19" x14ac:dyDescent="0.2">
      <c r="A100" s="153" t="str">
        <f t="shared" si="8"/>
        <v/>
      </c>
      <c r="B100" s="192" t="str">
        <f t="shared" si="8"/>
        <v/>
      </c>
      <c r="C100" s="193" t="str">
        <f>IF(C65&lt;&gt;"",IF(C26="S",C$52*C65/'DADOS GERAIS'!$B$24,""),"")</f>
        <v/>
      </c>
      <c r="D100" s="193" t="str">
        <f>IF(D65&lt;&gt;"",IF(D26="S",D$52*D65/'DADOS GERAIS'!$B$24,""),"")</f>
        <v/>
      </c>
      <c r="E100" s="193" t="str">
        <f>IF(E65&lt;&gt;"",IF(E26="S",E$52*E65/'DADOS GERAIS'!$B$24,""),"")</f>
        <v/>
      </c>
      <c r="F100" s="193" t="str">
        <f>IF(F65&lt;&gt;"",IF(F26="S",F$52*F65/'DADOS GERAIS'!$B$24,""),"")</f>
        <v/>
      </c>
      <c r="G100" s="193" t="str">
        <f>IF(G65&lt;&gt;"",IF(G26="S",G$52*G65/'DADOS GERAIS'!$B$24,""),"")</f>
        <v/>
      </c>
      <c r="H100" s="193" t="str">
        <f>IF(H65&lt;&gt;"",IF(H26="S",H$52*H65/'DADOS GERAIS'!$B$24,""),"")</f>
        <v/>
      </c>
      <c r="I100" s="193" t="str">
        <f>IF(I65&lt;&gt;"",IF(I26="S",I$52*I65/'DADOS GERAIS'!$B$24,""),"")</f>
        <v/>
      </c>
      <c r="J100" s="193" t="str">
        <f>IF(J65&lt;&gt;"",IF(J26="S",J$52*J65/'DADOS GERAIS'!$B$24,""),"")</f>
        <v/>
      </c>
      <c r="K100" s="193" t="str">
        <f>IF(K65&lt;&gt;"",IF(K26="S",K$52*K65/'DADOS GERAIS'!$B$24,""),"")</f>
        <v/>
      </c>
      <c r="L100" s="193" t="str">
        <f>IF(L65&lt;&gt;"",IF(L26="S",L$52*L65/'DADOS GERAIS'!$B$24,""),"")</f>
        <v/>
      </c>
      <c r="M100" s="193" t="str">
        <f>IF(M65&lt;&gt;"",IF(M26="S",M$52*M65/'DADOS GERAIS'!$B$24,""),"")</f>
        <v/>
      </c>
      <c r="N100" s="193" t="str">
        <f>IF(N65&lt;&gt;"",IF(N26="S",N$52*N65/'DADOS GERAIS'!$B$24,""),"")</f>
        <v/>
      </c>
      <c r="O100" s="193" t="str">
        <f>IF(O65&lt;&gt;"",IF(O26="S",O$52*O65/'DADOS GERAIS'!$B$24,""),"")</f>
        <v/>
      </c>
      <c r="P100" s="193" t="str">
        <f>IF(P65&lt;&gt;"",IF(P26="S",P$52*P65/'DADOS GERAIS'!$B$24,""),"")</f>
        <v/>
      </c>
      <c r="Q100" s="193" t="str">
        <f>IF(Q65&lt;&gt;"",IF(Q26="S",Q$52*Q65/'DADOS GERAIS'!$B$24,""),"")</f>
        <v/>
      </c>
      <c r="R100" s="175" t="str">
        <f>IF(R65&lt;&gt;"",IF(R26="S",R$52*R65/'DADOS GERAIS'!$B$24,""),"")</f>
        <v/>
      </c>
      <c r="S100" s="177" t="str">
        <f t="shared" si="9"/>
        <v/>
      </c>
    </row>
    <row r="101" spans="1:19" x14ac:dyDescent="0.2">
      <c r="A101" s="153" t="str">
        <f t="shared" si="8"/>
        <v/>
      </c>
      <c r="B101" s="192" t="str">
        <f t="shared" si="8"/>
        <v/>
      </c>
      <c r="C101" s="193" t="str">
        <f>IF(C66&lt;&gt;"",IF(C27="S",C$52*C66/'DADOS GERAIS'!$B$24,""),"")</f>
        <v/>
      </c>
      <c r="D101" s="193" t="str">
        <f>IF(D66&lt;&gt;"",IF(D27="S",D$52*D66/'DADOS GERAIS'!$B$24,""),"")</f>
        <v/>
      </c>
      <c r="E101" s="193" t="str">
        <f>IF(E66&lt;&gt;"",IF(E27="S",E$52*E66/'DADOS GERAIS'!$B$24,""),"")</f>
        <v/>
      </c>
      <c r="F101" s="193" t="str">
        <f>IF(F66&lt;&gt;"",IF(F27="S",F$52*F66/'DADOS GERAIS'!$B$24,""),"")</f>
        <v/>
      </c>
      <c r="G101" s="193" t="str">
        <f>IF(G66&lt;&gt;"",IF(G27="S",G$52*G66/'DADOS GERAIS'!$B$24,""),"")</f>
        <v/>
      </c>
      <c r="H101" s="193" t="str">
        <f>IF(H66&lt;&gt;"",IF(H27="S",H$52*H66/'DADOS GERAIS'!$B$24,""),"")</f>
        <v/>
      </c>
      <c r="I101" s="193" t="str">
        <f>IF(I66&lt;&gt;"",IF(I27="S",I$52*I66/'DADOS GERAIS'!$B$24,""),"")</f>
        <v/>
      </c>
      <c r="J101" s="193" t="str">
        <f>IF(J66&lt;&gt;"",IF(J27="S",J$52*J66/'DADOS GERAIS'!$B$24,""),"")</f>
        <v/>
      </c>
      <c r="K101" s="193" t="str">
        <f>IF(K66&lt;&gt;"",IF(K27="S",K$52*K66/'DADOS GERAIS'!$B$24,""),"")</f>
        <v/>
      </c>
      <c r="L101" s="193" t="str">
        <f>IF(L66&lt;&gt;"",IF(L27="S",L$52*L66/'DADOS GERAIS'!$B$24,""),"")</f>
        <v/>
      </c>
      <c r="M101" s="193" t="str">
        <f>IF(M66&lt;&gt;"",IF(M27="S",M$52*M66/'DADOS GERAIS'!$B$24,""),"")</f>
        <v/>
      </c>
      <c r="N101" s="193" t="str">
        <f>IF(N66&lt;&gt;"",IF(N27="S",N$52*N66/'DADOS GERAIS'!$B$24,""),"")</f>
        <v/>
      </c>
      <c r="O101" s="193" t="str">
        <f>IF(O66&lt;&gt;"",IF(O27="S",O$52*O66/'DADOS GERAIS'!$B$24,""),"")</f>
        <v/>
      </c>
      <c r="P101" s="193" t="str">
        <f>IF(P66&lt;&gt;"",IF(P27="S",P$52*P66/'DADOS GERAIS'!$B$24,""),"")</f>
        <v/>
      </c>
      <c r="Q101" s="193" t="str">
        <f>IF(Q66&lt;&gt;"",IF(Q27="S",Q$52*Q66/'DADOS GERAIS'!$B$24,""),"")</f>
        <v/>
      </c>
      <c r="R101" s="175" t="str">
        <f>IF(R66&lt;&gt;"",IF(R27="S",R$52*R66/'DADOS GERAIS'!$B$24,""),"")</f>
        <v/>
      </c>
      <c r="S101" s="177" t="str">
        <f t="shared" si="9"/>
        <v/>
      </c>
    </row>
    <row r="102" spans="1:19" x14ac:dyDescent="0.2">
      <c r="A102" s="153" t="str">
        <f t="shared" si="8"/>
        <v/>
      </c>
      <c r="B102" s="192" t="str">
        <f t="shared" si="8"/>
        <v/>
      </c>
      <c r="C102" s="193" t="str">
        <f>IF(C67&lt;&gt;"",IF(C28="S",C$52*C67/'DADOS GERAIS'!$B$24,""),"")</f>
        <v/>
      </c>
      <c r="D102" s="193" t="str">
        <f>IF(D67&lt;&gt;"",IF(D28="S",D$52*D67/'DADOS GERAIS'!$B$24,""),"")</f>
        <v/>
      </c>
      <c r="E102" s="193" t="str">
        <f>IF(E67&lt;&gt;"",IF(E28="S",E$52*E67/'DADOS GERAIS'!$B$24,""),"")</f>
        <v/>
      </c>
      <c r="F102" s="193" t="str">
        <f>IF(F67&lt;&gt;"",IF(F28="S",F$52*F67/'DADOS GERAIS'!$B$24,""),"")</f>
        <v/>
      </c>
      <c r="G102" s="193" t="str">
        <f>IF(G67&lt;&gt;"",IF(G28="S",G$52*G67/'DADOS GERAIS'!$B$24,""),"")</f>
        <v/>
      </c>
      <c r="H102" s="193" t="str">
        <f>IF(H67&lt;&gt;"",IF(H28="S",H$52*H67/'DADOS GERAIS'!$B$24,""),"")</f>
        <v/>
      </c>
      <c r="I102" s="193" t="str">
        <f>IF(I67&lt;&gt;"",IF(I28="S",I$52*I67/'DADOS GERAIS'!$B$24,""),"")</f>
        <v/>
      </c>
      <c r="J102" s="193" t="str">
        <f>IF(J67&lt;&gt;"",IF(J28="S",J$52*J67/'DADOS GERAIS'!$B$24,""),"")</f>
        <v/>
      </c>
      <c r="K102" s="193" t="str">
        <f>IF(K67&lt;&gt;"",IF(K28="S",K$52*K67/'DADOS GERAIS'!$B$24,""),"")</f>
        <v/>
      </c>
      <c r="L102" s="193" t="str">
        <f>IF(L67&lt;&gt;"",IF(L28="S",L$52*L67/'DADOS GERAIS'!$B$24,""),"")</f>
        <v/>
      </c>
      <c r="M102" s="193" t="str">
        <f>IF(M67&lt;&gt;"",IF(M28="S",M$52*M67/'DADOS GERAIS'!$B$24,""),"")</f>
        <v/>
      </c>
      <c r="N102" s="193" t="str">
        <f>IF(N67&lt;&gt;"",IF(N28="S",N$52*N67/'DADOS GERAIS'!$B$24,""),"")</f>
        <v/>
      </c>
      <c r="O102" s="193" t="str">
        <f>IF(O67&lt;&gt;"",IF(O28="S",O$52*O67/'DADOS GERAIS'!$B$24,""),"")</f>
        <v/>
      </c>
      <c r="P102" s="193" t="str">
        <f>IF(P67&lt;&gt;"",IF(P28="S",P$52*P67/'DADOS GERAIS'!$B$24,""),"")</f>
        <v/>
      </c>
      <c r="Q102" s="193" t="str">
        <f>IF(Q67&lt;&gt;"",IF(Q28="S",Q$52*Q67/'DADOS GERAIS'!$B$24,""),"")</f>
        <v/>
      </c>
      <c r="R102" s="175" t="str">
        <f>IF(R67&lt;&gt;"",IF(R28="S",R$52*R67/'DADOS GERAIS'!$B$24,""),"")</f>
        <v/>
      </c>
      <c r="S102" s="177" t="str">
        <f t="shared" si="9"/>
        <v/>
      </c>
    </row>
    <row r="103" spans="1:19" x14ac:dyDescent="0.2">
      <c r="A103" s="153" t="str">
        <f t="shared" si="8"/>
        <v/>
      </c>
      <c r="B103" s="192" t="str">
        <f t="shared" si="8"/>
        <v/>
      </c>
      <c r="C103" s="193" t="str">
        <f>IF(C68&lt;&gt;"",IF(C29="S",C$52*C68/'DADOS GERAIS'!$B$24,""),"")</f>
        <v/>
      </c>
      <c r="D103" s="193" t="str">
        <f>IF(D68&lt;&gt;"",IF(D29="S",D$52*D68/'DADOS GERAIS'!$B$24,""),"")</f>
        <v/>
      </c>
      <c r="E103" s="193" t="str">
        <f>IF(E68&lt;&gt;"",IF(E29="S",E$52*E68/'DADOS GERAIS'!$B$24,""),"")</f>
        <v/>
      </c>
      <c r="F103" s="193" t="str">
        <f>IF(F68&lt;&gt;"",IF(F29="S",F$52*F68/'DADOS GERAIS'!$B$24,""),"")</f>
        <v/>
      </c>
      <c r="G103" s="193" t="str">
        <f>IF(G68&lt;&gt;"",IF(G29="S",G$52*G68/'DADOS GERAIS'!$B$24,""),"")</f>
        <v/>
      </c>
      <c r="H103" s="193" t="str">
        <f>IF(H68&lt;&gt;"",IF(H29="S",H$52*H68/'DADOS GERAIS'!$B$24,""),"")</f>
        <v/>
      </c>
      <c r="I103" s="193" t="str">
        <f>IF(I68&lt;&gt;"",IF(I29="S",I$52*I68/'DADOS GERAIS'!$B$24,""),"")</f>
        <v/>
      </c>
      <c r="J103" s="193" t="str">
        <f>IF(J68&lt;&gt;"",IF(J29="S",J$52*J68/'DADOS GERAIS'!$B$24,""),"")</f>
        <v/>
      </c>
      <c r="K103" s="193" t="str">
        <f>IF(K68&lt;&gt;"",IF(K29="S",K$52*K68/'DADOS GERAIS'!$B$24,""),"")</f>
        <v/>
      </c>
      <c r="L103" s="193" t="str">
        <f>IF(L68&lt;&gt;"",IF(L29="S",L$52*L68/'DADOS GERAIS'!$B$24,""),"")</f>
        <v/>
      </c>
      <c r="M103" s="193" t="str">
        <f>IF(M68&lt;&gt;"",IF(M29="S",M$52*M68/'DADOS GERAIS'!$B$24,""),"")</f>
        <v/>
      </c>
      <c r="N103" s="193" t="str">
        <f>IF(N68&lt;&gt;"",IF(N29="S",N$52*N68/'DADOS GERAIS'!$B$24,""),"")</f>
        <v/>
      </c>
      <c r="O103" s="193" t="str">
        <f>IF(O68&lt;&gt;"",IF(O29="S",O$52*O68/'DADOS GERAIS'!$B$24,""),"")</f>
        <v/>
      </c>
      <c r="P103" s="193" t="str">
        <f>IF(P68&lt;&gt;"",IF(P29="S",P$52*P68/'DADOS GERAIS'!$B$24,""),"")</f>
        <v/>
      </c>
      <c r="Q103" s="193" t="str">
        <f>IF(Q68&lt;&gt;"",IF(Q29="S",Q$52*Q68/'DADOS GERAIS'!$B$24,""),"")</f>
        <v/>
      </c>
      <c r="R103" s="175" t="str">
        <f>IF(R68&lt;&gt;"",IF(R29="S",R$52*R68/'DADOS GERAIS'!$B$24,""),"")</f>
        <v/>
      </c>
      <c r="S103" s="177" t="str">
        <f t="shared" si="9"/>
        <v/>
      </c>
    </row>
    <row r="104" spans="1:19" x14ac:dyDescent="0.2">
      <c r="A104" s="153" t="str">
        <f t="shared" si="8"/>
        <v/>
      </c>
      <c r="B104" s="192" t="str">
        <f t="shared" si="8"/>
        <v/>
      </c>
      <c r="C104" s="193" t="str">
        <f>IF(C69&lt;&gt;"",IF(C30="S",C$52*C69/'DADOS GERAIS'!$B$24,""),"")</f>
        <v/>
      </c>
      <c r="D104" s="193" t="str">
        <f>IF(D69&lt;&gt;"",IF(D30="S",D$52*D69/'DADOS GERAIS'!$B$24,""),"")</f>
        <v/>
      </c>
      <c r="E104" s="193" t="str">
        <f>IF(E69&lt;&gt;"",IF(E30="S",E$52*E69/'DADOS GERAIS'!$B$24,""),"")</f>
        <v/>
      </c>
      <c r="F104" s="193" t="str">
        <f>IF(F69&lt;&gt;"",IF(F30="S",F$52*F69/'DADOS GERAIS'!$B$24,""),"")</f>
        <v/>
      </c>
      <c r="G104" s="193" t="str">
        <f>IF(G69&lt;&gt;"",IF(G30="S",G$52*G69/'DADOS GERAIS'!$B$24,""),"")</f>
        <v/>
      </c>
      <c r="H104" s="193" t="str">
        <f>IF(H69&lt;&gt;"",IF(H30="S",H$52*H69/'DADOS GERAIS'!$B$24,""),"")</f>
        <v/>
      </c>
      <c r="I104" s="193" t="str">
        <f>IF(I69&lt;&gt;"",IF(I30="S",I$52*I69/'DADOS GERAIS'!$B$24,""),"")</f>
        <v/>
      </c>
      <c r="J104" s="193" t="str">
        <f>IF(J69&lt;&gt;"",IF(J30="S",J$52*J69/'DADOS GERAIS'!$B$24,""),"")</f>
        <v/>
      </c>
      <c r="K104" s="193" t="str">
        <f>IF(K69&lt;&gt;"",IF(K30="S",K$52*K69/'DADOS GERAIS'!$B$24,""),"")</f>
        <v/>
      </c>
      <c r="L104" s="193" t="str">
        <f>IF(L69&lt;&gt;"",IF(L30="S",L$52*L69/'DADOS GERAIS'!$B$24,""),"")</f>
        <v/>
      </c>
      <c r="M104" s="193" t="str">
        <f>IF(M69&lt;&gt;"",IF(M30="S",M$52*M69/'DADOS GERAIS'!$B$24,""),"")</f>
        <v/>
      </c>
      <c r="N104" s="193" t="str">
        <f>IF(N69&lt;&gt;"",IF(N30="S",N$52*N69/'DADOS GERAIS'!$B$24,""),"")</f>
        <v/>
      </c>
      <c r="O104" s="193" t="str">
        <f>IF(O69&lt;&gt;"",IF(O30="S",O$52*O69/'DADOS GERAIS'!$B$24,""),"")</f>
        <v/>
      </c>
      <c r="P104" s="193" t="str">
        <f>IF(P69&lt;&gt;"",IF(P30="S",P$52*P69/'DADOS GERAIS'!$B$24,""),"")</f>
        <v/>
      </c>
      <c r="Q104" s="193" t="str">
        <f>IF(Q69&lt;&gt;"",IF(Q30="S",Q$52*Q69/'DADOS GERAIS'!$B$24,""),"")</f>
        <v/>
      </c>
      <c r="R104" s="175" t="str">
        <f>IF(R69&lt;&gt;"",IF(R30="S",R$52*R69/'DADOS GERAIS'!$B$24,""),"")</f>
        <v/>
      </c>
      <c r="S104" s="177" t="str">
        <f t="shared" si="9"/>
        <v/>
      </c>
    </row>
    <row r="105" spans="1:19" x14ac:dyDescent="0.2">
      <c r="A105" s="153" t="str">
        <f t="shared" si="8"/>
        <v/>
      </c>
      <c r="B105" s="192" t="str">
        <f t="shared" si="8"/>
        <v/>
      </c>
      <c r="C105" s="193" t="str">
        <f>IF(C70&lt;&gt;"",IF(C31="S",C$52*C70/'DADOS GERAIS'!$B$24,""),"")</f>
        <v/>
      </c>
      <c r="D105" s="193" t="str">
        <f>IF(D70&lt;&gt;"",IF(D31="S",D$52*D70/'DADOS GERAIS'!$B$24,""),"")</f>
        <v/>
      </c>
      <c r="E105" s="193" t="str">
        <f>IF(E70&lt;&gt;"",IF(E31="S",E$52*E70/'DADOS GERAIS'!$B$24,""),"")</f>
        <v/>
      </c>
      <c r="F105" s="193" t="str">
        <f>IF(F70&lt;&gt;"",IF(F31="S",F$52*F70/'DADOS GERAIS'!$B$24,""),"")</f>
        <v/>
      </c>
      <c r="G105" s="193" t="str">
        <f>IF(G70&lt;&gt;"",IF(G31="S",G$52*G70/'DADOS GERAIS'!$B$24,""),"")</f>
        <v/>
      </c>
      <c r="H105" s="193" t="str">
        <f>IF(H70&lt;&gt;"",IF(H31="S",H$52*H70/'DADOS GERAIS'!$B$24,""),"")</f>
        <v/>
      </c>
      <c r="I105" s="193" t="str">
        <f>IF(I70&lt;&gt;"",IF(I31="S",I$52*I70/'DADOS GERAIS'!$B$24,""),"")</f>
        <v/>
      </c>
      <c r="J105" s="193" t="str">
        <f>IF(J70&lt;&gt;"",IF(J31="S",J$52*J70/'DADOS GERAIS'!$B$24,""),"")</f>
        <v/>
      </c>
      <c r="K105" s="193" t="str">
        <f>IF(K70&lt;&gt;"",IF(K31="S",K$52*K70/'DADOS GERAIS'!$B$24,""),"")</f>
        <v/>
      </c>
      <c r="L105" s="193" t="str">
        <f>IF(L70&lt;&gt;"",IF(L31="S",L$52*L70/'DADOS GERAIS'!$B$24,""),"")</f>
        <v/>
      </c>
      <c r="M105" s="193" t="str">
        <f>IF(M70&lt;&gt;"",IF(M31="S",M$52*M70/'DADOS GERAIS'!$B$24,""),"")</f>
        <v/>
      </c>
      <c r="N105" s="193" t="str">
        <f>IF(N70&lt;&gt;"",IF(N31="S",N$52*N70/'DADOS GERAIS'!$B$24,""),"")</f>
        <v/>
      </c>
      <c r="O105" s="193" t="str">
        <f>IF(O70&lt;&gt;"",IF(O31="S",O$52*O70/'DADOS GERAIS'!$B$24,""),"")</f>
        <v/>
      </c>
      <c r="P105" s="193" t="str">
        <f>IF(P70&lt;&gt;"",IF(P31="S",P$52*P70/'DADOS GERAIS'!$B$24,""),"")</f>
        <v/>
      </c>
      <c r="Q105" s="193" t="str">
        <f>IF(Q70&lt;&gt;"",IF(Q31="S",Q$52*Q70/'DADOS GERAIS'!$B$24,""),"")</f>
        <v/>
      </c>
      <c r="R105" s="175" t="str">
        <f>IF(R70&lt;&gt;"",IF(R31="S",R$52*R70/'DADOS GERAIS'!$B$24,""),"")</f>
        <v/>
      </c>
      <c r="S105" s="177" t="str">
        <f t="shared" si="9"/>
        <v/>
      </c>
    </row>
    <row r="106" spans="1:19" x14ac:dyDescent="0.2">
      <c r="A106" s="153" t="str">
        <f t="shared" si="8"/>
        <v/>
      </c>
      <c r="B106" s="192" t="str">
        <f t="shared" si="8"/>
        <v/>
      </c>
      <c r="C106" s="193" t="str">
        <f>IF(C71&lt;&gt;"",IF(C32="S",C$52*C71/'DADOS GERAIS'!$B$24,""),"")</f>
        <v/>
      </c>
      <c r="D106" s="193" t="str">
        <f>IF(D71&lt;&gt;"",IF(D32="S",D$52*D71/'DADOS GERAIS'!$B$24,""),"")</f>
        <v/>
      </c>
      <c r="E106" s="193" t="str">
        <f>IF(E71&lt;&gt;"",IF(E32="S",E$52*E71/'DADOS GERAIS'!$B$24,""),"")</f>
        <v/>
      </c>
      <c r="F106" s="193" t="str">
        <f>IF(F71&lt;&gt;"",IF(F32="S",F$52*F71/'DADOS GERAIS'!$B$24,""),"")</f>
        <v/>
      </c>
      <c r="G106" s="193" t="str">
        <f>IF(G71&lt;&gt;"",IF(G32="S",G$52*G71/'DADOS GERAIS'!$B$24,""),"")</f>
        <v/>
      </c>
      <c r="H106" s="193" t="str">
        <f>IF(H71&lt;&gt;"",IF(H32="S",H$52*H71/'DADOS GERAIS'!$B$24,""),"")</f>
        <v/>
      </c>
      <c r="I106" s="193" t="str">
        <f>IF(I71&lt;&gt;"",IF(I32="S",I$52*I71/'DADOS GERAIS'!$B$24,""),"")</f>
        <v/>
      </c>
      <c r="J106" s="193" t="str">
        <f>IF(J71&lt;&gt;"",IF(J32="S",J$52*J71/'DADOS GERAIS'!$B$24,""),"")</f>
        <v/>
      </c>
      <c r="K106" s="193" t="str">
        <f>IF(K71&lt;&gt;"",IF(K32="S",K$52*K71/'DADOS GERAIS'!$B$24,""),"")</f>
        <v/>
      </c>
      <c r="L106" s="193" t="str">
        <f>IF(L71&lt;&gt;"",IF(L32="S",L$52*L71/'DADOS GERAIS'!$B$24,""),"")</f>
        <v/>
      </c>
      <c r="M106" s="193" t="str">
        <f>IF(M71&lt;&gt;"",IF(M32="S",M$52*M71/'DADOS GERAIS'!$B$24,""),"")</f>
        <v/>
      </c>
      <c r="N106" s="193" t="str">
        <f>IF(N71&lt;&gt;"",IF(N32="S",N$52*N71/'DADOS GERAIS'!$B$24,""),"")</f>
        <v/>
      </c>
      <c r="O106" s="193" t="str">
        <f>IF(O71&lt;&gt;"",IF(O32="S",O$52*O71/'DADOS GERAIS'!$B$24,""),"")</f>
        <v/>
      </c>
      <c r="P106" s="193" t="str">
        <f>IF(P71&lt;&gt;"",IF(P32="S",P$52*P71/'DADOS GERAIS'!$B$24,""),"")</f>
        <v/>
      </c>
      <c r="Q106" s="193" t="str">
        <f>IF(Q71&lt;&gt;"",IF(Q32="S",Q$52*Q71/'DADOS GERAIS'!$B$24,""),"")</f>
        <v/>
      </c>
      <c r="R106" s="175" t="str">
        <f>IF(R71&lt;&gt;"",IF(R32="S",R$52*R71/'DADOS GERAIS'!$B$24,""),"")</f>
        <v/>
      </c>
      <c r="S106" s="177" t="str">
        <f t="shared" si="9"/>
        <v/>
      </c>
    </row>
    <row r="107" spans="1:19" x14ac:dyDescent="0.2">
      <c r="A107" s="153" t="str">
        <f t="shared" si="8"/>
        <v/>
      </c>
      <c r="B107" s="192" t="str">
        <f t="shared" si="8"/>
        <v/>
      </c>
      <c r="C107" s="193" t="str">
        <f>IF(C72&lt;&gt;"",IF(C33="S",C$52*C72/'DADOS GERAIS'!$B$24,""),"")</f>
        <v/>
      </c>
      <c r="D107" s="193" t="str">
        <f>IF(D72&lt;&gt;"",IF(D33="S",D$52*D72/'DADOS GERAIS'!$B$24,""),"")</f>
        <v/>
      </c>
      <c r="E107" s="193" t="str">
        <f>IF(E72&lt;&gt;"",IF(E33="S",E$52*E72/'DADOS GERAIS'!$B$24,""),"")</f>
        <v/>
      </c>
      <c r="F107" s="193" t="str">
        <f>IF(F72&lt;&gt;"",IF(F33="S",F$52*F72/'DADOS GERAIS'!$B$24,""),"")</f>
        <v/>
      </c>
      <c r="G107" s="193" t="str">
        <f>IF(G72&lt;&gt;"",IF(G33="S",G$52*G72/'DADOS GERAIS'!$B$24,""),"")</f>
        <v/>
      </c>
      <c r="H107" s="193" t="str">
        <f>IF(H72&lt;&gt;"",IF(H33="S",H$52*H72/'DADOS GERAIS'!$B$24,""),"")</f>
        <v/>
      </c>
      <c r="I107" s="193" t="str">
        <f>IF(I72&lt;&gt;"",IF(I33="S",I$52*I72/'DADOS GERAIS'!$B$24,""),"")</f>
        <v/>
      </c>
      <c r="J107" s="193" t="str">
        <f>IF(J72&lt;&gt;"",IF(J33="S",J$52*J72/'DADOS GERAIS'!$B$24,""),"")</f>
        <v/>
      </c>
      <c r="K107" s="193" t="str">
        <f>IF(K72&lt;&gt;"",IF(K33="S",K$52*K72/'DADOS GERAIS'!$B$24,""),"")</f>
        <v/>
      </c>
      <c r="L107" s="193" t="str">
        <f>IF(L72&lt;&gt;"",IF(L33="S",L$52*L72/'DADOS GERAIS'!$B$24,""),"")</f>
        <v/>
      </c>
      <c r="M107" s="193" t="str">
        <f>IF(M72&lt;&gt;"",IF(M33="S",M$52*M72/'DADOS GERAIS'!$B$24,""),"")</f>
        <v/>
      </c>
      <c r="N107" s="193" t="str">
        <f>IF(N72&lt;&gt;"",IF(N33="S",N$52*N72/'DADOS GERAIS'!$B$24,""),"")</f>
        <v/>
      </c>
      <c r="O107" s="193" t="str">
        <f>IF(O72&lt;&gt;"",IF(O33="S",O$52*O72/'DADOS GERAIS'!$B$24,""),"")</f>
        <v/>
      </c>
      <c r="P107" s="193" t="str">
        <f>IF(P72&lt;&gt;"",IF(P33="S",P$52*P72/'DADOS GERAIS'!$B$24,""),"")</f>
        <v/>
      </c>
      <c r="Q107" s="193" t="str">
        <f>IF(Q72&lt;&gt;"",IF(Q33="S",Q$52*Q72/'DADOS GERAIS'!$B$24,""),"")</f>
        <v/>
      </c>
      <c r="R107" s="175" t="str">
        <f>IF(R72&lt;&gt;"",IF(R33="S",R$52*R72/'DADOS GERAIS'!$B$24,""),"")</f>
        <v/>
      </c>
      <c r="S107" s="177" t="str">
        <f t="shared" si="9"/>
        <v/>
      </c>
    </row>
    <row r="108" spans="1:19" x14ac:dyDescent="0.2">
      <c r="A108" s="153" t="str">
        <f t="shared" si="8"/>
        <v/>
      </c>
      <c r="B108" s="192" t="str">
        <f t="shared" si="8"/>
        <v/>
      </c>
      <c r="C108" s="193" t="str">
        <f>IF(C73&lt;&gt;"",IF(C34="S",C$52*C73/'DADOS GERAIS'!$B$24,""),"")</f>
        <v/>
      </c>
      <c r="D108" s="193" t="str">
        <f>IF(D73&lt;&gt;"",IF(D34="S",D$52*D73/'DADOS GERAIS'!$B$24,""),"")</f>
        <v/>
      </c>
      <c r="E108" s="193" t="str">
        <f>IF(E73&lt;&gt;"",IF(E34="S",E$52*E73/'DADOS GERAIS'!$B$24,""),"")</f>
        <v/>
      </c>
      <c r="F108" s="193" t="str">
        <f>IF(F73&lt;&gt;"",IF(F34="S",F$52*F73/'DADOS GERAIS'!$B$24,""),"")</f>
        <v/>
      </c>
      <c r="G108" s="193" t="str">
        <f>IF(G73&lt;&gt;"",IF(G34="S",G$52*G73/'DADOS GERAIS'!$B$24,""),"")</f>
        <v/>
      </c>
      <c r="H108" s="193" t="str">
        <f>IF(H73&lt;&gt;"",IF(H34="S",H$52*H73/'DADOS GERAIS'!$B$24,""),"")</f>
        <v/>
      </c>
      <c r="I108" s="193" t="str">
        <f>IF(I73&lt;&gt;"",IF(I34="S",I$52*I73/'DADOS GERAIS'!$B$24,""),"")</f>
        <v/>
      </c>
      <c r="J108" s="193" t="str">
        <f>IF(J73&lt;&gt;"",IF(J34="S",J$52*J73/'DADOS GERAIS'!$B$24,""),"")</f>
        <v/>
      </c>
      <c r="K108" s="193" t="str">
        <f>IF(K73&lt;&gt;"",IF(K34="S",K$52*K73/'DADOS GERAIS'!$B$24,""),"")</f>
        <v/>
      </c>
      <c r="L108" s="193" t="str">
        <f>IF(L73&lt;&gt;"",IF(L34="S",L$52*L73/'DADOS GERAIS'!$B$24,""),"")</f>
        <v/>
      </c>
      <c r="M108" s="193" t="str">
        <f>IF(M73&lt;&gt;"",IF(M34="S",M$52*M73/'DADOS GERAIS'!$B$24,""),"")</f>
        <v/>
      </c>
      <c r="N108" s="193" t="str">
        <f>IF(N73&lt;&gt;"",IF(N34="S",N$52*N73/'DADOS GERAIS'!$B$24,""),"")</f>
        <v/>
      </c>
      <c r="O108" s="193" t="str">
        <f>IF(O73&lt;&gt;"",IF(O34="S",O$52*O73/'DADOS GERAIS'!$B$24,""),"")</f>
        <v/>
      </c>
      <c r="P108" s="193" t="str">
        <f>IF(P73&lt;&gt;"",IF(P34="S",P$52*P73/'DADOS GERAIS'!$B$24,""),"")</f>
        <v/>
      </c>
      <c r="Q108" s="193" t="str">
        <f>IF(Q73&lt;&gt;"",IF(Q34="S",Q$52*Q73/'DADOS GERAIS'!$B$24,""),"")</f>
        <v/>
      </c>
      <c r="R108" s="175" t="str">
        <f>IF(R73&lt;&gt;"",IF(R34="S",R$52*R73/'DADOS GERAIS'!$B$24,""),"")</f>
        <v/>
      </c>
      <c r="S108" s="177" t="str">
        <f t="shared" si="9"/>
        <v/>
      </c>
    </row>
    <row r="109" spans="1:19" x14ac:dyDescent="0.2">
      <c r="A109" s="153" t="str">
        <f t="shared" si="8"/>
        <v/>
      </c>
      <c r="B109" s="192" t="str">
        <f t="shared" si="8"/>
        <v/>
      </c>
      <c r="C109" s="193" t="str">
        <f>IF(C74&lt;&gt;"",IF(C35="S",C$52*C74/'DADOS GERAIS'!$B$24,""),"")</f>
        <v/>
      </c>
      <c r="D109" s="193" t="str">
        <f>IF(D74&lt;&gt;"",IF(D35="S",D$52*D74/'DADOS GERAIS'!$B$24,""),"")</f>
        <v/>
      </c>
      <c r="E109" s="193" t="str">
        <f>IF(E74&lt;&gt;"",IF(E35="S",E$52*E74/'DADOS GERAIS'!$B$24,""),"")</f>
        <v/>
      </c>
      <c r="F109" s="193" t="str">
        <f>IF(F74&lt;&gt;"",IF(F35="S",F$52*F74/'DADOS GERAIS'!$B$24,""),"")</f>
        <v/>
      </c>
      <c r="G109" s="193" t="str">
        <f>IF(G74&lt;&gt;"",IF(G35="S",G$52*G74/'DADOS GERAIS'!$B$24,""),"")</f>
        <v/>
      </c>
      <c r="H109" s="193" t="str">
        <f>IF(H74&lt;&gt;"",IF(H35="S",H$52*H74/'DADOS GERAIS'!$B$24,""),"")</f>
        <v/>
      </c>
      <c r="I109" s="193" t="str">
        <f>IF(I74&lt;&gt;"",IF(I35="S",I$52*I74/'DADOS GERAIS'!$B$24,""),"")</f>
        <v/>
      </c>
      <c r="J109" s="193" t="str">
        <f>IF(J74&lt;&gt;"",IF(J35="S",J$52*J74/'DADOS GERAIS'!$B$24,""),"")</f>
        <v/>
      </c>
      <c r="K109" s="193" t="str">
        <f>IF(K74&lt;&gt;"",IF(K35="S",K$52*K74/'DADOS GERAIS'!$B$24,""),"")</f>
        <v/>
      </c>
      <c r="L109" s="193" t="str">
        <f>IF(L74&lt;&gt;"",IF(L35="S",L$52*L74/'DADOS GERAIS'!$B$24,""),"")</f>
        <v/>
      </c>
      <c r="M109" s="193" t="str">
        <f>IF(M74&lt;&gt;"",IF(M35="S",M$52*M74/'DADOS GERAIS'!$B$24,""),"")</f>
        <v/>
      </c>
      <c r="N109" s="193" t="str">
        <f>IF(N74&lt;&gt;"",IF(N35="S",N$52*N74/'DADOS GERAIS'!$B$24,""),"")</f>
        <v/>
      </c>
      <c r="O109" s="193" t="str">
        <f>IF(O74&lt;&gt;"",IF(O35="S",O$52*O74/'DADOS GERAIS'!$B$24,""),"")</f>
        <v/>
      </c>
      <c r="P109" s="193" t="str">
        <f>IF(P74&lt;&gt;"",IF(P35="S",P$52*P74/'DADOS GERAIS'!$B$24,""),"")</f>
        <v/>
      </c>
      <c r="Q109" s="193" t="str">
        <f>IF(Q74&lt;&gt;"",IF(Q35="S",Q$52*Q74/'DADOS GERAIS'!$B$24,""),"")</f>
        <v/>
      </c>
      <c r="R109" s="175" t="str">
        <f>IF(R74&lt;&gt;"",IF(R35="S",R$52*R74/'DADOS GERAIS'!$B$24,""),"")</f>
        <v/>
      </c>
      <c r="S109" s="177" t="str">
        <f t="shared" si="9"/>
        <v/>
      </c>
    </row>
    <row r="110" spans="1:19" x14ac:dyDescent="0.2">
      <c r="A110" s="153" t="str">
        <f t="shared" si="8"/>
        <v/>
      </c>
      <c r="B110" s="192" t="str">
        <f t="shared" si="8"/>
        <v/>
      </c>
      <c r="C110" s="193" t="str">
        <f>IF(C75&lt;&gt;"",IF(C36="S",C$52*C75/'DADOS GERAIS'!$B$24,""),"")</f>
        <v/>
      </c>
      <c r="D110" s="193" t="str">
        <f>IF(D75&lt;&gt;"",IF(D36="S",D$52*D75/'DADOS GERAIS'!$B$24,""),"")</f>
        <v/>
      </c>
      <c r="E110" s="193" t="str">
        <f>IF(E75&lt;&gt;"",IF(E36="S",E$52*E75/'DADOS GERAIS'!$B$24,""),"")</f>
        <v/>
      </c>
      <c r="F110" s="193" t="str">
        <f>IF(F75&lt;&gt;"",IF(F36="S",F$52*F75/'DADOS GERAIS'!$B$24,""),"")</f>
        <v/>
      </c>
      <c r="G110" s="193" t="str">
        <f>IF(G75&lt;&gt;"",IF(G36="S",G$52*G75/'DADOS GERAIS'!$B$24,""),"")</f>
        <v/>
      </c>
      <c r="H110" s="193" t="str">
        <f>IF(H75&lt;&gt;"",IF(H36="S",H$52*H75/'DADOS GERAIS'!$B$24,""),"")</f>
        <v/>
      </c>
      <c r="I110" s="193" t="str">
        <f>IF(I75&lt;&gt;"",IF(I36="S",I$52*I75/'DADOS GERAIS'!$B$24,""),"")</f>
        <v/>
      </c>
      <c r="J110" s="193" t="str">
        <f>IF(J75&lt;&gt;"",IF(J36="S",J$52*J75/'DADOS GERAIS'!$B$24,""),"")</f>
        <v/>
      </c>
      <c r="K110" s="193" t="str">
        <f>IF(K75&lt;&gt;"",IF(K36="S",K$52*K75/'DADOS GERAIS'!$B$24,""),"")</f>
        <v/>
      </c>
      <c r="L110" s="193" t="str">
        <f>IF(L75&lt;&gt;"",IF(L36="S",L$52*L75/'DADOS GERAIS'!$B$24,""),"")</f>
        <v/>
      </c>
      <c r="M110" s="193" t="str">
        <f>IF(M75&lt;&gt;"",IF(M36="S",M$52*M75/'DADOS GERAIS'!$B$24,""),"")</f>
        <v/>
      </c>
      <c r="N110" s="193" t="str">
        <f>IF(N75&lt;&gt;"",IF(N36="S",N$52*N75/'DADOS GERAIS'!$B$24,""),"")</f>
        <v/>
      </c>
      <c r="O110" s="193" t="str">
        <f>IF(O75&lt;&gt;"",IF(O36="S",O$52*O75/'DADOS GERAIS'!$B$24,""),"")</f>
        <v/>
      </c>
      <c r="P110" s="193" t="str">
        <f>IF(P75&lt;&gt;"",IF(P36="S",P$52*P75/'DADOS GERAIS'!$B$24,""),"")</f>
        <v/>
      </c>
      <c r="Q110" s="193" t="str">
        <f>IF(Q75&lt;&gt;"",IF(Q36="S",Q$52*Q75/'DADOS GERAIS'!$B$24,""),"")</f>
        <v/>
      </c>
      <c r="R110" s="175" t="str">
        <f>IF(R75&lt;&gt;"",IF(R36="S",R$52*R75/'DADOS GERAIS'!$B$24,""),"")</f>
        <v/>
      </c>
      <c r="S110" s="177" t="str">
        <f t="shared" si="9"/>
        <v/>
      </c>
    </row>
    <row r="111" spans="1:19" x14ac:dyDescent="0.2">
      <c r="A111" s="153" t="str">
        <f t="shared" si="8"/>
        <v/>
      </c>
      <c r="B111" s="192" t="str">
        <f t="shared" si="8"/>
        <v/>
      </c>
      <c r="C111" s="193" t="str">
        <f>IF(C76&lt;&gt;"",IF(C37="S",C$52*C76/'DADOS GERAIS'!$B$24,""),"")</f>
        <v/>
      </c>
      <c r="D111" s="193" t="str">
        <f>IF(D76&lt;&gt;"",IF(D37="S",D$52*D76/'DADOS GERAIS'!$B$24,""),"")</f>
        <v/>
      </c>
      <c r="E111" s="193" t="str">
        <f>IF(E76&lt;&gt;"",IF(E37="S",E$52*E76/'DADOS GERAIS'!$B$24,""),"")</f>
        <v/>
      </c>
      <c r="F111" s="193" t="str">
        <f>IF(F76&lt;&gt;"",IF(F37="S",F$52*F76/'DADOS GERAIS'!$B$24,""),"")</f>
        <v/>
      </c>
      <c r="G111" s="193" t="str">
        <f>IF(G76&lt;&gt;"",IF(G37="S",G$52*G76/'DADOS GERAIS'!$B$24,""),"")</f>
        <v/>
      </c>
      <c r="H111" s="193" t="str">
        <f>IF(H76&lt;&gt;"",IF(H37="S",H$52*H76/'DADOS GERAIS'!$B$24,""),"")</f>
        <v/>
      </c>
      <c r="I111" s="193" t="str">
        <f>IF(I76&lt;&gt;"",IF(I37="S",I$52*I76/'DADOS GERAIS'!$B$24,""),"")</f>
        <v/>
      </c>
      <c r="J111" s="193" t="str">
        <f>IF(J76&lt;&gt;"",IF(J37="S",J$52*J76/'DADOS GERAIS'!$B$24,""),"")</f>
        <v/>
      </c>
      <c r="K111" s="193" t="str">
        <f>IF(K76&lt;&gt;"",IF(K37="S",K$52*K76/'DADOS GERAIS'!$B$24,""),"")</f>
        <v/>
      </c>
      <c r="L111" s="193" t="str">
        <f>IF(L76&lt;&gt;"",IF(L37="S",L$52*L76/'DADOS GERAIS'!$B$24,""),"")</f>
        <v/>
      </c>
      <c r="M111" s="193" t="str">
        <f>IF(M76&lt;&gt;"",IF(M37="S",M$52*M76/'DADOS GERAIS'!$B$24,""),"")</f>
        <v/>
      </c>
      <c r="N111" s="193" t="str">
        <f>IF(N76&lt;&gt;"",IF(N37="S",N$52*N76/'DADOS GERAIS'!$B$24,""),"")</f>
        <v/>
      </c>
      <c r="O111" s="193" t="str">
        <f>IF(O76&lt;&gt;"",IF(O37="S",O$52*O76/'DADOS GERAIS'!$B$24,""),"")</f>
        <v/>
      </c>
      <c r="P111" s="193" t="str">
        <f>IF(P76&lt;&gt;"",IF(P37="S",P$52*P76/'DADOS GERAIS'!$B$24,""),"")</f>
        <v/>
      </c>
      <c r="Q111" s="193" t="str">
        <f>IF(Q76&lt;&gt;"",IF(Q37="S",Q$52*Q76/'DADOS GERAIS'!$B$24,""),"")</f>
        <v/>
      </c>
      <c r="R111" s="175" t="str">
        <f>IF(R76&lt;&gt;"",IF(R37="S",R$52*R76/'DADOS GERAIS'!$B$24,""),"")</f>
        <v/>
      </c>
      <c r="S111" s="177" t="str">
        <f t="shared" si="9"/>
        <v/>
      </c>
    </row>
    <row r="112" spans="1:19" x14ac:dyDescent="0.2">
      <c r="A112" s="153" t="str">
        <f t="shared" si="8"/>
        <v/>
      </c>
      <c r="B112" s="192" t="str">
        <f t="shared" si="8"/>
        <v/>
      </c>
      <c r="C112" s="193" t="str">
        <f>IF(C77&lt;&gt;"",IF(C38="S",C$52*C77/'DADOS GERAIS'!$B$24,""),"")</f>
        <v/>
      </c>
      <c r="D112" s="193" t="str">
        <f>IF(D77&lt;&gt;"",IF(D38="S",D$52*D77/'DADOS GERAIS'!$B$24,""),"")</f>
        <v/>
      </c>
      <c r="E112" s="193" t="str">
        <f>IF(E77&lt;&gt;"",IF(E38="S",E$52*E77/'DADOS GERAIS'!$B$24,""),"")</f>
        <v/>
      </c>
      <c r="F112" s="193" t="str">
        <f>IF(F77&lt;&gt;"",IF(F38="S",F$52*F77/'DADOS GERAIS'!$B$24,""),"")</f>
        <v/>
      </c>
      <c r="G112" s="193" t="str">
        <f>IF(G77&lt;&gt;"",IF(G38="S",G$52*G77/'DADOS GERAIS'!$B$24,""),"")</f>
        <v/>
      </c>
      <c r="H112" s="193" t="str">
        <f>IF(H77&lt;&gt;"",IF(H38="S",H$52*H77/'DADOS GERAIS'!$B$24,""),"")</f>
        <v/>
      </c>
      <c r="I112" s="193" t="str">
        <f>IF(I77&lt;&gt;"",IF(I38="S",I$52*I77/'DADOS GERAIS'!$B$24,""),"")</f>
        <v/>
      </c>
      <c r="J112" s="193" t="str">
        <f>IF(J77&lt;&gt;"",IF(J38="S",J$52*J77/'DADOS GERAIS'!$B$24,""),"")</f>
        <v/>
      </c>
      <c r="K112" s="193" t="str">
        <f>IF(K77&lt;&gt;"",IF(K38="S",K$52*K77/'DADOS GERAIS'!$B$24,""),"")</f>
        <v/>
      </c>
      <c r="L112" s="193" t="str">
        <f>IF(L77&lt;&gt;"",IF(L38="S",L$52*L77/'DADOS GERAIS'!$B$24,""),"")</f>
        <v/>
      </c>
      <c r="M112" s="193" t="str">
        <f>IF(M77&lt;&gt;"",IF(M38="S",M$52*M77/'DADOS GERAIS'!$B$24,""),"")</f>
        <v/>
      </c>
      <c r="N112" s="193" t="str">
        <f>IF(N77&lt;&gt;"",IF(N38="S",N$52*N77/'DADOS GERAIS'!$B$24,""),"")</f>
        <v/>
      </c>
      <c r="O112" s="193" t="str">
        <f>IF(O77&lt;&gt;"",IF(O38="S",O$52*O77/'DADOS GERAIS'!$B$24,""),"")</f>
        <v/>
      </c>
      <c r="P112" s="193" t="str">
        <f>IF(P77&lt;&gt;"",IF(P38="S",P$52*P77/'DADOS GERAIS'!$B$24,""),"")</f>
        <v/>
      </c>
      <c r="Q112" s="193" t="str">
        <f>IF(Q77&lt;&gt;"",IF(Q38="S",Q$52*Q77/'DADOS GERAIS'!$B$24,""),"")</f>
        <v/>
      </c>
      <c r="R112" s="175" t="str">
        <f>IF(R77&lt;&gt;"",IF(R38="S",R$52*R77/'DADOS GERAIS'!$B$24,""),"")</f>
        <v/>
      </c>
      <c r="S112" s="177" t="str">
        <f t="shared" si="9"/>
        <v/>
      </c>
    </row>
    <row r="113" spans="1:19" x14ac:dyDescent="0.2">
      <c r="A113" s="153" t="str">
        <f t="shared" si="8"/>
        <v/>
      </c>
      <c r="B113" s="192" t="str">
        <f t="shared" si="8"/>
        <v/>
      </c>
      <c r="C113" s="193" t="str">
        <f>IF(C78&lt;&gt;"",IF(C39="S",C$52*C78/'DADOS GERAIS'!$B$24,""),"")</f>
        <v/>
      </c>
      <c r="D113" s="193" t="str">
        <f>IF(D78&lt;&gt;"",IF(D39="S",D$52*D78/'DADOS GERAIS'!$B$24,""),"")</f>
        <v/>
      </c>
      <c r="E113" s="193" t="str">
        <f>IF(E78&lt;&gt;"",IF(E39="S",E$52*E78/'DADOS GERAIS'!$B$24,""),"")</f>
        <v/>
      </c>
      <c r="F113" s="193" t="str">
        <f>IF(F78&lt;&gt;"",IF(F39="S",F$52*F78/'DADOS GERAIS'!$B$24,""),"")</f>
        <v/>
      </c>
      <c r="G113" s="193" t="str">
        <f>IF(G78&lt;&gt;"",IF(G39="S",G$52*G78/'DADOS GERAIS'!$B$24,""),"")</f>
        <v/>
      </c>
      <c r="H113" s="193" t="str">
        <f>IF(H78&lt;&gt;"",IF(H39="S",H$52*H78/'DADOS GERAIS'!$B$24,""),"")</f>
        <v/>
      </c>
      <c r="I113" s="193" t="str">
        <f>IF(I78&lt;&gt;"",IF(I39="S",I$52*I78/'DADOS GERAIS'!$B$24,""),"")</f>
        <v/>
      </c>
      <c r="J113" s="193" t="str">
        <f>IF(J78&lt;&gt;"",IF(J39="S",J$52*J78/'DADOS GERAIS'!$B$24,""),"")</f>
        <v/>
      </c>
      <c r="K113" s="193" t="str">
        <f>IF(K78&lt;&gt;"",IF(K39="S",K$52*K78/'DADOS GERAIS'!$B$24,""),"")</f>
        <v/>
      </c>
      <c r="L113" s="193" t="str">
        <f>IF(L78&lt;&gt;"",IF(L39="S",L$52*L78/'DADOS GERAIS'!$B$24,""),"")</f>
        <v/>
      </c>
      <c r="M113" s="193" t="str">
        <f>IF(M78&lt;&gt;"",IF(M39="S",M$52*M78/'DADOS GERAIS'!$B$24,""),"")</f>
        <v/>
      </c>
      <c r="N113" s="193" t="str">
        <f>IF(N78&lt;&gt;"",IF(N39="S",N$52*N78/'DADOS GERAIS'!$B$24,""),"")</f>
        <v/>
      </c>
      <c r="O113" s="193" t="str">
        <f>IF(O78&lt;&gt;"",IF(O39="S",O$52*O78/'DADOS GERAIS'!$B$24,""),"")</f>
        <v/>
      </c>
      <c r="P113" s="193" t="str">
        <f>IF(P78&lt;&gt;"",IF(P39="S",P$52*P78/'DADOS GERAIS'!$B$24,""),"")</f>
        <v/>
      </c>
      <c r="Q113" s="193" t="str">
        <f>IF(Q78&lt;&gt;"",IF(Q39="S",Q$52*Q78/'DADOS GERAIS'!$B$24,""),"")</f>
        <v/>
      </c>
      <c r="R113" s="175" t="str">
        <f>IF(R78&lt;&gt;"",IF(R39="S",R$52*R78/'DADOS GERAIS'!$B$24,""),"")</f>
        <v/>
      </c>
      <c r="S113" s="177" t="str">
        <f t="shared" si="9"/>
        <v/>
      </c>
    </row>
    <row r="114" spans="1:19" x14ac:dyDescent="0.2">
      <c r="A114" s="153" t="str">
        <f t="shared" si="8"/>
        <v/>
      </c>
      <c r="B114" s="192" t="str">
        <f t="shared" si="8"/>
        <v/>
      </c>
      <c r="C114" s="193" t="str">
        <f>IF(C79&lt;&gt;"",IF(C40="S",C$52*C79/'DADOS GERAIS'!$B$24,""),"")</f>
        <v/>
      </c>
      <c r="D114" s="193" t="str">
        <f>IF(D79&lt;&gt;"",IF(D40="S",D$52*D79/'DADOS GERAIS'!$B$24,""),"")</f>
        <v/>
      </c>
      <c r="E114" s="193" t="str">
        <f>IF(E79&lt;&gt;"",IF(E40="S",E$52*E79/'DADOS GERAIS'!$B$24,""),"")</f>
        <v/>
      </c>
      <c r="F114" s="193" t="str">
        <f>IF(F79&lt;&gt;"",IF(F40="S",F$52*F79/'DADOS GERAIS'!$B$24,""),"")</f>
        <v/>
      </c>
      <c r="G114" s="193" t="str">
        <f>IF(G79&lt;&gt;"",IF(G40="S",G$52*G79/'DADOS GERAIS'!$B$24,""),"")</f>
        <v/>
      </c>
      <c r="H114" s="193" t="str">
        <f>IF(H79&lt;&gt;"",IF(H40="S",H$52*H79/'DADOS GERAIS'!$B$24,""),"")</f>
        <v/>
      </c>
      <c r="I114" s="193" t="str">
        <f>IF(I79&lt;&gt;"",IF(I40="S",I$52*I79/'DADOS GERAIS'!$B$24,""),"")</f>
        <v/>
      </c>
      <c r="J114" s="193" t="str">
        <f>IF(J79&lt;&gt;"",IF(J40="S",J$52*J79/'DADOS GERAIS'!$B$24,""),"")</f>
        <v/>
      </c>
      <c r="K114" s="193" t="str">
        <f>IF(K79&lt;&gt;"",IF(K40="S",K$52*K79/'DADOS GERAIS'!$B$24,""),"")</f>
        <v/>
      </c>
      <c r="L114" s="193" t="str">
        <f>IF(L79&lt;&gt;"",IF(L40="S",L$52*L79/'DADOS GERAIS'!$B$24,""),"")</f>
        <v/>
      </c>
      <c r="M114" s="193" t="str">
        <f>IF(M79&lt;&gt;"",IF(M40="S",M$52*M79/'DADOS GERAIS'!$B$24,""),"")</f>
        <v/>
      </c>
      <c r="N114" s="193" t="str">
        <f>IF(N79&lt;&gt;"",IF(N40="S",N$52*N79/'DADOS GERAIS'!$B$24,""),"")</f>
        <v/>
      </c>
      <c r="O114" s="193" t="str">
        <f>IF(O79&lt;&gt;"",IF(O40="S",O$52*O79/'DADOS GERAIS'!$B$24,""),"")</f>
        <v/>
      </c>
      <c r="P114" s="193" t="str">
        <f>IF(P79&lt;&gt;"",IF(P40="S",P$52*P79/'DADOS GERAIS'!$B$24,""),"")</f>
        <v/>
      </c>
      <c r="Q114" s="193" t="str">
        <f>IF(Q79&lt;&gt;"",IF(Q40="S",Q$52*Q79/'DADOS GERAIS'!$B$24,""),"")</f>
        <v/>
      </c>
      <c r="R114" s="175" t="str">
        <f>IF(R79&lt;&gt;"",IF(R40="S",R$52*R79/'DADOS GERAIS'!$B$24,""),"")</f>
        <v/>
      </c>
      <c r="S114" s="177" t="str">
        <f t="shared" si="9"/>
        <v/>
      </c>
    </row>
    <row r="115" spans="1:19" x14ac:dyDescent="0.2">
      <c r="A115" s="153" t="str">
        <f t="shared" si="8"/>
        <v/>
      </c>
      <c r="B115" s="192" t="str">
        <f t="shared" si="8"/>
        <v/>
      </c>
      <c r="C115" s="193" t="str">
        <f>IF(C80&lt;&gt;"",IF(C41="S",C$52*C80/'DADOS GERAIS'!$B$24,""),"")</f>
        <v/>
      </c>
      <c r="D115" s="193" t="str">
        <f>IF(D80&lt;&gt;"",IF(D41="S",D$52*D80/'DADOS GERAIS'!$B$24,""),"")</f>
        <v/>
      </c>
      <c r="E115" s="193" t="str">
        <f>IF(E80&lt;&gt;"",IF(E41="S",E$52*E80/'DADOS GERAIS'!$B$24,""),"")</f>
        <v/>
      </c>
      <c r="F115" s="193" t="str">
        <f>IF(F80&lt;&gt;"",IF(F41="S",F$52*F80/'DADOS GERAIS'!$B$24,""),"")</f>
        <v/>
      </c>
      <c r="G115" s="193" t="str">
        <f>IF(G80&lt;&gt;"",IF(G41="S",G$52*G80/'DADOS GERAIS'!$B$24,""),"")</f>
        <v/>
      </c>
      <c r="H115" s="193" t="str">
        <f>IF(H80&lt;&gt;"",IF(H41="S",H$52*H80/'DADOS GERAIS'!$B$24,""),"")</f>
        <v/>
      </c>
      <c r="I115" s="193" t="str">
        <f>IF(I80&lt;&gt;"",IF(I41="S",I$52*I80/'DADOS GERAIS'!$B$24,""),"")</f>
        <v/>
      </c>
      <c r="J115" s="193" t="str">
        <f>IF(J80&lt;&gt;"",IF(J41="S",J$52*J80/'DADOS GERAIS'!$B$24,""),"")</f>
        <v/>
      </c>
      <c r="K115" s="193" t="str">
        <f>IF(K80&lt;&gt;"",IF(K41="S",K$52*K80/'DADOS GERAIS'!$B$24,""),"")</f>
        <v/>
      </c>
      <c r="L115" s="193" t="str">
        <f>IF(L80&lt;&gt;"",IF(L41="S",L$52*L80/'DADOS GERAIS'!$B$24,""),"")</f>
        <v/>
      </c>
      <c r="M115" s="193" t="str">
        <f>IF(M80&lt;&gt;"",IF(M41="S",M$52*M80/'DADOS GERAIS'!$B$24,""),"")</f>
        <v/>
      </c>
      <c r="N115" s="193" t="str">
        <f>IF(N80&lt;&gt;"",IF(N41="S",N$52*N80/'DADOS GERAIS'!$B$24,""),"")</f>
        <v/>
      </c>
      <c r="O115" s="193" t="str">
        <f>IF(O80&lt;&gt;"",IF(O41="S",O$52*O80/'DADOS GERAIS'!$B$24,""),"")</f>
        <v/>
      </c>
      <c r="P115" s="193" t="str">
        <f>IF(P80&lt;&gt;"",IF(P41="S",P$52*P80/'DADOS GERAIS'!$B$24,""),"")</f>
        <v/>
      </c>
      <c r="Q115" s="193" t="str">
        <f>IF(Q80&lt;&gt;"",IF(Q41="S",Q$52*Q80/'DADOS GERAIS'!$B$24,""),"")</f>
        <v/>
      </c>
      <c r="R115" s="175" t="str">
        <f>IF(R80&lt;&gt;"",IF(R41="S",R$52*R80/'DADOS GERAIS'!$B$24,""),"")</f>
        <v/>
      </c>
      <c r="S115" s="177" t="str">
        <f t="shared" si="9"/>
        <v/>
      </c>
    </row>
    <row r="116" spans="1:19" x14ac:dyDescent="0.2">
      <c r="A116" s="153" t="str">
        <f t="shared" si="8"/>
        <v/>
      </c>
      <c r="B116" s="192" t="str">
        <f t="shared" si="8"/>
        <v/>
      </c>
      <c r="C116" s="193" t="str">
        <f>IF(C81&lt;&gt;"",IF(C42="S",C$52*C81/'DADOS GERAIS'!$B$24,""),"")</f>
        <v/>
      </c>
      <c r="D116" s="193" t="str">
        <f>IF(D81&lt;&gt;"",IF(D42="S",D$52*D81/'DADOS GERAIS'!$B$24,""),"")</f>
        <v/>
      </c>
      <c r="E116" s="193" t="str">
        <f>IF(E81&lt;&gt;"",IF(E42="S",E$52*E81/'DADOS GERAIS'!$B$24,""),"")</f>
        <v/>
      </c>
      <c r="F116" s="193" t="str">
        <f>IF(F81&lt;&gt;"",IF(F42="S",F$52*F81/'DADOS GERAIS'!$B$24,""),"")</f>
        <v/>
      </c>
      <c r="G116" s="193" t="str">
        <f>IF(G81&lt;&gt;"",IF(G42="S",G$52*G81/'DADOS GERAIS'!$B$24,""),"")</f>
        <v/>
      </c>
      <c r="H116" s="193" t="str">
        <f>IF(H81&lt;&gt;"",IF(H42="S",H$52*H81/'DADOS GERAIS'!$B$24,""),"")</f>
        <v/>
      </c>
      <c r="I116" s="193" t="str">
        <f>IF(I81&lt;&gt;"",IF(I42="S",I$52*I81/'DADOS GERAIS'!$B$24,""),"")</f>
        <v/>
      </c>
      <c r="J116" s="193" t="str">
        <f>IF(J81&lt;&gt;"",IF(J42="S",J$52*J81/'DADOS GERAIS'!$B$24,""),"")</f>
        <v/>
      </c>
      <c r="K116" s="193" t="str">
        <f>IF(K81&lt;&gt;"",IF(K42="S",K$52*K81/'DADOS GERAIS'!$B$24,""),"")</f>
        <v/>
      </c>
      <c r="L116" s="193" t="str">
        <f>IF(L81&lt;&gt;"",IF(L42="S",L$52*L81/'DADOS GERAIS'!$B$24,""),"")</f>
        <v/>
      </c>
      <c r="M116" s="193" t="str">
        <f>IF(M81&lt;&gt;"",IF(M42="S",M$52*M81/'DADOS GERAIS'!$B$24,""),"")</f>
        <v/>
      </c>
      <c r="N116" s="193" t="str">
        <f>IF(N81&lt;&gt;"",IF(N42="S",N$52*N81/'DADOS GERAIS'!$B$24,""),"")</f>
        <v/>
      </c>
      <c r="O116" s="193" t="str">
        <f>IF(O81&lt;&gt;"",IF(O42="S",O$52*O81/'DADOS GERAIS'!$B$24,""),"")</f>
        <v/>
      </c>
      <c r="P116" s="193" t="str">
        <f>IF(P81&lt;&gt;"",IF(P42="S",P$52*P81/'DADOS GERAIS'!$B$24,""),"")</f>
        <v/>
      </c>
      <c r="Q116" s="193" t="str">
        <f>IF(Q81&lt;&gt;"",IF(Q42="S",Q$52*Q81/'DADOS GERAIS'!$B$24,""),"")</f>
        <v/>
      </c>
      <c r="R116" s="175" t="str">
        <f>IF(R81&lt;&gt;"",IF(R42="S",R$52*R81/'DADOS GERAIS'!$B$24,""),"")</f>
        <v/>
      </c>
      <c r="S116" s="177" t="str">
        <f t="shared" si="9"/>
        <v/>
      </c>
    </row>
    <row r="117" spans="1:19" x14ac:dyDescent="0.2">
      <c r="A117" s="153" t="str">
        <f t="shared" si="8"/>
        <v/>
      </c>
      <c r="B117" s="192" t="str">
        <f t="shared" si="8"/>
        <v/>
      </c>
      <c r="C117" s="193" t="str">
        <f>IF(C82&lt;&gt;"",IF(C43="S",C$52*C82/'DADOS GERAIS'!$B$24,""),"")</f>
        <v/>
      </c>
      <c r="D117" s="193" t="str">
        <f>IF(D82&lt;&gt;"",IF(D43="S",D$52*D82/'DADOS GERAIS'!$B$24,""),"")</f>
        <v/>
      </c>
      <c r="E117" s="193" t="str">
        <f>IF(E82&lt;&gt;"",IF(E43="S",E$52*E82/'DADOS GERAIS'!$B$24,""),"")</f>
        <v/>
      </c>
      <c r="F117" s="193" t="str">
        <f>IF(F82&lt;&gt;"",IF(F43="S",F$52*F82/'DADOS GERAIS'!$B$24,""),"")</f>
        <v/>
      </c>
      <c r="G117" s="193" t="str">
        <f>IF(G82&lt;&gt;"",IF(G43="S",G$52*G82/'DADOS GERAIS'!$B$24,""),"")</f>
        <v/>
      </c>
      <c r="H117" s="193" t="str">
        <f>IF(H82&lt;&gt;"",IF(H43="S",H$52*H82/'DADOS GERAIS'!$B$24,""),"")</f>
        <v/>
      </c>
      <c r="I117" s="193" t="str">
        <f>IF(I82&lt;&gt;"",IF(I43="S",I$52*I82/'DADOS GERAIS'!$B$24,""),"")</f>
        <v/>
      </c>
      <c r="J117" s="193" t="str">
        <f>IF(J82&lt;&gt;"",IF(J43="S",J$52*J82/'DADOS GERAIS'!$B$24,""),"")</f>
        <v/>
      </c>
      <c r="K117" s="193" t="str">
        <f>IF(K82&lt;&gt;"",IF(K43="S",K$52*K82/'DADOS GERAIS'!$B$24,""),"")</f>
        <v/>
      </c>
      <c r="L117" s="193" t="str">
        <f>IF(L82&lt;&gt;"",IF(L43="S",L$52*L82/'DADOS GERAIS'!$B$24,""),"")</f>
        <v/>
      </c>
      <c r="M117" s="193" t="str">
        <f>IF(M82&lt;&gt;"",IF(M43="S",M$52*M82/'DADOS GERAIS'!$B$24,""),"")</f>
        <v/>
      </c>
      <c r="N117" s="193" t="str">
        <f>IF(N82&lt;&gt;"",IF(N43="S",N$52*N82/'DADOS GERAIS'!$B$24,""),"")</f>
        <v/>
      </c>
      <c r="O117" s="193" t="str">
        <f>IF(O82&lt;&gt;"",IF(O43="S",O$52*O82/'DADOS GERAIS'!$B$24,""),"")</f>
        <v/>
      </c>
      <c r="P117" s="193" t="str">
        <f>IF(P82&lt;&gt;"",IF(P43="S",P$52*P82/'DADOS GERAIS'!$B$24,""),"")</f>
        <v/>
      </c>
      <c r="Q117" s="193" t="str">
        <f>IF(Q82&lt;&gt;"",IF(Q43="S",Q$52*Q82/'DADOS GERAIS'!$B$24,""),"")</f>
        <v/>
      </c>
      <c r="R117" s="175" t="str">
        <f>IF(R82&lt;&gt;"",IF(R43="S",R$52*R82/'DADOS GERAIS'!$B$24,""),"")</f>
        <v/>
      </c>
      <c r="S117" s="177" t="str">
        <f t="shared" si="9"/>
        <v/>
      </c>
    </row>
    <row r="118" spans="1:19" x14ac:dyDescent="0.2">
      <c r="A118" s="153" t="e">
        <f t="shared" si="8"/>
        <v>#REF!</v>
      </c>
      <c r="B118" s="192" t="e">
        <f t="shared" si="8"/>
        <v>#REF!</v>
      </c>
      <c r="C118" s="193" t="str">
        <f>IF(C83&lt;&gt;"",IF(C44="S",C$52*C83/'DADOS GERAIS'!$B$24,""),"")</f>
        <v/>
      </c>
      <c r="D118" s="193" t="str">
        <f>IF(D83&lt;&gt;"",IF(D44="S",D$52*D83/'DADOS GERAIS'!$B$24,""),"")</f>
        <v/>
      </c>
      <c r="E118" s="193" t="str">
        <f>IF(E83&lt;&gt;"",IF(E44="S",E$52*E83/'DADOS GERAIS'!$B$24,""),"")</f>
        <v/>
      </c>
      <c r="F118" s="193" t="str">
        <f>IF(F83&lt;&gt;"",IF(F44="S",F$52*F83/'DADOS GERAIS'!$B$24,""),"")</f>
        <v/>
      </c>
      <c r="G118" s="193" t="str">
        <f>IF(G83&lt;&gt;"",IF(G44="S",G$52*G83/'DADOS GERAIS'!$B$24,""),"")</f>
        <v/>
      </c>
      <c r="H118" s="193" t="str">
        <f>IF(H83&lt;&gt;"",IF(H44="S",H$52*H83/'DADOS GERAIS'!$B$24,""),"")</f>
        <v/>
      </c>
      <c r="I118" s="193" t="str">
        <f>IF(I83&lt;&gt;"",IF(I44="S",I$52*I83/'DADOS GERAIS'!$B$24,""),"")</f>
        <v/>
      </c>
      <c r="J118" s="193" t="str">
        <f>IF(J83&lt;&gt;"",IF(J44="S",J$52*J83/'DADOS GERAIS'!$B$24,""),"")</f>
        <v/>
      </c>
      <c r="K118" s="193" t="str">
        <f>IF(K83&lt;&gt;"",IF(K44="S",K$52*K83/'DADOS GERAIS'!$B$24,""),"")</f>
        <v/>
      </c>
      <c r="L118" s="193" t="str">
        <f>IF(L83&lt;&gt;"",IF(L44="S",L$52*L83/'DADOS GERAIS'!$B$24,""),"")</f>
        <v/>
      </c>
      <c r="M118" s="193" t="str">
        <f>IF(M83&lt;&gt;"",IF(M44="S",M$52*M83/'DADOS GERAIS'!$B$24,""),"")</f>
        <v/>
      </c>
      <c r="N118" s="193" t="str">
        <f>IF(N83&lt;&gt;"",IF(N44="S",N$52*N83/'DADOS GERAIS'!$B$24,""),"")</f>
        <v/>
      </c>
      <c r="O118" s="193" t="str">
        <f>IF(O83&lt;&gt;"",IF(O44="S",O$52*O83/'DADOS GERAIS'!$B$24,""),"")</f>
        <v/>
      </c>
      <c r="P118" s="193" t="str">
        <f>IF(P83&lt;&gt;"",IF(P44="S",P$52*P83/'DADOS GERAIS'!$B$24,""),"")</f>
        <v/>
      </c>
      <c r="Q118" s="193" t="str">
        <f>IF(Q83&lt;&gt;"",IF(Q44="S",Q$52*Q83/'DADOS GERAIS'!$B$24,""),"")</f>
        <v/>
      </c>
      <c r="R118" s="175" t="str">
        <f>IF(R83&lt;&gt;"",IF(R44="S",R$52*R83/'DADOS GERAIS'!$B$24,""),"")</f>
        <v/>
      </c>
      <c r="S118" s="177" t="e">
        <f t="shared" si="9"/>
        <v>#REF!</v>
      </c>
    </row>
    <row r="119" spans="1:19" x14ac:dyDescent="0.2">
      <c r="A119" s="153" t="e">
        <f t="shared" si="8"/>
        <v>#REF!</v>
      </c>
      <c r="B119" s="192" t="e">
        <f t="shared" si="8"/>
        <v>#REF!</v>
      </c>
      <c r="C119" s="193" t="str">
        <f>IF(C84&lt;&gt;"",IF(C45="S",C$52*C84/'DADOS GERAIS'!$B$24,""),"")</f>
        <v/>
      </c>
      <c r="D119" s="193" t="str">
        <f>IF(D84&lt;&gt;"",IF(D45="S",D$52*D84/'DADOS GERAIS'!$B$24,""),"")</f>
        <v/>
      </c>
      <c r="E119" s="193" t="str">
        <f>IF(E84&lt;&gt;"",IF(E45="S",E$52*E84/'DADOS GERAIS'!$B$24,""),"")</f>
        <v/>
      </c>
      <c r="F119" s="193" t="str">
        <f>IF(F84&lt;&gt;"",IF(F45="S",F$52*F84/'DADOS GERAIS'!$B$24,""),"")</f>
        <v/>
      </c>
      <c r="G119" s="193" t="str">
        <f>IF(G84&lt;&gt;"",IF(G45="S",G$52*G84/'DADOS GERAIS'!$B$24,""),"")</f>
        <v/>
      </c>
      <c r="H119" s="193" t="str">
        <f>IF(H84&lt;&gt;"",IF(H45="S",H$52*H84/'DADOS GERAIS'!$B$24,""),"")</f>
        <v/>
      </c>
      <c r="I119" s="193" t="str">
        <f>IF(I84&lt;&gt;"",IF(I45="S",I$52*I84/'DADOS GERAIS'!$B$24,""),"")</f>
        <v/>
      </c>
      <c r="J119" s="193" t="str">
        <f>IF(J84&lt;&gt;"",IF(J45="S",J$52*J84/'DADOS GERAIS'!$B$24,""),"")</f>
        <v/>
      </c>
      <c r="K119" s="193" t="str">
        <f>IF(K84&lt;&gt;"",IF(K45="S",K$52*K84/'DADOS GERAIS'!$B$24,""),"")</f>
        <v/>
      </c>
      <c r="L119" s="193" t="str">
        <f>IF(L84&lt;&gt;"",IF(L45="S",L$52*L84/'DADOS GERAIS'!$B$24,""),"")</f>
        <v/>
      </c>
      <c r="M119" s="193" t="str">
        <f>IF(M84&lt;&gt;"",IF(M45="S",M$52*M84/'DADOS GERAIS'!$B$24,""),"")</f>
        <v/>
      </c>
      <c r="N119" s="193" t="str">
        <f>IF(N84&lt;&gt;"",IF(N45="S",N$52*N84/'DADOS GERAIS'!$B$24,""),"")</f>
        <v/>
      </c>
      <c r="O119" s="193" t="str">
        <f>IF(O84&lt;&gt;"",IF(O45="S",O$52*O84/'DADOS GERAIS'!$B$24,""),"")</f>
        <v/>
      </c>
      <c r="P119" s="193" t="str">
        <f>IF(P84&lt;&gt;"",IF(P45="S",P$52*P84/'DADOS GERAIS'!$B$24,""),"")</f>
        <v/>
      </c>
      <c r="Q119" s="193" t="str">
        <f>IF(Q84&lt;&gt;"",IF(Q45="S",Q$52*Q84/'DADOS GERAIS'!$B$24,""),"")</f>
        <v/>
      </c>
      <c r="R119" s="175" t="str">
        <f>IF(R84&lt;&gt;"",IF(R45="S",R$52*R84/'DADOS GERAIS'!$B$24,""),"")</f>
        <v/>
      </c>
      <c r="S119" s="177" t="e">
        <f t="shared" si="9"/>
        <v>#REF!</v>
      </c>
    </row>
    <row r="120" spans="1:19" x14ac:dyDescent="0.2">
      <c r="A120" s="153" t="e">
        <f t="shared" si="8"/>
        <v>#REF!</v>
      </c>
      <c r="B120" s="192" t="e">
        <f t="shared" si="8"/>
        <v>#REF!</v>
      </c>
      <c r="C120" s="193" t="str">
        <f>IF(C85&lt;&gt;"",IF(C46="S",C$52*C85/'DADOS GERAIS'!$B$24,""),"")</f>
        <v/>
      </c>
      <c r="D120" s="193" t="str">
        <f>IF(D85&lt;&gt;"",IF(D46="S",D$52*D85/'DADOS GERAIS'!$B$24,""),"")</f>
        <v/>
      </c>
      <c r="E120" s="193" t="str">
        <f>IF(E85&lt;&gt;"",IF(E46="S",E$52*E85/'DADOS GERAIS'!$B$24,""),"")</f>
        <v/>
      </c>
      <c r="F120" s="193" t="str">
        <f>IF(F85&lt;&gt;"",IF(F46="S",F$52*F85/'DADOS GERAIS'!$B$24,""),"")</f>
        <v/>
      </c>
      <c r="G120" s="193" t="str">
        <f>IF(G85&lt;&gt;"",IF(G46="S",G$52*G85/'DADOS GERAIS'!$B$24,""),"")</f>
        <v/>
      </c>
      <c r="H120" s="193" t="str">
        <f>IF(H85&lt;&gt;"",IF(H46="S",H$52*H85/'DADOS GERAIS'!$B$24,""),"")</f>
        <v/>
      </c>
      <c r="I120" s="193" t="str">
        <f>IF(I85&lt;&gt;"",IF(I46="S",I$52*I85/'DADOS GERAIS'!$B$24,""),"")</f>
        <v/>
      </c>
      <c r="J120" s="193" t="str">
        <f>IF(J85&lt;&gt;"",IF(J46="S",J$52*J85/'DADOS GERAIS'!$B$24,""),"")</f>
        <v/>
      </c>
      <c r="K120" s="193" t="str">
        <f>IF(K85&lt;&gt;"",IF(K46="S",K$52*K85/'DADOS GERAIS'!$B$24,""),"")</f>
        <v/>
      </c>
      <c r="L120" s="193" t="str">
        <f>IF(L85&lt;&gt;"",IF(L46="S",L$52*L85/'DADOS GERAIS'!$B$24,""),"")</f>
        <v/>
      </c>
      <c r="M120" s="193" t="str">
        <f>IF(M85&lt;&gt;"",IF(M46="S",M$52*M85/'DADOS GERAIS'!$B$24,""),"")</f>
        <v/>
      </c>
      <c r="N120" s="193" t="str">
        <f>IF(N85&lt;&gt;"",IF(N46="S",N$52*N85/'DADOS GERAIS'!$B$24,""),"")</f>
        <v/>
      </c>
      <c r="O120" s="193" t="str">
        <f>IF(O85&lt;&gt;"",IF(O46="S",O$52*O85/'DADOS GERAIS'!$B$24,""),"")</f>
        <v/>
      </c>
      <c r="P120" s="193" t="str">
        <f>IF(P85&lt;&gt;"",IF(P46="S",P$52*P85/'DADOS GERAIS'!$B$24,""),"")</f>
        <v/>
      </c>
      <c r="Q120" s="193" t="str">
        <f>IF(Q85&lt;&gt;"",IF(Q46="S",Q$52*Q85/'DADOS GERAIS'!$B$24,""),"")</f>
        <v/>
      </c>
      <c r="R120" s="175" t="str">
        <f>IF(R85&lt;&gt;"",IF(R46="S",R$52*R85/'DADOS GERAIS'!$B$24,""),"")</f>
        <v/>
      </c>
      <c r="S120" s="177" t="e">
        <f t="shared" si="9"/>
        <v>#REF!</v>
      </c>
    </row>
    <row r="121" spans="1:19" ht="13.5" thickBot="1" x14ac:dyDescent="0.25">
      <c r="A121" s="153" t="e">
        <f t="shared" si="8"/>
        <v>#REF!</v>
      </c>
      <c r="B121" s="192" t="e">
        <f t="shared" si="8"/>
        <v>#REF!</v>
      </c>
      <c r="C121" s="193" t="str">
        <f>IF(C86&lt;&gt;"",IF(C47="S",C$52*C86/'DADOS GERAIS'!$B$24,""),"")</f>
        <v/>
      </c>
      <c r="D121" s="193" t="str">
        <f>IF(D86&lt;&gt;"",IF(D47="S",D$52*D86/'DADOS GERAIS'!$B$24,""),"")</f>
        <v/>
      </c>
      <c r="E121" s="193" t="str">
        <f>IF(E86&lt;&gt;"",IF(E47="S",E$52*E86/'DADOS GERAIS'!$B$24,""),"")</f>
        <v/>
      </c>
      <c r="F121" s="193" t="str">
        <f>IF(F86&lt;&gt;"",IF(F47="S",F$52*F86/'DADOS GERAIS'!$B$24,""),"")</f>
        <v/>
      </c>
      <c r="G121" s="193" t="str">
        <f>IF(G86&lt;&gt;"",IF(G47="S",G$52*G86/'DADOS GERAIS'!$B$24,""),"")</f>
        <v/>
      </c>
      <c r="H121" s="193" t="str">
        <f>IF(H86&lt;&gt;"",IF(H47="S",H$52*H86/'DADOS GERAIS'!$B$24,""),"")</f>
        <v/>
      </c>
      <c r="I121" s="193" t="str">
        <f>IF(I86&lt;&gt;"",IF(I47="S",I$52*I86/'DADOS GERAIS'!$B$24,""),"")</f>
        <v/>
      </c>
      <c r="J121" s="193" t="str">
        <f>IF(J86&lt;&gt;"",IF(J47="S",J$52*J86/'DADOS GERAIS'!$B$24,""),"")</f>
        <v/>
      </c>
      <c r="K121" s="193" t="str">
        <f>IF(K86&lt;&gt;"",IF(K47="S",K$52*K86/'DADOS GERAIS'!$B$24,""),"")</f>
        <v/>
      </c>
      <c r="L121" s="193" t="str">
        <f>IF(L86&lt;&gt;"",IF(L47="S",L$52*L86/'DADOS GERAIS'!$B$24,""),"")</f>
        <v/>
      </c>
      <c r="M121" s="193" t="str">
        <f>IF(M86&lt;&gt;"",IF(M47="S",M$52*M86/'DADOS GERAIS'!$B$24,""),"")</f>
        <v/>
      </c>
      <c r="N121" s="193" t="str">
        <f>IF(N86&lt;&gt;"",IF(N47="S",N$52*N86/'DADOS GERAIS'!$B$24,""),"")</f>
        <v/>
      </c>
      <c r="O121" s="193" t="str">
        <f>IF(O86&lt;&gt;"",IF(O47="S",O$52*O86/'DADOS GERAIS'!$B$24,""),"")</f>
        <v/>
      </c>
      <c r="P121" s="193" t="str">
        <f>IF(P86&lt;&gt;"",IF(P47="S",P$52*P86/'DADOS GERAIS'!$B$24,""),"")</f>
        <v/>
      </c>
      <c r="Q121" s="193" t="str">
        <f>IF(Q86&lt;&gt;"",IF(Q47="S",Q$52*Q86/'DADOS GERAIS'!$B$24,""),"")</f>
        <v/>
      </c>
      <c r="R121" s="175" t="str">
        <f>IF(R86&lt;&gt;"",IF(R47="S",R$52*R86/'DADOS GERAIS'!$B$24,""),"")</f>
        <v/>
      </c>
      <c r="S121" s="177" t="e">
        <f t="shared" si="9"/>
        <v>#REF!</v>
      </c>
    </row>
    <row r="122" spans="1:19" ht="15.75" customHeight="1" thickBot="1" x14ac:dyDescent="0.25">
      <c r="A122" s="85" t="s">
        <v>15</v>
      </c>
      <c r="B122" s="144"/>
      <c r="C122" s="194">
        <f t="shared" ref="C122:S122" si="10">SUM(C92:C121)</f>
        <v>0</v>
      </c>
      <c r="D122" s="195">
        <f t="shared" si="10"/>
        <v>0</v>
      </c>
      <c r="E122" s="195">
        <f t="shared" si="10"/>
        <v>0</v>
      </c>
      <c r="F122" s="195">
        <f t="shared" si="10"/>
        <v>0</v>
      </c>
      <c r="G122" s="195">
        <f t="shared" si="10"/>
        <v>0</v>
      </c>
      <c r="H122" s="195">
        <f t="shared" si="10"/>
        <v>0</v>
      </c>
      <c r="I122" s="195">
        <f t="shared" si="10"/>
        <v>0</v>
      </c>
      <c r="J122" s="195">
        <f t="shared" si="10"/>
        <v>0</v>
      </c>
      <c r="K122" s="195">
        <f t="shared" si="10"/>
        <v>0</v>
      </c>
      <c r="L122" s="195">
        <f t="shared" si="10"/>
        <v>0</v>
      </c>
      <c r="M122" s="195">
        <f t="shared" si="10"/>
        <v>0</v>
      </c>
      <c r="N122" s="195">
        <f t="shared" si="10"/>
        <v>0</v>
      </c>
      <c r="O122" s="195">
        <f t="shared" si="10"/>
        <v>0</v>
      </c>
      <c r="P122" s="195">
        <f t="shared" si="10"/>
        <v>0</v>
      </c>
      <c r="Q122" s="195">
        <f t="shared" si="10"/>
        <v>0</v>
      </c>
      <c r="R122" s="196">
        <f t="shared" si="10"/>
        <v>0</v>
      </c>
      <c r="S122" s="166" t="e">
        <f t="shared" si="10"/>
        <v>#REF!</v>
      </c>
    </row>
    <row r="123" spans="1:19" ht="15.75" customHeight="1" x14ac:dyDescent="0.2">
      <c r="C123" s="157"/>
      <c r="D123" s="157"/>
      <c r="E123" s="157"/>
      <c r="F123" s="93"/>
      <c r="G123" s="93"/>
      <c r="H123" s="93"/>
      <c r="I123" s="93"/>
      <c r="J123" s="93"/>
      <c r="K123" s="93"/>
      <c r="L123" s="93"/>
      <c r="M123" s="93"/>
      <c r="N123" s="93"/>
      <c r="O123" s="93"/>
      <c r="P123" s="93"/>
      <c r="Q123" s="93"/>
      <c r="R123" s="93"/>
      <c r="S123" s="93"/>
    </row>
    <row r="124" spans="1:19" ht="15.75" customHeight="1" thickBot="1" x14ac:dyDescent="0.25">
      <c r="A124" s="83" t="s">
        <v>116</v>
      </c>
      <c r="C124" s="127"/>
      <c r="D124" s="127"/>
      <c r="E124" s="93"/>
      <c r="F124" s="93"/>
      <c r="G124" s="93"/>
      <c r="H124" s="93"/>
      <c r="I124" s="93"/>
      <c r="J124" s="93"/>
      <c r="K124" s="93"/>
      <c r="L124" s="93"/>
      <c r="M124" s="93"/>
      <c r="N124" s="93"/>
      <c r="O124" s="93"/>
      <c r="P124" s="93"/>
      <c r="Q124" s="93"/>
      <c r="R124" s="93"/>
      <c r="S124" s="93"/>
    </row>
    <row r="125" spans="1:19" ht="15.75" customHeight="1" x14ac:dyDescent="0.2">
      <c r="A125" s="737"/>
      <c r="B125" s="738"/>
      <c r="C125" s="738"/>
      <c r="D125" s="738"/>
      <c r="E125" s="738"/>
      <c r="F125" s="738"/>
      <c r="G125" s="738"/>
      <c r="H125" s="738"/>
      <c r="I125" s="738"/>
      <c r="J125" s="738"/>
      <c r="K125" s="738"/>
      <c r="L125" s="738"/>
      <c r="M125" s="738"/>
      <c r="N125" s="738"/>
      <c r="O125" s="738"/>
      <c r="P125" s="738"/>
      <c r="Q125" s="738"/>
      <c r="R125" s="738"/>
      <c r="S125" s="739"/>
    </row>
    <row r="126" spans="1:19" ht="15.75" customHeight="1" x14ac:dyDescent="0.2">
      <c r="A126" s="740"/>
      <c r="B126" s="741"/>
      <c r="C126" s="741"/>
      <c r="D126" s="741"/>
      <c r="E126" s="741"/>
      <c r="F126" s="741"/>
      <c r="G126" s="741"/>
      <c r="H126" s="741"/>
      <c r="I126" s="741"/>
      <c r="J126" s="741"/>
      <c r="K126" s="741"/>
      <c r="L126" s="741"/>
      <c r="M126" s="741"/>
      <c r="N126" s="741"/>
      <c r="O126" s="741"/>
      <c r="P126" s="741"/>
      <c r="Q126" s="741"/>
      <c r="R126" s="741"/>
      <c r="S126" s="742"/>
    </row>
    <row r="127" spans="1:19" ht="15.75" customHeight="1" thickBot="1" x14ac:dyDescent="0.25">
      <c r="A127" s="743"/>
      <c r="B127" s="744"/>
      <c r="C127" s="744"/>
      <c r="D127" s="744"/>
      <c r="E127" s="744"/>
      <c r="F127" s="744"/>
      <c r="G127" s="744"/>
      <c r="H127" s="744"/>
      <c r="I127" s="744"/>
      <c r="J127" s="744"/>
      <c r="K127" s="744"/>
      <c r="L127" s="744"/>
      <c r="M127" s="744"/>
      <c r="N127" s="744"/>
      <c r="O127" s="744"/>
      <c r="P127" s="744"/>
      <c r="Q127" s="744"/>
      <c r="R127" s="744"/>
      <c r="S127" s="745"/>
    </row>
    <row r="128" spans="1:19" ht="15.75" customHeight="1" x14ac:dyDescent="0.2">
      <c r="D128" s="93"/>
      <c r="E128" s="93"/>
      <c r="F128" s="93"/>
      <c r="G128" s="93"/>
      <c r="H128" s="93"/>
      <c r="I128" s="93"/>
      <c r="J128" s="93"/>
      <c r="K128" s="93"/>
      <c r="L128" s="93"/>
      <c r="M128" s="93"/>
      <c r="N128" s="93"/>
      <c r="O128" s="93"/>
      <c r="P128" s="93"/>
      <c r="Q128" s="93"/>
      <c r="R128" s="93"/>
      <c r="S128" s="93"/>
    </row>
    <row r="129" spans="4:19" ht="15.75" customHeight="1" x14ac:dyDescent="0.2">
      <c r="D129" s="93"/>
      <c r="E129" s="93"/>
      <c r="F129" s="93"/>
      <c r="G129" s="93"/>
      <c r="H129" s="93"/>
      <c r="I129" s="93"/>
      <c r="J129" s="93"/>
      <c r="K129" s="93"/>
      <c r="L129" s="93"/>
      <c r="M129" s="93"/>
      <c r="N129" s="93"/>
      <c r="O129" s="93"/>
      <c r="P129" s="93"/>
      <c r="Q129" s="93"/>
      <c r="R129" s="93"/>
      <c r="S129" s="93"/>
    </row>
    <row r="130" spans="4:19" ht="15.75" customHeight="1" x14ac:dyDescent="0.2">
      <c r="D130" s="93"/>
      <c r="E130" s="93"/>
      <c r="F130" s="93"/>
      <c r="G130" s="93"/>
      <c r="H130" s="93"/>
      <c r="I130" s="93"/>
      <c r="J130" s="93"/>
      <c r="K130" s="93"/>
      <c r="L130" s="93"/>
      <c r="M130" s="93"/>
      <c r="N130" s="93"/>
      <c r="O130" s="93"/>
      <c r="P130" s="93"/>
      <c r="Q130" s="93"/>
      <c r="R130" s="93"/>
      <c r="S130" s="93"/>
    </row>
    <row r="131" spans="4:19" ht="15.75" customHeight="1" x14ac:dyDescent="0.2">
      <c r="D131" s="93"/>
      <c r="E131" s="93"/>
      <c r="F131" s="93"/>
      <c r="G131" s="93"/>
      <c r="H131" s="93"/>
      <c r="I131" s="93"/>
      <c r="J131" s="93"/>
      <c r="K131" s="93"/>
      <c r="L131" s="93"/>
      <c r="M131" s="93"/>
      <c r="N131" s="93"/>
      <c r="O131" s="93"/>
      <c r="P131" s="93"/>
      <c r="Q131" s="93"/>
      <c r="R131" s="93"/>
      <c r="S131" s="93"/>
    </row>
    <row r="132" spans="4:19" ht="15.75" customHeight="1" x14ac:dyDescent="0.2">
      <c r="D132" s="93"/>
      <c r="E132" s="93"/>
      <c r="F132" s="93"/>
      <c r="G132" s="93"/>
      <c r="H132" s="93"/>
      <c r="I132" s="93"/>
      <c r="J132" s="93"/>
      <c r="K132" s="93"/>
      <c r="L132" s="93"/>
      <c r="M132" s="93"/>
      <c r="N132" s="93"/>
      <c r="O132" s="93"/>
      <c r="P132" s="93"/>
      <c r="Q132" s="93"/>
      <c r="R132" s="93"/>
      <c r="S132" s="93"/>
    </row>
    <row r="133" spans="4:19" x14ac:dyDescent="0.2">
      <c r="D133" s="93"/>
      <c r="E133" s="93"/>
      <c r="F133" s="93"/>
      <c r="G133" s="93"/>
      <c r="H133" s="93"/>
      <c r="I133" s="93"/>
      <c r="J133" s="93"/>
      <c r="K133" s="93"/>
      <c r="L133" s="93"/>
      <c r="M133" s="93"/>
      <c r="N133" s="93"/>
      <c r="O133" s="93"/>
      <c r="P133" s="93"/>
      <c r="Q133" s="93"/>
      <c r="R133" s="93"/>
      <c r="S133" s="93"/>
    </row>
    <row r="134" spans="4:19" x14ac:dyDescent="0.2">
      <c r="D134" s="93"/>
      <c r="E134" s="93"/>
      <c r="F134" s="93"/>
      <c r="G134" s="93"/>
      <c r="H134" s="93"/>
      <c r="I134" s="93"/>
      <c r="J134" s="93"/>
      <c r="K134" s="93"/>
      <c r="L134" s="93"/>
      <c r="M134" s="93"/>
      <c r="N134" s="93"/>
      <c r="O134" s="93"/>
      <c r="P134" s="93"/>
      <c r="Q134" s="93"/>
      <c r="R134" s="93"/>
      <c r="S134" s="93"/>
    </row>
    <row r="135" spans="4:19" x14ac:dyDescent="0.2">
      <c r="D135" s="93"/>
      <c r="E135" s="93"/>
      <c r="F135" s="93"/>
      <c r="G135" s="93"/>
      <c r="H135" s="93"/>
      <c r="I135" s="93"/>
      <c r="J135" s="93"/>
      <c r="K135" s="93"/>
      <c r="L135" s="93"/>
      <c r="M135" s="93"/>
      <c r="N135" s="93"/>
      <c r="O135" s="93"/>
      <c r="P135" s="93"/>
      <c r="Q135" s="93"/>
      <c r="R135" s="93"/>
      <c r="S135" s="93"/>
    </row>
    <row r="136" spans="4:19" x14ac:dyDescent="0.2">
      <c r="D136" s="93"/>
      <c r="E136" s="93"/>
      <c r="F136" s="93"/>
      <c r="G136" s="93"/>
      <c r="H136" s="93"/>
      <c r="I136" s="93"/>
      <c r="J136" s="93"/>
      <c r="K136" s="93"/>
      <c r="L136" s="93"/>
      <c r="M136" s="93"/>
      <c r="N136" s="93"/>
      <c r="O136" s="93"/>
      <c r="P136" s="93"/>
      <c r="Q136" s="93"/>
      <c r="R136" s="93"/>
      <c r="S136" s="93"/>
    </row>
    <row r="137" spans="4:19" x14ac:dyDescent="0.2">
      <c r="D137" s="93"/>
      <c r="E137" s="93"/>
      <c r="F137" s="93"/>
      <c r="G137" s="93"/>
      <c r="H137" s="93"/>
      <c r="I137" s="93"/>
      <c r="J137" s="93"/>
      <c r="K137" s="93"/>
      <c r="L137" s="93"/>
      <c r="M137" s="93"/>
      <c r="N137" s="93"/>
      <c r="O137" s="93"/>
      <c r="P137" s="93"/>
      <c r="Q137" s="93"/>
      <c r="R137" s="93"/>
      <c r="S137" s="93"/>
    </row>
    <row r="138" spans="4:19" x14ac:dyDescent="0.2">
      <c r="D138" s="93"/>
      <c r="E138" s="93"/>
      <c r="F138" s="93"/>
      <c r="G138" s="93"/>
      <c r="H138" s="93"/>
      <c r="I138" s="93"/>
      <c r="J138" s="93"/>
      <c r="K138" s="93"/>
      <c r="L138" s="93"/>
      <c r="M138" s="93"/>
      <c r="N138" s="93"/>
      <c r="O138" s="93"/>
      <c r="P138" s="93"/>
      <c r="Q138" s="93"/>
      <c r="R138" s="93"/>
      <c r="S138" s="93"/>
    </row>
    <row r="139" spans="4:19" x14ac:dyDescent="0.2">
      <c r="D139" s="93"/>
      <c r="E139" s="93"/>
      <c r="F139" s="93"/>
      <c r="G139" s="93"/>
      <c r="H139" s="93"/>
      <c r="I139" s="93"/>
      <c r="J139" s="93"/>
      <c r="K139" s="93"/>
      <c r="L139" s="93"/>
      <c r="M139" s="93"/>
      <c r="N139" s="93"/>
      <c r="O139" s="93"/>
      <c r="P139" s="93"/>
      <c r="Q139" s="93"/>
      <c r="R139" s="93"/>
      <c r="S139" s="93"/>
    </row>
    <row r="140" spans="4:19" x14ac:dyDescent="0.2">
      <c r="D140" s="93"/>
      <c r="E140" s="93"/>
      <c r="F140" s="93"/>
      <c r="G140" s="93"/>
      <c r="H140" s="93"/>
      <c r="I140" s="93"/>
      <c r="J140" s="93"/>
      <c r="K140" s="93"/>
      <c r="L140" s="93"/>
      <c r="M140" s="93"/>
      <c r="N140" s="93"/>
      <c r="O140" s="93"/>
      <c r="P140" s="93"/>
      <c r="Q140" s="93"/>
      <c r="R140" s="93"/>
      <c r="S140" s="93"/>
    </row>
    <row r="141" spans="4:19" x14ac:dyDescent="0.2">
      <c r="D141" s="93"/>
      <c r="E141" s="93"/>
      <c r="F141" s="93"/>
      <c r="G141" s="93"/>
      <c r="H141" s="93"/>
      <c r="I141" s="93"/>
      <c r="J141" s="93"/>
      <c r="K141" s="93"/>
      <c r="L141" s="93"/>
      <c r="M141" s="93"/>
      <c r="N141" s="93"/>
      <c r="O141" s="93"/>
      <c r="P141" s="93"/>
      <c r="Q141" s="93"/>
      <c r="R141" s="93"/>
      <c r="S141" s="93"/>
    </row>
    <row r="142" spans="4:19" x14ac:dyDescent="0.2">
      <c r="D142" s="93"/>
      <c r="E142" s="93"/>
      <c r="F142" s="93"/>
      <c r="G142" s="93"/>
      <c r="H142" s="93"/>
      <c r="I142" s="93"/>
      <c r="J142" s="93"/>
      <c r="K142" s="93"/>
      <c r="L142" s="93"/>
      <c r="M142" s="93"/>
      <c r="N142" s="93"/>
      <c r="O142" s="93"/>
      <c r="P142" s="93"/>
      <c r="Q142" s="93"/>
      <c r="R142" s="93"/>
      <c r="S142" s="93"/>
    </row>
    <row r="143" spans="4:19" x14ac:dyDescent="0.2">
      <c r="D143" s="93"/>
      <c r="E143" s="93"/>
      <c r="F143" s="93"/>
      <c r="G143" s="93"/>
      <c r="H143" s="93"/>
      <c r="I143" s="93"/>
      <c r="J143" s="93"/>
      <c r="K143" s="93"/>
      <c r="L143" s="93"/>
      <c r="M143" s="93"/>
      <c r="N143" s="93"/>
      <c r="O143" s="93"/>
      <c r="P143" s="93"/>
      <c r="Q143" s="93"/>
      <c r="R143" s="93"/>
      <c r="S143" s="93"/>
    </row>
    <row r="144" spans="4:19" x14ac:dyDescent="0.2">
      <c r="D144" s="93"/>
      <c r="E144" s="93"/>
      <c r="F144" s="93"/>
      <c r="G144" s="93"/>
      <c r="H144" s="93"/>
      <c r="I144" s="93"/>
      <c r="J144" s="93"/>
      <c r="K144" s="93"/>
      <c r="L144" s="93"/>
      <c r="M144" s="93"/>
      <c r="N144" s="93"/>
      <c r="O144" s="93"/>
      <c r="P144" s="93"/>
      <c r="Q144" s="93"/>
      <c r="R144" s="93"/>
      <c r="S144" s="93"/>
    </row>
    <row r="145" spans="4:19" x14ac:dyDescent="0.2">
      <c r="D145" s="93"/>
      <c r="E145" s="93"/>
      <c r="F145" s="93"/>
      <c r="G145" s="93"/>
      <c r="H145" s="93"/>
      <c r="I145" s="93"/>
      <c r="J145" s="93"/>
      <c r="K145" s="93"/>
      <c r="L145" s="93"/>
      <c r="M145" s="93"/>
      <c r="N145" s="93"/>
      <c r="O145" s="93"/>
      <c r="P145" s="93"/>
      <c r="Q145" s="93"/>
      <c r="R145" s="93"/>
      <c r="S145" s="93"/>
    </row>
    <row r="146" spans="4:19" x14ac:dyDescent="0.2">
      <c r="D146" s="93"/>
      <c r="E146" s="93"/>
      <c r="F146" s="93"/>
      <c r="G146" s="93"/>
      <c r="H146" s="93"/>
      <c r="I146" s="93"/>
      <c r="J146" s="93"/>
      <c r="K146" s="93"/>
      <c r="L146" s="93"/>
      <c r="M146" s="93"/>
      <c r="N146" s="93"/>
      <c r="O146" s="93"/>
      <c r="P146" s="93"/>
      <c r="Q146" s="93"/>
      <c r="R146" s="93"/>
      <c r="S146" s="93"/>
    </row>
    <row r="147" spans="4:19" x14ac:dyDescent="0.2">
      <c r="D147" s="93"/>
      <c r="E147" s="93"/>
      <c r="F147" s="93"/>
      <c r="G147" s="93"/>
      <c r="H147" s="93"/>
      <c r="I147" s="93"/>
      <c r="J147" s="93"/>
      <c r="K147" s="93"/>
      <c r="L147" s="93"/>
      <c r="M147" s="93"/>
      <c r="N147" s="93"/>
      <c r="O147" s="93"/>
      <c r="P147" s="93"/>
      <c r="Q147" s="93"/>
      <c r="R147" s="93"/>
      <c r="S147" s="93"/>
    </row>
    <row r="148" spans="4:19" x14ac:dyDescent="0.2">
      <c r="D148" s="93"/>
      <c r="E148" s="93"/>
      <c r="F148" s="93"/>
      <c r="G148" s="93"/>
      <c r="H148" s="93"/>
      <c r="I148" s="93"/>
      <c r="J148" s="93"/>
      <c r="K148" s="93"/>
      <c r="L148" s="93"/>
      <c r="M148" s="93"/>
      <c r="N148" s="93"/>
      <c r="O148" s="93"/>
      <c r="P148" s="93"/>
      <c r="Q148" s="93"/>
      <c r="R148" s="93"/>
      <c r="S148" s="93"/>
    </row>
    <row r="149" spans="4:19" x14ac:dyDescent="0.2">
      <c r="D149" s="93"/>
      <c r="E149" s="93"/>
      <c r="F149" s="93"/>
      <c r="G149" s="93"/>
      <c r="H149" s="93"/>
      <c r="I149" s="93"/>
      <c r="J149" s="93"/>
      <c r="K149" s="93"/>
      <c r="L149" s="93"/>
      <c r="M149" s="93"/>
      <c r="N149" s="93"/>
      <c r="O149" s="93"/>
      <c r="P149" s="93"/>
      <c r="Q149" s="93"/>
      <c r="R149" s="93"/>
      <c r="S149" s="93"/>
    </row>
    <row r="150" spans="4:19" x14ac:dyDescent="0.2">
      <c r="D150" s="93"/>
      <c r="E150" s="93"/>
      <c r="F150" s="93"/>
      <c r="G150" s="93"/>
      <c r="H150" s="93"/>
      <c r="I150" s="93"/>
      <c r="J150" s="93"/>
      <c r="K150" s="93"/>
      <c r="L150" s="93"/>
      <c r="M150" s="93"/>
      <c r="N150" s="93"/>
      <c r="O150" s="93"/>
      <c r="P150" s="93"/>
      <c r="Q150" s="93"/>
      <c r="R150" s="93"/>
      <c r="S150" s="93"/>
    </row>
    <row r="151" spans="4:19" x14ac:dyDescent="0.2">
      <c r="D151" s="93"/>
      <c r="E151" s="93"/>
      <c r="F151" s="93"/>
      <c r="G151" s="93"/>
      <c r="H151" s="93"/>
      <c r="I151" s="93"/>
      <c r="J151" s="93"/>
      <c r="K151" s="93"/>
      <c r="L151" s="93"/>
      <c r="M151" s="93"/>
      <c r="N151" s="93"/>
      <c r="O151" s="93"/>
      <c r="P151" s="93"/>
      <c r="Q151" s="93"/>
      <c r="R151" s="93"/>
      <c r="S151" s="93"/>
    </row>
    <row r="152" spans="4:19" x14ac:dyDescent="0.2">
      <c r="D152" s="93"/>
      <c r="E152" s="93"/>
      <c r="F152" s="93"/>
      <c r="G152" s="93"/>
      <c r="H152" s="93"/>
      <c r="I152" s="93"/>
      <c r="J152" s="93"/>
      <c r="K152" s="93"/>
      <c r="L152" s="93"/>
      <c r="M152" s="93"/>
      <c r="N152" s="93"/>
      <c r="O152" s="93"/>
      <c r="P152" s="93"/>
      <c r="Q152" s="93"/>
      <c r="R152" s="93"/>
      <c r="S152" s="93"/>
    </row>
    <row r="153" spans="4:19" x14ac:dyDescent="0.2">
      <c r="D153" s="93"/>
      <c r="E153" s="93"/>
      <c r="F153" s="93"/>
      <c r="G153" s="93"/>
      <c r="H153" s="93"/>
      <c r="I153" s="93"/>
      <c r="J153" s="93"/>
      <c r="K153" s="93"/>
      <c r="L153" s="93"/>
      <c r="M153" s="93"/>
      <c r="N153" s="93"/>
      <c r="O153" s="93"/>
      <c r="P153" s="93"/>
      <c r="Q153" s="93"/>
      <c r="R153" s="93"/>
      <c r="S153" s="93"/>
    </row>
    <row r="154" spans="4:19" x14ac:dyDescent="0.2">
      <c r="D154" s="93"/>
      <c r="E154" s="93"/>
      <c r="F154" s="93"/>
      <c r="G154" s="93"/>
      <c r="H154" s="93"/>
      <c r="I154" s="93"/>
      <c r="J154" s="93"/>
      <c r="K154" s="93"/>
      <c r="L154" s="93"/>
      <c r="M154" s="93"/>
      <c r="N154" s="93"/>
      <c r="O154" s="93"/>
      <c r="P154" s="93"/>
      <c r="Q154" s="93"/>
      <c r="R154" s="93"/>
      <c r="S154" s="93"/>
    </row>
    <row r="155" spans="4:19" x14ac:dyDescent="0.2">
      <c r="D155" s="93"/>
      <c r="E155" s="93"/>
      <c r="F155" s="93"/>
      <c r="G155" s="93"/>
      <c r="H155" s="93"/>
      <c r="I155" s="93"/>
      <c r="J155" s="93"/>
      <c r="K155" s="93"/>
      <c r="L155" s="93"/>
      <c r="M155" s="93"/>
      <c r="N155" s="93"/>
      <c r="O155" s="93"/>
      <c r="P155" s="93"/>
      <c r="Q155" s="93"/>
      <c r="R155" s="93"/>
      <c r="S155" s="93"/>
    </row>
    <row r="156" spans="4:19" x14ac:dyDescent="0.2">
      <c r="D156" s="93"/>
      <c r="E156" s="93"/>
      <c r="F156" s="93"/>
      <c r="G156" s="93"/>
      <c r="H156" s="93"/>
      <c r="I156" s="93"/>
      <c r="J156" s="93"/>
      <c r="K156" s="93"/>
      <c r="L156" s="93"/>
      <c r="M156" s="93"/>
      <c r="N156" s="93"/>
      <c r="O156" s="93"/>
      <c r="P156" s="93"/>
      <c r="Q156" s="93"/>
      <c r="R156" s="93"/>
      <c r="S156" s="93"/>
    </row>
    <row r="157" spans="4:19" x14ac:dyDescent="0.2">
      <c r="D157" s="93"/>
      <c r="E157" s="93"/>
      <c r="F157" s="93"/>
      <c r="G157" s="93"/>
      <c r="H157" s="93"/>
      <c r="I157" s="93"/>
      <c r="J157" s="93"/>
      <c r="K157" s="93"/>
      <c r="L157" s="93"/>
      <c r="M157" s="93"/>
      <c r="N157" s="93"/>
      <c r="O157" s="93"/>
      <c r="P157" s="93"/>
      <c r="Q157" s="93"/>
      <c r="R157" s="93"/>
      <c r="S157" s="93"/>
    </row>
    <row r="158" spans="4:19" x14ac:dyDescent="0.2">
      <c r="D158" s="93"/>
      <c r="E158" s="93"/>
      <c r="F158" s="93"/>
      <c r="G158" s="93"/>
      <c r="H158" s="93"/>
      <c r="I158" s="93"/>
      <c r="J158" s="93"/>
      <c r="K158" s="93"/>
      <c r="L158" s="93"/>
      <c r="M158" s="93"/>
      <c r="N158" s="93"/>
      <c r="O158" s="93"/>
      <c r="P158" s="93"/>
      <c r="Q158" s="93"/>
      <c r="R158" s="93"/>
      <c r="S158" s="93"/>
    </row>
    <row r="159" spans="4:19" x14ac:dyDescent="0.2">
      <c r="D159" s="93"/>
      <c r="E159" s="93"/>
      <c r="F159" s="93"/>
      <c r="G159" s="93"/>
      <c r="H159" s="93"/>
      <c r="I159" s="93"/>
      <c r="J159" s="93"/>
      <c r="K159" s="93"/>
      <c r="L159" s="93"/>
      <c r="M159" s="93"/>
      <c r="N159" s="93"/>
      <c r="O159" s="93"/>
      <c r="P159" s="93"/>
      <c r="Q159" s="93"/>
      <c r="R159" s="93"/>
      <c r="S159" s="93"/>
    </row>
    <row r="160" spans="4:19" x14ac:dyDescent="0.2">
      <c r="D160" s="93"/>
      <c r="E160" s="93"/>
      <c r="F160" s="93"/>
      <c r="G160" s="93"/>
      <c r="H160" s="93"/>
      <c r="I160" s="93"/>
      <c r="J160" s="93"/>
      <c r="K160" s="93"/>
      <c r="L160" s="93"/>
      <c r="M160" s="93"/>
      <c r="N160" s="93"/>
      <c r="O160" s="93"/>
      <c r="P160" s="93"/>
      <c r="Q160" s="93"/>
      <c r="R160" s="93"/>
      <c r="S160" s="93"/>
    </row>
    <row r="161" spans="4:19" x14ac:dyDescent="0.2">
      <c r="D161" s="93"/>
      <c r="E161" s="93"/>
      <c r="F161" s="93"/>
      <c r="G161" s="93"/>
      <c r="H161" s="93"/>
      <c r="I161" s="93"/>
      <c r="J161" s="93"/>
      <c r="K161" s="93"/>
      <c r="L161" s="93"/>
      <c r="M161" s="93"/>
      <c r="N161" s="93"/>
      <c r="O161" s="93"/>
      <c r="P161" s="93"/>
      <c r="Q161" s="93"/>
      <c r="R161" s="93"/>
      <c r="S161" s="93"/>
    </row>
    <row r="162" spans="4:19" x14ac:dyDescent="0.2">
      <c r="D162" s="93"/>
      <c r="E162" s="93"/>
      <c r="F162" s="93"/>
      <c r="G162" s="93"/>
      <c r="H162" s="93"/>
      <c r="I162" s="93"/>
      <c r="J162" s="93"/>
      <c r="K162" s="93"/>
      <c r="L162" s="93"/>
      <c r="M162" s="93"/>
      <c r="N162" s="93"/>
      <c r="O162" s="93"/>
      <c r="P162" s="93"/>
      <c r="Q162" s="93"/>
      <c r="R162" s="93"/>
      <c r="S162" s="93"/>
    </row>
    <row r="163" spans="4:19" x14ac:dyDescent="0.2">
      <c r="D163" s="93"/>
      <c r="E163" s="93"/>
      <c r="F163" s="93"/>
      <c r="G163" s="93"/>
      <c r="H163" s="93"/>
      <c r="I163" s="93"/>
      <c r="J163" s="93"/>
      <c r="K163" s="93"/>
      <c r="L163" s="93"/>
      <c r="M163" s="93"/>
      <c r="N163" s="93"/>
      <c r="O163" s="93"/>
      <c r="P163" s="93"/>
      <c r="Q163" s="93"/>
      <c r="R163" s="93"/>
      <c r="S163" s="93"/>
    </row>
    <row r="164" spans="4:19" x14ac:dyDescent="0.2">
      <c r="D164" s="93"/>
      <c r="E164" s="93"/>
      <c r="F164" s="93"/>
      <c r="G164" s="93"/>
      <c r="H164" s="93"/>
      <c r="I164" s="93"/>
      <c r="J164" s="93"/>
      <c r="K164" s="93"/>
      <c r="L164" s="93"/>
      <c r="M164" s="93"/>
      <c r="N164" s="93"/>
      <c r="O164" s="93"/>
      <c r="P164" s="93"/>
      <c r="Q164" s="93"/>
      <c r="R164" s="93"/>
      <c r="S164" s="93"/>
    </row>
    <row r="165" spans="4:19" x14ac:dyDescent="0.2">
      <c r="D165" s="93"/>
      <c r="E165" s="93"/>
      <c r="F165" s="93"/>
      <c r="G165" s="93"/>
      <c r="H165" s="93"/>
      <c r="I165" s="93"/>
      <c r="J165" s="93"/>
      <c r="K165" s="93"/>
      <c r="L165" s="93"/>
      <c r="M165" s="93"/>
      <c r="N165" s="93"/>
      <c r="O165" s="93"/>
      <c r="P165" s="93"/>
      <c r="Q165" s="93"/>
      <c r="R165" s="93"/>
      <c r="S165" s="93"/>
    </row>
    <row r="166" spans="4:19" x14ac:dyDescent="0.2">
      <c r="D166" s="93"/>
      <c r="E166" s="93"/>
      <c r="F166" s="93"/>
      <c r="G166" s="93"/>
      <c r="H166" s="93"/>
      <c r="I166" s="93"/>
      <c r="J166" s="93"/>
      <c r="K166" s="93"/>
      <c r="L166" s="93"/>
      <c r="M166" s="93"/>
      <c r="N166" s="93"/>
      <c r="O166" s="93"/>
      <c r="P166" s="93"/>
      <c r="Q166" s="93"/>
      <c r="R166" s="93"/>
      <c r="S166" s="93"/>
    </row>
    <row r="167" spans="4:19" x14ac:dyDescent="0.2">
      <c r="D167" s="93"/>
      <c r="E167" s="93"/>
      <c r="F167" s="93"/>
      <c r="G167" s="93"/>
      <c r="H167" s="93"/>
      <c r="I167" s="93"/>
      <c r="J167" s="93"/>
      <c r="K167" s="93"/>
      <c r="L167" s="93"/>
      <c r="M167" s="93"/>
      <c r="N167" s="93"/>
      <c r="O167" s="93"/>
      <c r="P167" s="93"/>
      <c r="Q167" s="93"/>
      <c r="R167" s="93"/>
      <c r="S167" s="93"/>
    </row>
    <row r="168" spans="4:19" x14ac:dyDescent="0.2">
      <c r="D168" s="93"/>
      <c r="E168" s="93"/>
      <c r="F168" s="93"/>
      <c r="G168" s="93"/>
      <c r="H168" s="93"/>
      <c r="I168" s="93"/>
      <c r="J168" s="93"/>
      <c r="K168" s="93"/>
      <c r="L168" s="93"/>
      <c r="M168" s="93"/>
      <c r="N168" s="93"/>
      <c r="O168" s="93"/>
      <c r="P168" s="93"/>
      <c r="Q168" s="93"/>
      <c r="R168" s="93"/>
      <c r="S168" s="93"/>
    </row>
    <row r="169" spans="4:19" x14ac:dyDescent="0.2">
      <c r="D169" s="93"/>
      <c r="E169" s="93"/>
      <c r="F169" s="93"/>
      <c r="G169" s="93"/>
      <c r="H169" s="93"/>
      <c r="I169" s="93"/>
      <c r="J169" s="93"/>
      <c r="K169" s="93"/>
      <c r="L169" s="93"/>
      <c r="M169" s="93"/>
      <c r="N169" s="93"/>
      <c r="O169" s="93"/>
      <c r="P169" s="93"/>
      <c r="Q169" s="93"/>
      <c r="R169" s="93"/>
      <c r="S169" s="93"/>
    </row>
    <row r="170" spans="4:19" x14ac:dyDescent="0.2">
      <c r="D170" s="93"/>
      <c r="E170" s="93"/>
      <c r="F170" s="93"/>
      <c r="G170" s="93"/>
      <c r="H170" s="93"/>
      <c r="I170" s="93"/>
      <c r="J170" s="93"/>
      <c r="K170" s="93"/>
      <c r="L170" s="93"/>
      <c r="M170" s="93"/>
      <c r="N170" s="93"/>
      <c r="O170" s="93"/>
      <c r="P170" s="93"/>
      <c r="Q170" s="93"/>
      <c r="R170" s="93"/>
      <c r="S170" s="93"/>
    </row>
    <row r="171" spans="4:19" x14ac:dyDescent="0.2">
      <c r="D171" s="93"/>
      <c r="E171" s="93"/>
      <c r="F171" s="93"/>
      <c r="G171" s="93"/>
      <c r="H171" s="93"/>
      <c r="I171" s="93"/>
      <c r="J171" s="93"/>
      <c r="K171" s="93"/>
      <c r="L171" s="93"/>
      <c r="M171" s="93"/>
      <c r="N171" s="93"/>
      <c r="O171" s="93"/>
      <c r="P171" s="93"/>
      <c r="Q171" s="93"/>
      <c r="R171" s="93"/>
      <c r="S171" s="93"/>
    </row>
    <row r="172" spans="4:19" x14ac:dyDescent="0.2">
      <c r="D172" s="93"/>
      <c r="E172" s="93"/>
      <c r="F172" s="93"/>
      <c r="G172" s="93"/>
      <c r="H172" s="93"/>
      <c r="I172" s="93"/>
      <c r="J172" s="93"/>
      <c r="K172" s="93"/>
      <c r="L172" s="93"/>
      <c r="M172" s="93"/>
      <c r="N172" s="93"/>
      <c r="O172" s="93"/>
      <c r="P172" s="93"/>
      <c r="Q172" s="93"/>
      <c r="R172" s="93"/>
      <c r="S172" s="93"/>
    </row>
    <row r="173" spans="4:19" x14ac:dyDescent="0.2">
      <c r="D173" s="93"/>
      <c r="E173" s="93"/>
      <c r="F173" s="93"/>
      <c r="G173" s="93"/>
      <c r="H173" s="93"/>
      <c r="I173" s="93"/>
      <c r="J173" s="93"/>
      <c r="K173" s="93"/>
      <c r="L173" s="93"/>
      <c r="M173" s="93"/>
      <c r="N173" s="93"/>
      <c r="O173" s="93"/>
      <c r="P173" s="93"/>
      <c r="Q173" s="93"/>
      <c r="R173" s="93"/>
      <c r="S173" s="93"/>
    </row>
    <row r="174" spans="4:19" x14ac:dyDescent="0.2">
      <c r="D174" s="93"/>
      <c r="E174" s="93"/>
      <c r="F174" s="93"/>
      <c r="G174" s="93"/>
      <c r="H174" s="93"/>
      <c r="I174" s="93"/>
      <c r="J174" s="93"/>
      <c r="K174" s="93"/>
      <c r="L174" s="93"/>
      <c r="M174" s="93"/>
      <c r="N174" s="93"/>
      <c r="O174" s="93"/>
      <c r="P174" s="93"/>
      <c r="Q174" s="93"/>
      <c r="R174" s="93"/>
      <c r="S174" s="93"/>
    </row>
    <row r="175" spans="4:19" x14ac:dyDescent="0.2">
      <c r="D175" s="93"/>
      <c r="E175" s="93"/>
      <c r="F175" s="93"/>
      <c r="G175" s="93"/>
      <c r="H175" s="93"/>
      <c r="I175" s="93"/>
      <c r="J175" s="93"/>
      <c r="K175" s="93"/>
      <c r="L175" s="93"/>
      <c r="M175" s="93"/>
      <c r="N175" s="93"/>
      <c r="O175" s="93"/>
      <c r="P175" s="93"/>
      <c r="Q175" s="93"/>
      <c r="R175" s="93"/>
      <c r="S175" s="93"/>
    </row>
    <row r="176" spans="4:19" x14ac:dyDescent="0.2">
      <c r="D176" s="93"/>
      <c r="E176" s="93"/>
      <c r="F176" s="93"/>
      <c r="G176" s="93"/>
      <c r="H176" s="93"/>
      <c r="I176" s="93"/>
      <c r="J176" s="93"/>
      <c r="K176" s="93"/>
      <c r="L176" s="93"/>
      <c r="M176" s="93"/>
      <c r="N176" s="93"/>
      <c r="O176" s="93"/>
      <c r="P176" s="93"/>
      <c r="Q176" s="93"/>
      <c r="R176" s="93"/>
      <c r="S176" s="93"/>
    </row>
    <row r="177" spans="4:19" x14ac:dyDescent="0.2">
      <c r="D177" s="93"/>
      <c r="E177" s="93"/>
      <c r="F177" s="93"/>
      <c r="G177" s="93"/>
      <c r="H177" s="93"/>
      <c r="I177" s="93"/>
      <c r="J177" s="93"/>
      <c r="K177" s="93"/>
      <c r="L177" s="93"/>
      <c r="M177" s="93"/>
      <c r="N177" s="93"/>
      <c r="O177" s="93"/>
      <c r="P177" s="93"/>
      <c r="Q177" s="93"/>
      <c r="R177" s="93"/>
      <c r="S177" s="93"/>
    </row>
    <row r="178" spans="4:19" x14ac:dyDescent="0.2">
      <c r="D178" s="93"/>
      <c r="E178" s="93"/>
      <c r="F178" s="93"/>
      <c r="G178" s="93"/>
      <c r="H178" s="93"/>
      <c r="I178" s="93"/>
      <c r="J178" s="93"/>
      <c r="K178" s="93"/>
      <c r="L178" s="93"/>
      <c r="M178" s="93"/>
      <c r="N178" s="93"/>
      <c r="O178" s="93"/>
      <c r="P178" s="93"/>
      <c r="Q178" s="93"/>
      <c r="R178" s="93"/>
      <c r="S178" s="93"/>
    </row>
    <row r="179" spans="4:19" x14ac:dyDescent="0.2">
      <c r="D179" s="93"/>
      <c r="E179" s="93"/>
      <c r="F179" s="93"/>
      <c r="G179" s="93"/>
      <c r="H179" s="93"/>
      <c r="I179" s="93"/>
      <c r="J179" s="93"/>
      <c r="K179" s="93"/>
      <c r="L179" s="93"/>
      <c r="M179" s="93"/>
      <c r="N179" s="93"/>
      <c r="O179" s="93"/>
      <c r="P179" s="93"/>
      <c r="Q179" s="93"/>
      <c r="R179" s="93"/>
      <c r="S179" s="93"/>
    </row>
    <row r="180" spans="4:19" x14ac:dyDescent="0.2">
      <c r="D180" s="93"/>
      <c r="E180" s="93"/>
      <c r="F180" s="93"/>
      <c r="G180" s="93"/>
      <c r="H180" s="93"/>
      <c r="I180" s="93"/>
      <c r="J180" s="93"/>
      <c r="K180" s="93"/>
      <c r="L180" s="93"/>
      <c r="M180" s="93"/>
      <c r="N180" s="93"/>
      <c r="O180" s="93"/>
      <c r="P180" s="93"/>
      <c r="Q180" s="93"/>
      <c r="R180" s="93"/>
      <c r="S180" s="93"/>
    </row>
    <row r="181" spans="4:19" x14ac:dyDescent="0.2">
      <c r="D181" s="93"/>
      <c r="E181" s="93"/>
      <c r="F181" s="93"/>
      <c r="G181" s="93"/>
      <c r="H181" s="93"/>
      <c r="I181" s="93"/>
      <c r="J181" s="93"/>
      <c r="K181" s="93"/>
      <c r="L181" s="93"/>
      <c r="M181" s="93"/>
      <c r="N181" s="93"/>
      <c r="O181" s="93"/>
      <c r="P181" s="93"/>
      <c r="Q181" s="93"/>
      <c r="R181" s="93"/>
      <c r="S181" s="93"/>
    </row>
    <row r="182" spans="4:19" x14ac:dyDescent="0.2">
      <c r="D182" s="93"/>
      <c r="E182" s="93"/>
      <c r="F182" s="93"/>
      <c r="G182" s="93"/>
      <c r="H182" s="93"/>
      <c r="I182" s="93"/>
      <c r="J182" s="93"/>
      <c r="K182" s="93"/>
      <c r="L182" s="93"/>
      <c r="M182" s="93"/>
      <c r="N182" s="93"/>
      <c r="O182" s="93"/>
      <c r="P182" s="93"/>
      <c r="Q182" s="93"/>
      <c r="R182" s="93"/>
      <c r="S182" s="93"/>
    </row>
    <row r="183" spans="4:19" x14ac:dyDescent="0.2">
      <c r="D183" s="93"/>
      <c r="E183" s="93"/>
      <c r="F183" s="93"/>
      <c r="G183" s="93"/>
      <c r="H183" s="93"/>
      <c r="I183" s="93"/>
      <c r="J183" s="93"/>
      <c r="K183" s="93"/>
      <c r="L183" s="93"/>
      <c r="M183" s="93"/>
      <c r="N183" s="93"/>
      <c r="O183" s="93"/>
      <c r="P183" s="93"/>
      <c r="Q183" s="93"/>
      <c r="R183" s="93"/>
      <c r="S183" s="93"/>
    </row>
    <row r="184" spans="4:19" x14ac:dyDescent="0.2">
      <c r="D184" s="93"/>
      <c r="E184" s="93"/>
      <c r="F184" s="93"/>
      <c r="G184" s="93"/>
      <c r="H184" s="93"/>
      <c r="I184" s="93"/>
      <c r="J184" s="93"/>
      <c r="K184" s="93"/>
      <c r="L184" s="93"/>
      <c r="M184" s="93"/>
      <c r="N184" s="93"/>
      <c r="O184" s="93"/>
      <c r="P184" s="93"/>
      <c r="Q184" s="93"/>
      <c r="R184" s="93"/>
      <c r="S184" s="93"/>
    </row>
    <row r="185" spans="4:19" x14ac:dyDescent="0.2">
      <c r="D185" s="93"/>
      <c r="E185" s="93"/>
      <c r="F185" s="93"/>
      <c r="G185" s="93"/>
      <c r="H185" s="93"/>
      <c r="I185" s="93"/>
      <c r="J185" s="93"/>
      <c r="K185" s="93"/>
      <c r="L185" s="93"/>
      <c r="M185" s="93"/>
      <c r="N185" s="93"/>
      <c r="O185" s="93"/>
      <c r="P185" s="93"/>
      <c r="Q185" s="93"/>
      <c r="R185" s="93"/>
      <c r="S185" s="93"/>
    </row>
    <row r="186" spans="4:19" x14ac:dyDescent="0.2">
      <c r="D186" s="93"/>
      <c r="E186" s="93"/>
      <c r="F186" s="93"/>
      <c r="G186" s="93"/>
      <c r="H186" s="93"/>
      <c r="I186" s="93"/>
      <c r="J186" s="93"/>
      <c r="K186" s="93"/>
      <c r="L186" s="93"/>
      <c r="M186" s="93"/>
      <c r="N186" s="93"/>
      <c r="O186" s="93"/>
      <c r="P186" s="93"/>
      <c r="Q186" s="93"/>
      <c r="R186" s="93"/>
      <c r="S186" s="93"/>
    </row>
    <row r="187" spans="4:19" x14ac:dyDescent="0.2">
      <c r="D187" s="93"/>
      <c r="E187" s="93"/>
      <c r="F187" s="93"/>
      <c r="G187" s="93"/>
      <c r="H187" s="93"/>
      <c r="I187" s="93"/>
      <c r="J187" s="93"/>
      <c r="K187" s="93"/>
      <c r="L187" s="93"/>
      <c r="M187" s="93"/>
      <c r="N187" s="93"/>
      <c r="O187" s="93"/>
      <c r="P187" s="93"/>
      <c r="Q187" s="93"/>
      <c r="R187" s="93"/>
      <c r="S187" s="93"/>
    </row>
    <row r="188" spans="4:19" x14ac:dyDescent="0.2">
      <c r="D188" s="93"/>
      <c r="E188" s="93"/>
      <c r="F188" s="93"/>
      <c r="G188" s="93"/>
      <c r="H188" s="93"/>
      <c r="I188" s="93"/>
      <c r="J188" s="93"/>
      <c r="K188" s="93"/>
      <c r="L188" s="93"/>
      <c r="M188" s="93"/>
      <c r="N188" s="93"/>
      <c r="O188" s="93"/>
      <c r="P188" s="93"/>
      <c r="Q188" s="93"/>
      <c r="R188" s="93"/>
      <c r="S188" s="93"/>
    </row>
    <row r="189" spans="4:19" x14ac:dyDescent="0.2">
      <c r="D189" s="93"/>
      <c r="E189" s="93"/>
      <c r="F189" s="93"/>
      <c r="G189" s="93"/>
      <c r="H189" s="93"/>
      <c r="I189" s="93"/>
      <c r="J189" s="93"/>
      <c r="K189" s="93"/>
      <c r="L189" s="93"/>
      <c r="M189" s="93"/>
      <c r="N189" s="93"/>
      <c r="O189" s="93"/>
      <c r="P189" s="93"/>
      <c r="Q189" s="93"/>
      <c r="R189" s="93"/>
      <c r="S189" s="93"/>
    </row>
    <row r="190" spans="4:19" x14ac:dyDescent="0.2">
      <c r="D190" s="93"/>
      <c r="E190" s="93"/>
      <c r="F190" s="93"/>
      <c r="G190" s="93"/>
      <c r="H190" s="93"/>
      <c r="I190" s="93"/>
      <c r="J190" s="93"/>
      <c r="K190" s="93"/>
      <c r="L190" s="93"/>
      <c r="M190" s="93"/>
      <c r="N190" s="93"/>
      <c r="O190" s="93"/>
      <c r="P190" s="93"/>
      <c r="Q190" s="93"/>
      <c r="R190" s="93"/>
      <c r="S190" s="93"/>
    </row>
    <row r="191" spans="4:19" x14ac:dyDescent="0.2">
      <c r="D191" s="93"/>
      <c r="E191" s="93"/>
      <c r="F191" s="93"/>
      <c r="G191" s="93"/>
      <c r="H191" s="93"/>
      <c r="I191" s="93"/>
      <c r="J191" s="93"/>
      <c r="K191" s="93"/>
      <c r="L191" s="93"/>
      <c r="M191" s="93"/>
      <c r="N191" s="93"/>
      <c r="O191" s="93"/>
      <c r="P191" s="93"/>
      <c r="Q191" s="93"/>
      <c r="R191" s="93"/>
      <c r="S191" s="93"/>
    </row>
    <row r="192" spans="4:19" x14ac:dyDescent="0.2">
      <c r="D192" s="93"/>
      <c r="E192" s="93"/>
      <c r="F192" s="93"/>
      <c r="G192" s="93"/>
      <c r="H192" s="93"/>
      <c r="I192" s="93"/>
      <c r="J192" s="93"/>
      <c r="K192" s="93"/>
      <c r="L192" s="93"/>
      <c r="M192" s="93"/>
      <c r="N192" s="93"/>
      <c r="O192" s="93"/>
      <c r="P192" s="93"/>
      <c r="Q192" s="93"/>
      <c r="R192" s="93"/>
      <c r="S192" s="93"/>
    </row>
    <row r="193" spans="4:19" x14ac:dyDescent="0.2">
      <c r="D193" s="93"/>
      <c r="E193" s="93"/>
      <c r="F193" s="93"/>
      <c r="G193" s="93"/>
      <c r="H193" s="93"/>
      <c r="I193" s="93"/>
      <c r="J193" s="93"/>
      <c r="K193" s="93"/>
      <c r="L193" s="93"/>
      <c r="M193" s="93"/>
      <c r="N193" s="93"/>
      <c r="O193" s="93"/>
      <c r="P193" s="93"/>
      <c r="Q193" s="93"/>
      <c r="R193" s="93"/>
      <c r="S193" s="93"/>
    </row>
    <row r="194" spans="4:19" x14ac:dyDescent="0.2">
      <c r="D194" s="93"/>
      <c r="E194" s="93"/>
      <c r="F194" s="93"/>
      <c r="G194" s="93"/>
      <c r="H194" s="93"/>
      <c r="I194" s="93"/>
      <c r="J194" s="93"/>
      <c r="K194" s="93"/>
      <c r="L194" s="93"/>
      <c r="M194" s="93"/>
      <c r="N194" s="93"/>
      <c r="O194" s="93"/>
      <c r="P194" s="93"/>
      <c r="Q194" s="93"/>
      <c r="R194" s="93"/>
      <c r="S194" s="93"/>
    </row>
    <row r="195" spans="4:19" x14ac:dyDescent="0.2">
      <c r="D195" s="93"/>
      <c r="E195" s="93"/>
      <c r="F195" s="93"/>
      <c r="G195" s="93"/>
      <c r="H195" s="93"/>
      <c r="I195" s="93"/>
      <c r="J195" s="93"/>
      <c r="K195" s="93"/>
      <c r="L195" s="93"/>
      <c r="M195" s="93"/>
      <c r="N195" s="93"/>
      <c r="O195" s="93"/>
      <c r="P195" s="93"/>
      <c r="Q195" s="93"/>
      <c r="R195" s="93"/>
      <c r="S195" s="93"/>
    </row>
    <row r="196" spans="4:19" x14ac:dyDescent="0.2">
      <c r="D196" s="93"/>
      <c r="E196" s="93"/>
      <c r="F196" s="93"/>
      <c r="G196" s="93"/>
      <c r="H196" s="93"/>
      <c r="I196" s="93"/>
      <c r="J196" s="93"/>
      <c r="K196" s="93"/>
      <c r="L196" s="93"/>
      <c r="M196" s="93"/>
      <c r="N196" s="93"/>
      <c r="O196" s="93"/>
      <c r="P196" s="93"/>
      <c r="Q196" s="93"/>
      <c r="R196" s="93"/>
      <c r="S196" s="93"/>
    </row>
    <row r="197" spans="4:19" x14ac:dyDescent="0.2">
      <c r="D197" s="93"/>
      <c r="E197" s="93"/>
      <c r="F197" s="93"/>
      <c r="G197" s="93"/>
      <c r="H197" s="93"/>
      <c r="I197" s="93"/>
      <c r="J197" s="93"/>
      <c r="K197" s="93"/>
      <c r="L197" s="93"/>
      <c r="M197" s="93"/>
      <c r="N197" s="93"/>
      <c r="O197" s="93"/>
      <c r="P197" s="93"/>
      <c r="Q197" s="93"/>
      <c r="R197" s="93"/>
      <c r="S197" s="93"/>
    </row>
    <row r="198" spans="4:19" x14ac:dyDescent="0.2">
      <c r="D198" s="93"/>
      <c r="E198" s="93"/>
      <c r="F198" s="93"/>
      <c r="G198" s="93"/>
      <c r="H198" s="93"/>
      <c r="I198" s="93"/>
      <c r="J198" s="93"/>
      <c r="K198" s="93"/>
      <c r="L198" s="93"/>
      <c r="M198" s="93"/>
      <c r="N198" s="93"/>
      <c r="O198" s="93"/>
      <c r="P198" s="93"/>
      <c r="Q198" s="93"/>
      <c r="R198" s="93"/>
      <c r="S198" s="93"/>
    </row>
    <row r="199" spans="4:19" x14ac:dyDescent="0.2">
      <c r="D199" s="93"/>
      <c r="E199" s="93"/>
      <c r="F199" s="93"/>
      <c r="G199" s="93"/>
      <c r="H199" s="93"/>
      <c r="I199" s="93"/>
      <c r="J199" s="93"/>
      <c r="K199" s="93"/>
      <c r="L199" s="93"/>
      <c r="M199" s="93"/>
      <c r="N199" s="93"/>
      <c r="O199" s="93"/>
      <c r="P199" s="93"/>
      <c r="Q199" s="93"/>
      <c r="R199" s="93"/>
      <c r="S199" s="93"/>
    </row>
    <row r="200" spans="4:19" x14ac:dyDescent="0.2">
      <c r="D200" s="93"/>
      <c r="E200" s="93"/>
      <c r="F200" s="93"/>
      <c r="G200" s="93"/>
      <c r="H200" s="93"/>
      <c r="I200" s="93"/>
      <c r="J200" s="93"/>
      <c r="K200" s="93"/>
      <c r="L200" s="93"/>
      <c r="M200" s="93"/>
      <c r="N200" s="93"/>
      <c r="O200" s="93"/>
      <c r="P200" s="93"/>
      <c r="Q200" s="93"/>
      <c r="R200" s="93"/>
      <c r="S200" s="93"/>
    </row>
    <row r="201" spans="4:19" x14ac:dyDescent="0.2">
      <c r="D201" s="93"/>
      <c r="E201" s="93"/>
      <c r="F201" s="93"/>
      <c r="G201" s="93"/>
      <c r="H201" s="93"/>
      <c r="I201" s="93"/>
      <c r="J201" s="93"/>
      <c r="K201" s="93"/>
      <c r="L201" s="93"/>
      <c r="M201" s="93"/>
      <c r="N201" s="93"/>
      <c r="O201" s="93"/>
      <c r="P201" s="93"/>
      <c r="Q201" s="93"/>
      <c r="R201" s="93"/>
      <c r="S201" s="93"/>
    </row>
    <row r="202" spans="4:19" x14ac:dyDescent="0.2">
      <c r="D202" s="93"/>
      <c r="E202" s="93"/>
      <c r="F202" s="93"/>
      <c r="G202" s="93"/>
      <c r="H202" s="93"/>
      <c r="I202" s="93"/>
      <c r="J202" s="93"/>
      <c r="K202" s="93"/>
      <c r="L202" s="93"/>
      <c r="M202" s="93"/>
      <c r="N202" s="93"/>
      <c r="O202" s="93"/>
      <c r="P202" s="93"/>
      <c r="Q202" s="93"/>
      <c r="R202" s="93"/>
      <c r="S202" s="93"/>
    </row>
    <row r="203" spans="4:19" x14ac:dyDescent="0.2">
      <c r="D203" s="93"/>
      <c r="E203" s="93"/>
      <c r="F203" s="93"/>
      <c r="G203" s="93"/>
      <c r="H203" s="93"/>
      <c r="I203" s="93"/>
      <c r="J203" s="93"/>
      <c r="K203" s="93"/>
      <c r="L203" s="93"/>
      <c r="M203" s="93"/>
      <c r="N203" s="93"/>
      <c r="O203" s="93"/>
      <c r="P203" s="93"/>
      <c r="Q203" s="93"/>
      <c r="R203" s="93"/>
      <c r="S203" s="93"/>
    </row>
    <row r="204" spans="4:19" x14ac:dyDescent="0.2">
      <c r="D204" s="93"/>
      <c r="E204" s="93"/>
      <c r="F204" s="93"/>
      <c r="G204" s="93"/>
      <c r="H204" s="93"/>
      <c r="I204" s="93"/>
      <c r="J204" s="93"/>
      <c r="K204" s="93"/>
      <c r="L204" s="93"/>
      <c r="M204" s="93"/>
      <c r="N204" s="93"/>
      <c r="O204" s="93"/>
      <c r="P204" s="93"/>
      <c r="Q204" s="93"/>
      <c r="R204" s="93"/>
      <c r="S204" s="93"/>
    </row>
    <row r="205" spans="4:19" x14ac:dyDescent="0.2">
      <c r="D205" s="93"/>
      <c r="E205" s="93"/>
      <c r="F205" s="93"/>
      <c r="G205" s="93"/>
      <c r="H205" s="93"/>
      <c r="I205" s="93"/>
      <c r="J205" s="93"/>
      <c r="K205" s="93"/>
      <c r="L205" s="93"/>
      <c r="M205" s="93"/>
      <c r="N205" s="93"/>
      <c r="O205" s="93"/>
      <c r="P205" s="93"/>
      <c r="Q205" s="93"/>
      <c r="R205" s="93"/>
      <c r="S205" s="93"/>
    </row>
    <row r="206" spans="4:19" x14ac:dyDescent="0.2">
      <c r="D206" s="93"/>
      <c r="E206" s="93"/>
      <c r="F206" s="93"/>
      <c r="G206" s="93"/>
      <c r="H206" s="93"/>
      <c r="I206" s="93"/>
      <c r="J206" s="93"/>
      <c r="K206" s="93"/>
      <c r="L206" s="93"/>
      <c r="M206" s="93"/>
      <c r="N206" s="93"/>
      <c r="O206" s="93"/>
      <c r="P206" s="93"/>
      <c r="Q206" s="93"/>
      <c r="R206" s="93"/>
      <c r="S206" s="93"/>
    </row>
    <row r="207" spans="4:19" x14ac:dyDescent="0.2">
      <c r="D207" s="93"/>
      <c r="E207" s="93"/>
      <c r="F207" s="93"/>
      <c r="G207" s="93"/>
      <c r="H207" s="93"/>
      <c r="I207" s="93"/>
      <c r="J207" s="93"/>
      <c r="K207" s="93"/>
      <c r="L207" s="93"/>
      <c r="M207" s="93"/>
      <c r="N207" s="93"/>
      <c r="O207" s="93"/>
      <c r="P207" s="93"/>
      <c r="Q207" s="93"/>
      <c r="R207" s="93"/>
      <c r="S207" s="93"/>
    </row>
    <row r="208" spans="4:19" x14ac:dyDescent="0.2">
      <c r="D208" s="93"/>
      <c r="E208" s="93"/>
      <c r="F208" s="93"/>
      <c r="G208" s="93"/>
      <c r="H208" s="93"/>
      <c r="I208" s="93"/>
      <c r="J208" s="93"/>
      <c r="K208" s="93"/>
      <c r="L208" s="93"/>
      <c r="M208" s="93"/>
      <c r="N208" s="93"/>
      <c r="O208" s="93"/>
      <c r="P208" s="93"/>
      <c r="Q208" s="93"/>
      <c r="R208" s="93"/>
      <c r="S208" s="93"/>
    </row>
    <row r="209" spans="4:19" x14ac:dyDescent="0.2">
      <c r="D209" s="93"/>
      <c r="E209" s="93"/>
      <c r="F209" s="93"/>
      <c r="G209" s="93"/>
      <c r="H209" s="93"/>
      <c r="I209" s="93"/>
      <c r="J209" s="93"/>
      <c r="K209" s="93"/>
      <c r="L209" s="93"/>
      <c r="M209" s="93"/>
      <c r="N209" s="93"/>
      <c r="O209" s="93"/>
      <c r="P209" s="93"/>
      <c r="Q209" s="93"/>
      <c r="R209" s="93"/>
      <c r="S209" s="93"/>
    </row>
    <row r="210" spans="4:19" x14ac:dyDescent="0.2">
      <c r="D210" s="93"/>
      <c r="E210" s="93"/>
      <c r="F210" s="93"/>
      <c r="G210" s="93"/>
      <c r="H210" s="93"/>
      <c r="I210" s="93"/>
      <c r="J210" s="93"/>
      <c r="K210" s="93"/>
      <c r="L210" s="93"/>
      <c r="M210" s="93"/>
      <c r="N210" s="93"/>
      <c r="O210" s="93"/>
      <c r="P210" s="93"/>
      <c r="Q210" s="93"/>
      <c r="R210" s="93"/>
      <c r="S210" s="93"/>
    </row>
    <row r="211" spans="4:19" x14ac:dyDescent="0.2">
      <c r="D211" s="93"/>
      <c r="E211" s="93"/>
      <c r="F211" s="93"/>
      <c r="G211" s="93"/>
      <c r="H211" s="93"/>
      <c r="I211" s="93"/>
      <c r="J211" s="93"/>
      <c r="K211" s="93"/>
      <c r="L211" s="93"/>
      <c r="M211" s="93"/>
      <c r="N211" s="93"/>
      <c r="O211" s="93"/>
      <c r="P211" s="93"/>
      <c r="Q211" s="93"/>
      <c r="R211" s="93"/>
      <c r="S211" s="93"/>
    </row>
    <row r="212" spans="4:19" x14ac:dyDescent="0.2">
      <c r="D212" s="93"/>
      <c r="E212" s="93"/>
      <c r="F212" s="93"/>
      <c r="G212" s="93"/>
      <c r="H212" s="93"/>
      <c r="I212" s="93"/>
      <c r="J212" s="93"/>
      <c r="K212" s="93"/>
      <c r="L212" s="93"/>
      <c r="M212" s="93"/>
      <c r="N212" s="93"/>
      <c r="O212" s="93"/>
      <c r="P212" s="93"/>
      <c r="Q212" s="93"/>
      <c r="R212" s="93"/>
      <c r="S212" s="93"/>
    </row>
    <row r="213" spans="4:19" x14ac:dyDescent="0.2">
      <c r="D213" s="93"/>
      <c r="E213" s="93"/>
      <c r="F213" s="93"/>
      <c r="G213" s="93"/>
      <c r="H213" s="93"/>
      <c r="I213" s="93"/>
      <c r="J213" s="93"/>
      <c r="K213" s="93"/>
      <c r="L213" s="93"/>
      <c r="M213" s="93"/>
      <c r="N213" s="93"/>
      <c r="O213" s="93"/>
      <c r="P213" s="93"/>
      <c r="Q213" s="93"/>
      <c r="R213" s="93"/>
      <c r="S213" s="93"/>
    </row>
    <row r="214" spans="4:19" x14ac:dyDescent="0.2">
      <c r="D214" s="93"/>
      <c r="E214" s="93"/>
      <c r="F214" s="93"/>
      <c r="G214" s="93"/>
      <c r="H214" s="93"/>
      <c r="I214" s="93"/>
      <c r="J214" s="93"/>
      <c r="K214" s="93"/>
      <c r="L214" s="93"/>
      <c r="M214" s="93"/>
      <c r="N214" s="93"/>
      <c r="O214" s="93"/>
      <c r="P214" s="93"/>
      <c r="Q214" s="93"/>
      <c r="R214" s="93"/>
      <c r="S214" s="93"/>
    </row>
    <row r="215" spans="4:19" x14ac:dyDescent="0.2">
      <c r="D215" s="93"/>
      <c r="E215" s="93"/>
      <c r="F215" s="93"/>
      <c r="G215" s="93"/>
      <c r="H215" s="93"/>
      <c r="I215" s="93"/>
      <c r="J215" s="93"/>
      <c r="K215" s="93"/>
      <c r="L215" s="93"/>
      <c r="M215" s="93"/>
      <c r="N215" s="93"/>
      <c r="O215" s="93"/>
      <c r="P215" s="93"/>
      <c r="Q215" s="93"/>
      <c r="R215" s="93"/>
      <c r="S215" s="93"/>
    </row>
    <row r="216" spans="4:19" x14ac:dyDescent="0.2">
      <c r="D216" s="93"/>
      <c r="E216" s="93"/>
      <c r="F216" s="93"/>
      <c r="G216" s="93"/>
      <c r="H216" s="93"/>
      <c r="I216" s="93"/>
      <c r="J216" s="93"/>
      <c r="K216" s="93"/>
      <c r="L216" s="93"/>
      <c r="M216" s="93"/>
      <c r="N216" s="93"/>
      <c r="O216" s="93"/>
      <c r="P216" s="93"/>
      <c r="Q216" s="93"/>
      <c r="R216" s="93"/>
      <c r="S216" s="93"/>
    </row>
    <row r="217" spans="4:19" x14ac:dyDescent="0.2">
      <c r="D217" s="93"/>
      <c r="E217" s="93"/>
      <c r="F217" s="93"/>
      <c r="G217" s="93"/>
      <c r="H217" s="93"/>
      <c r="I217" s="93"/>
      <c r="J217" s="93"/>
      <c r="K217" s="93"/>
      <c r="L217" s="93"/>
      <c r="M217" s="93"/>
      <c r="N217" s="93"/>
      <c r="O217" s="93"/>
      <c r="P217" s="93"/>
      <c r="Q217" s="93"/>
      <c r="R217" s="93"/>
      <c r="S217" s="93"/>
    </row>
    <row r="218" spans="4:19" x14ac:dyDescent="0.2">
      <c r="D218" s="93"/>
      <c r="E218" s="93"/>
      <c r="F218" s="93"/>
      <c r="G218" s="93"/>
      <c r="H218" s="93"/>
      <c r="I218" s="93"/>
      <c r="J218" s="93"/>
      <c r="K218" s="93"/>
      <c r="L218" s="93"/>
      <c r="M218" s="93"/>
      <c r="N218" s="93"/>
      <c r="O218" s="93"/>
      <c r="P218" s="93"/>
      <c r="Q218" s="93"/>
      <c r="R218" s="93"/>
      <c r="S218" s="93"/>
    </row>
    <row r="219" spans="4:19" x14ac:dyDescent="0.2">
      <c r="D219" s="93"/>
      <c r="E219" s="93"/>
      <c r="F219" s="93"/>
      <c r="G219" s="93"/>
      <c r="H219" s="93"/>
      <c r="I219" s="93"/>
      <c r="J219" s="93"/>
      <c r="K219" s="93"/>
      <c r="L219" s="93"/>
      <c r="M219" s="93"/>
      <c r="N219" s="93"/>
      <c r="O219" s="93"/>
      <c r="P219" s="93"/>
      <c r="Q219" s="93"/>
      <c r="R219" s="93"/>
      <c r="S219" s="93"/>
    </row>
    <row r="220" spans="4:19" x14ac:dyDescent="0.2">
      <c r="D220" s="93"/>
      <c r="E220" s="93"/>
      <c r="F220" s="93"/>
      <c r="G220" s="93"/>
      <c r="H220" s="93"/>
      <c r="I220" s="93"/>
      <c r="J220" s="93"/>
      <c r="K220" s="93"/>
      <c r="L220" s="93"/>
      <c r="M220" s="93"/>
      <c r="N220" s="93"/>
      <c r="O220" s="93"/>
      <c r="P220" s="93"/>
      <c r="Q220" s="93"/>
      <c r="R220" s="93"/>
      <c r="S220" s="93"/>
    </row>
    <row r="221" spans="4:19" x14ac:dyDescent="0.2">
      <c r="D221" s="93"/>
      <c r="E221" s="93"/>
      <c r="F221" s="93"/>
      <c r="G221" s="93"/>
      <c r="H221" s="93"/>
      <c r="I221" s="93"/>
      <c r="J221" s="93"/>
      <c r="K221" s="93"/>
      <c r="L221" s="93"/>
      <c r="M221" s="93"/>
      <c r="N221" s="93"/>
      <c r="O221" s="93"/>
      <c r="P221" s="93"/>
      <c r="Q221" s="93"/>
      <c r="R221" s="93"/>
      <c r="S221" s="93"/>
    </row>
    <row r="222" spans="4:19" x14ac:dyDescent="0.2">
      <c r="D222" s="93"/>
      <c r="E222" s="93"/>
      <c r="F222" s="93"/>
      <c r="G222" s="93"/>
      <c r="H222" s="93"/>
      <c r="I222" s="93"/>
      <c r="J222" s="93"/>
      <c r="K222" s="93"/>
      <c r="L222" s="93"/>
      <c r="M222" s="93"/>
      <c r="N222" s="93"/>
      <c r="O222" s="93"/>
      <c r="P222" s="93"/>
      <c r="Q222" s="93"/>
      <c r="R222" s="93"/>
      <c r="S222" s="93"/>
    </row>
    <row r="223" spans="4:19" x14ac:dyDescent="0.2">
      <c r="D223" s="93"/>
      <c r="E223" s="93"/>
      <c r="F223" s="93"/>
      <c r="G223" s="93"/>
      <c r="H223" s="93"/>
      <c r="I223" s="93"/>
      <c r="J223" s="93"/>
      <c r="K223" s="93"/>
      <c r="L223" s="93"/>
      <c r="M223" s="93"/>
      <c r="N223" s="93"/>
      <c r="O223" s="93"/>
      <c r="P223" s="93"/>
      <c r="Q223" s="93"/>
      <c r="R223" s="93"/>
      <c r="S223" s="93"/>
    </row>
    <row r="224" spans="4:19" x14ac:dyDescent="0.2">
      <c r="D224" s="93"/>
      <c r="E224" s="93"/>
      <c r="F224" s="93"/>
      <c r="G224" s="93"/>
      <c r="H224" s="93"/>
      <c r="I224" s="93"/>
      <c r="J224" s="93"/>
      <c r="K224" s="93"/>
      <c r="L224" s="93"/>
      <c r="M224" s="93"/>
      <c r="N224" s="93"/>
      <c r="O224" s="93"/>
      <c r="P224" s="93"/>
      <c r="Q224" s="93"/>
      <c r="R224" s="93"/>
      <c r="S224" s="93"/>
    </row>
    <row r="225" spans="4:19" x14ac:dyDescent="0.2">
      <c r="D225" s="93"/>
      <c r="E225" s="93"/>
      <c r="F225" s="93"/>
      <c r="G225" s="93"/>
      <c r="H225" s="93"/>
      <c r="I225" s="93"/>
      <c r="J225" s="93"/>
      <c r="K225" s="93"/>
      <c r="L225" s="93"/>
      <c r="M225" s="93"/>
      <c r="N225" s="93"/>
      <c r="O225" s="93"/>
      <c r="P225" s="93"/>
      <c r="Q225" s="93"/>
      <c r="R225" s="93"/>
      <c r="S225" s="93"/>
    </row>
    <row r="226" spans="4:19" x14ac:dyDescent="0.2">
      <c r="D226" s="93"/>
      <c r="E226" s="93"/>
      <c r="F226" s="93"/>
      <c r="G226" s="93"/>
      <c r="H226" s="93"/>
      <c r="I226" s="93"/>
      <c r="J226" s="93"/>
      <c r="K226" s="93"/>
      <c r="L226" s="93"/>
      <c r="M226" s="93"/>
      <c r="N226" s="93"/>
      <c r="O226" s="93"/>
      <c r="P226" s="93"/>
      <c r="Q226" s="93"/>
      <c r="R226" s="93"/>
      <c r="S226" s="93"/>
    </row>
    <row r="227" spans="4:19" x14ac:dyDescent="0.2">
      <c r="D227" s="93"/>
      <c r="E227" s="93"/>
      <c r="F227" s="93"/>
      <c r="G227" s="93"/>
      <c r="H227" s="93"/>
      <c r="I227" s="93"/>
      <c r="J227" s="93"/>
      <c r="K227" s="93"/>
      <c r="L227" s="93"/>
      <c r="M227" s="93"/>
      <c r="N227" s="93"/>
      <c r="O227" s="93"/>
      <c r="P227" s="93"/>
      <c r="Q227" s="93"/>
      <c r="R227" s="93"/>
      <c r="S227" s="93"/>
    </row>
    <row r="228" spans="4:19" x14ac:dyDescent="0.2">
      <c r="D228" s="93"/>
      <c r="E228" s="93"/>
      <c r="F228" s="93"/>
      <c r="G228" s="93"/>
      <c r="H228" s="93"/>
      <c r="I228" s="93"/>
      <c r="J228" s="93"/>
      <c r="K228" s="93"/>
      <c r="L228" s="93"/>
      <c r="M228" s="93"/>
      <c r="N228" s="93"/>
      <c r="O228" s="93"/>
      <c r="P228" s="93"/>
      <c r="Q228" s="93"/>
      <c r="R228" s="93"/>
      <c r="S228" s="93"/>
    </row>
    <row r="229" spans="4:19" x14ac:dyDescent="0.2">
      <c r="D229" s="93"/>
      <c r="E229" s="93"/>
      <c r="F229" s="93"/>
      <c r="G229" s="93"/>
      <c r="H229" s="93"/>
      <c r="I229" s="93"/>
      <c r="J229" s="93"/>
      <c r="K229" s="93"/>
      <c r="L229" s="93"/>
      <c r="M229" s="93"/>
      <c r="N229" s="93"/>
      <c r="O229" s="93"/>
      <c r="P229" s="93"/>
      <c r="Q229" s="93"/>
      <c r="R229" s="93"/>
      <c r="S229" s="93"/>
    </row>
    <row r="230" spans="4:19" x14ac:dyDescent="0.2">
      <c r="D230" s="93"/>
      <c r="E230" s="93"/>
      <c r="F230" s="93"/>
      <c r="G230" s="93"/>
      <c r="H230" s="93"/>
      <c r="I230" s="93"/>
      <c r="J230" s="93"/>
      <c r="K230" s="93"/>
      <c r="L230" s="93"/>
      <c r="M230" s="93"/>
      <c r="N230" s="93"/>
      <c r="O230" s="93"/>
      <c r="P230" s="93"/>
      <c r="Q230" s="93"/>
      <c r="R230" s="93"/>
      <c r="S230" s="93"/>
    </row>
    <row r="231" spans="4:19" x14ac:dyDescent="0.2">
      <c r="D231" s="93"/>
      <c r="E231" s="93"/>
      <c r="F231" s="93"/>
      <c r="G231" s="93"/>
      <c r="H231" s="93"/>
      <c r="I231" s="93"/>
      <c r="J231" s="93"/>
      <c r="K231" s="93"/>
      <c r="L231" s="93"/>
      <c r="M231" s="93"/>
      <c r="N231" s="93"/>
      <c r="O231" s="93"/>
      <c r="P231" s="93"/>
      <c r="Q231" s="93"/>
      <c r="R231" s="93"/>
      <c r="S231" s="93"/>
    </row>
    <row r="232" spans="4:19" x14ac:dyDescent="0.2">
      <c r="D232" s="93"/>
      <c r="E232" s="93"/>
      <c r="F232" s="93"/>
      <c r="G232" s="93"/>
      <c r="H232" s="93"/>
      <c r="I232" s="93"/>
      <c r="J232" s="93"/>
      <c r="K232" s="93"/>
      <c r="L232" s="93"/>
      <c r="M232" s="93"/>
      <c r="N232" s="93"/>
      <c r="O232" s="93"/>
      <c r="P232" s="93"/>
      <c r="Q232" s="93"/>
      <c r="R232" s="93"/>
      <c r="S232" s="93"/>
    </row>
    <row r="233" spans="4:19" x14ac:dyDescent="0.2">
      <c r="D233" s="93"/>
      <c r="E233" s="93"/>
      <c r="F233" s="93"/>
      <c r="G233" s="93"/>
      <c r="H233" s="93"/>
      <c r="I233" s="93"/>
      <c r="J233" s="93"/>
      <c r="K233" s="93"/>
      <c r="L233" s="93"/>
      <c r="M233" s="93"/>
      <c r="N233" s="93"/>
      <c r="O233" s="93"/>
      <c r="P233" s="93"/>
      <c r="Q233" s="93"/>
      <c r="R233" s="93"/>
      <c r="S233" s="93"/>
    </row>
    <row r="234" spans="4:19" x14ac:dyDescent="0.2">
      <c r="D234" s="93"/>
      <c r="E234" s="93"/>
      <c r="F234" s="93"/>
      <c r="G234" s="93"/>
      <c r="H234" s="93"/>
      <c r="I234" s="93"/>
      <c r="J234" s="93"/>
      <c r="K234" s="93"/>
      <c r="L234" s="93"/>
      <c r="M234" s="93"/>
      <c r="N234" s="93"/>
      <c r="O234" s="93"/>
      <c r="P234" s="93"/>
      <c r="Q234" s="93"/>
      <c r="R234" s="93"/>
      <c r="S234" s="93"/>
    </row>
    <row r="235" spans="4:19" x14ac:dyDescent="0.2">
      <c r="D235" s="93"/>
      <c r="E235" s="93"/>
      <c r="F235" s="93"/>
      <c r="G235" s="93"/>
      <c r="H235" s="93"/>
      <c r="I235" s="93"/>
      <c r="J235" s="93"/>
      <c r="K235" s="93"/>
      <c r="L235" s="93"/>
      <c r="M235" s="93"/>
      <c r="N235" s="93"/>
      <c r="O235" s="93"/>
      <c r="P235" s="93"/>
      <c r="Q235" s="93"/>
      <c r="R235" s="93"/>
      <c r="S235" s="93"/>
    </row>
    <row r="236" spans="4:19" x14ac:dyDescent="0.2">
      <c r="D236" s="93"/>
      <c r="E236" s="93"/>
      <c r="F236" s="93"/>
      <c r="G236" s="93"/>
      <c r="H236" s="93"/>
      <c r="I236" s="93"/>
      <c r="J236" s="93"/>
      <c r="K236" s="93"/>
      <c r="L236" s="93"/>
      <c r="M236" s="93"/>
      <c r="N236" s="93"/>
      <c r="O236" s="93"/>
      <c r="P236" s="93"/>
      <c r="Q236" s="93"/>
      <c r="R236" s="93"/>
      <c r="S236" s="93"/>
    </row>
    <row r="237" spans="4:19" x14ac:dyDescent="0.2">
      <c r="D237" s="93"/>
      <c r="E237" s="93"/>
      <c r="F237" s="93"/>
      <c r="G237" s="93"/>
      <c r="H237" s="93"/>
      <c r="I237" s="93"/>
      <c r="J237" s="93"/>
      <c r="K237" s="93"/>
      <c r="L237" s="93"/>
      <c r="M237" s="93"/>
      <c r="N237" s="93"/>
      <c r="O237" s="93"/>
      <c r="P237" s="93"/>
      <c r="Q237" s="93"/>
      <c r="R237" s="93"/>
      <c r="S237" s="93"/>
    </row>
    <row r="238" spans="4:19" x14ac:dyDescent="0.2">
      <c r="D238" s="93"/>
      <c r="E238" s="93"/>
      <c r="F238" s="93"/>
      <c r="G238" s="93"/>
      <c r="H238" s="93"/>
      <c r="I238" s="93"/>
      <c r="J238" s="93"/>
      <c r="K238" s="93"/>
      <c r="L238" s="93"/>
      <c r="M238" s="93"/>
      <c r="N238" s="93"/>
      <c r="O238" s="93"/>
      <c r="P238" s="93"/>
      <c r="Q238" s="93"/>
      <c r="R238" s="93"/>
      <c r="S238" s="93"/>
    </row>
    <row r="239" spans="4:19" x14ac:dyDescent="0.2">
      <c r="D239" s="93"/>
      <c r="E239" s="93"/>
      <c r="F239" s="93"/>
      <c r="G239" s="93"/>
      <c r="H239" s="93"/>
      <c r="I239" s="93"/>
      <c r="J239" s="93"/>
      <c r="K239" s="93"/>
      <c r="L239" s="93"/>
      <c r="M239" s="93"/>
      <c r="N239" s="93"/>
      <c r="O239" s="93"/>
      <c r="P239" s="93"/>
      <c r="Q239" s="93"/>
      <c r="R239" s="93"/>
      <c r="S239" s="93"/>
    </row>
    <row r="240" spans="4:19" x14ac:dyDescent="0.2">
      <c r="D240" s="93"/>
      <c r="E240" s="93"/>
      <c r="F240" s="93"/>
      <c r="G240" s="93"/>
      <c r="H240" s="93"/>
      <c r="I240" s="93"/>
      <c r="J240" s="93"/>
      <c r="K240" s="93"/>
      <c r="L240" s="93"/>
      <c r="M240" s="93"/>
      <c r="N240" s="93"/>
      <c r="O240" s="93"/>
      <c r="P240" s="93"/>
      <c r="Q240" s="93"/>
      <c r="R240" s="93"/>
      <c r="S240" s="93"/>
    </row>
    <row r="241" spans="4:19" x14ac:dyDescent="0.2">
      <c r="D241" s="93"/>
      <c r="E241" s="93"/>
      <c r="F241" s="93"/>
      <c r="G241" s="93"/>
      <c r="H241" s="93"/>
      <c r="I241" s="93"/>
      <c r="J241" s="93"/>
      <c r="K241" s="93"/>
      <c r="L241" s="93"/>
      <c r="M241" s="93"/>
      <c r="N241" s="93"/>
      <c r="O241" s="93"/>
      <c r="P241" s="93"/>
      <c r="Q241" s="93"/>
      <c r="R241" s="93"/>
      <c r="S241" s="93"/>
    </row>
    <row r="242" spans="4:19" x14ac:dyDescent="0.2">
      <c r="D242" s="93"/>
      <c r="E242" s="93"/>
      <c r="F242" s="93"/>
      <c r="G242" s="93"/>
      <c r="H242" s="93"/>
      <c r="I242" s="93"/>
      <c r="J242" s="93"/>
      <c r="K242" s="93"/>
      <c r="L242" s="93"/>
      <c r="M242" s="93"/>
      <c r="N242" s="93"/>
      <c r="O242" s="93"/>
      <c r="P242" s="93"/>
      <c r="Q242" s="93"/>
      <c r="R242" s="93"/>
      <c r="S242" s="93"/>
    </row>
    <row r="243" spans="4:19" x14ac:dyDescent="0.2">
      <c r="D243" s="93"/>
      <c r="E243" s="93"/>
      <c r="F243" s="93"/>
      <c r="G243" s="93"/>
      <c r="H243" s="93"/>
      <c r="I243" s="93"/>
      <c r="J243" s="93"/>
      <c r="K243" s="93"/>
      <c r="L243" s="93"/>
      <c r="M243" s="93"/>
      <c r="N243" s="93"/>
      <c r="O243" s="93"/>
      <c r="P243" s="93"/>
      <c r="Q243" s="93"/>
      <c r="R243" s="93"/>
      <c r="S243" s="93"/>
    </row>
    <row r="244" spans="4:19" x14ac:dyDescent="0.2">
      <c r="D244" s="93"/>
      <c r="E244" s="93"/>
      <c r="F244" s="93"/>
      <c r="G244" s="93"/>
      <c r="H244" s="93"/>
      <c r="I244" s="93"/>
      <c r="J244" s="93"/>
      <c r="K244" s="93"/>
      <c r="L244" s="93"/>
      <c r="M244" s="93"/>
      <c r="N244" s="93"/>
      <c r="O244" s="93"/>
      <c r="P244" s="93"/>
      <c r="Q244" s="93"/>
      <c r="R244" s="93"/>
      <c r="S244" s="93"/>
    </row>
    <row r="245" spans="4:19" x14ac:dyDescent="0.2">
      <c r="D245" s="93"/>
      <c r="E245" s="93"/>
      <c r="F245" s="93"/>
      <c r="G245" s="93"/>
      <c r="H245" s="93"/>
      <c r="I245" s="93"/>
      <c r="J245" s="93"/>
      <c r="K245" s="93"/>
      <c r="L245" s="93"/>
      <c r="M245" s="93"/>
      <c r="N245" s="93"/>
      <c r="O245" s="93"/>
      <c r="P245" s="93"/>
      <c r="Q245" s="93"/>
      <c r="R245" s="93"/>
      <c r="S245" s="93"/>
    </row>
    <row r="246" spans="4:19" x14ac:dyDescent="0.2">
      <c r="D246" s="93"/>
      <c r="E246" s="93"/>
      <c r="F246" s="93"/>
      <c r="G246" s="93"/>
      <c r="H246" s="93"/>
      <c r="I246" s="93"/>
      <c r="J246" s="93"/>
      <c r="K246" s="93"/>
      <c r="L246" s="93"/>
      <c r="M246" s="93"/>
      <c r="N246" s="93"/>
      <c r="O246" s="93"/>
      <c r="P246" s="93"/>
      <c r="Q246" s="93"/>
      <c r="R246" s="93"/>
      <c r="S246" s="93"/>
    </row>
    <row r="247" spans="4:19" x14ac:dyDescent="0.2">
      <c r="D247" s="93"/>
      <c r="E247" s="93"/>
      <c r="F247" s="93"/>
      <c r="G247" s="93"/>
      <c r="H247" s="93"/>
      <c r="I247" s="93"/>
      <c r="J247" s="93"/>
      <c r="K247" s="93"/>
      <c r="L247" s="93"/>
      <c r="M247" s="93"/>
      <c r="N247" s="93"/>
      <c r="O247" s="93"/>
      <c r="P247" s="93"/>
      <c r="Q247" s="93"/>
      <c r="R247" s="93"/>
      <c r="S247" s="93"/>
    </row>
    <row r="248" spans="4:19" x14ac:dyDescent="0.2">
      <c r="D248" s="93"/>
      <c r="E248" s="93"/>
      <c r="F248" s="93"/>
      <c r="G248" s="93"/>
      <c r="H248" s="93"/>
      <c r="I248" s="93"/>
      <c r="J248" s="93"/>
      <c r="K248" s="93"/>
      <c r="L248" s="93"/>
      <c r="M248" s="93"/>
      <c r="N248" s="93"/>
      <c r="O248" s="93"/>
      <c r="P248" s="93"/>
      <c r="Q248" s="93"/>
      <c r="R248" s="93"/>
      <c r="S248" s="93"/>
    </row>
    <row r="249" spans="4:19" x14ac:dyDescent="0.2">
      <c r="D249" s="93"/>
      <c r="E249" s="93"/>
      <c r="F249" s="93"/>
      <c r="G249" s="93"/>
      <c r="H249" s="93"/>
      <c r="I249" s="93"/>
      <c r="J249" s="93"/>
      <c r="K249" s="93"/>
      <c r="L249" s="93"/>
      <c r="M249" s="93"/>
      <c r="N249" s="93"/>
      <c r="O249" s="93"/>
      <c r="P249" s="93"/>
      <c r="Q249" s="93"/>
      <c r="R249" s="93"/>
      <c r="S249" s="93"/>
    </row>
    <row r="250" spans="4:19" x14ac:dyDescent="0.2">
      <c r="D250" s="93"/>
      <c r="E250" s="93"/>
      <c r="F250" s="93"/>
      <c r="G250" s="93"/>
      <c r="H250" s="93"/>
      <c r="I250" s="93"/>
      <c r="J250" s="93"/>
      <c r="K250" s="93"/>
      <c r="L250" s="93"/>
      <c r="M250" s="93"/>
      <c r="N250" s="93"/>
      <c r="O250" s="93"/>
      <c r="P250" s="93"/>
      <c r="Q250" s="93"/>
      <c r="R250" s="93"/>
      <c r="S250" s="93"/>
    </row>
    <row r="251" spans="4:19" x14ac:dyDescent="0.2">
      <c r="D251" s="93"/>
      <c r="E251" s="93"/>
      <c r="F251" s="93"/>
      <c r="G251" s="93"/>
      <c r="H251" s="93"/>
      <c r="I251" s="93"/>
      <c r="J251" s="93"/>
      <c r="K251" s="93"/>
      <c r="L251" s="93"/>
      <c r="M251" s="93"/>
      <c r="N251" s="93"/>
      <c r="O251" s="93"/>
      <c r="P251" s="93"/>
      <c r="Q251" s="93"/>
      <c r="R251" s="93"/>
      <c r="S251" s="93"/>
    </row>
    <row r="252" spans="4:19" x14ac:dyDescent="0.2">
      <c r="D252" s="93"/>
      <c r="E252" s="93"/>
      <c r="F252" s="93"/>
      <c r="G252" s="93"/>
      <c r="H252" s="93"/>
      <c r="I252" s="93"/>
      <c r="J252" s="93"/>
      <c r="K252" s="93"/>
      <c r="L252" s="93"/>
      <c r="M252" s="93"/>
      <c r="N252" s="93"/>
      <c r="O252" s="93"/>
      <c r="P252" s="93"/>
      <c r="Q252" s="93"/>
      <c r="R252" s="93"/>
      <c r="S252" s="93"/>
    </row>
    <row r="253" spans="4:19" x14ac:dyDescent="0.2">
      <c r="D253" s="93"/>
      <c r="E253" s="93"/>
      <c r="F253" s="93"/>
      <c r="G253" s="93"/>
      <c r="H253" s="93"/>
      <c r="I253" s="93"/>
      <c r="J253" s="93"/>
      <c r="K253" s="93"/>
      <c r="L253" s="93"/>
      <c r="M253" s="93"/>
      <c r="N253" s="93"/>
      <c r="O253" s="93"/>
      <c r="P253" s="93"/>
      <c r="Q253" s="93"/>
      <c r="R253" s="93"/>
      <c r="S253" s="93"/>
    </row>
    <row r="254" spans="4:19" x14ac:dyDescent="0.2">
      <c r="D254" s="93"/>
      <c r="E254" s="93"/>
      <c r="F254" s="93"/>
      <c r="G254" s="93"/>
      <c r="H254" s="93"/>
      <c r="I254" s="93"/>
      <c r="J254" s="93"/>
      <c r="K254" s="93"/>
      <c r="L254" s="93"/>
      <c r="M254" s="93"/>
      <c r="N254" s="93"/>
      <c r="O254" s="93"/>
      <c r="P254" s="93"/>
      <c r="Q254" s="93"/>
      <c r="R254" s="93"/>
      <c r="S254" s="93"/>
    </row>
    <row r="255" spans="4:19" x14ac:dyDescent="0.2">
      <c r="D255" s="93"/>
      <c r="E255" s="93"/>
      <c r="F255" s="93"/>
      <c r="G255" s="93"/>
      <c r="H255" s="93"/>
      <c r="I255" s="93"/>
      <c r="J255" s="93"/>
      <c r="K255" s="93"/>
      <c r="L255" s="93"/>
      <c r="M255" s="93"/>
      <c r="N255" s="93"/>
      <c r="O255" s="93"/>
      <c r="P255" s="93"/>
      <c r="Q255" s="93"/>
      <c r="R255" s="93"/>
      <c r="S255" s="93"/>
    </row>
    <row r="256" spans="4:19" x14ac:dyDescent="0.2">
      <c r="D256" s="93"/>
      <c r="E256" s="93"/>
      <c r="F256" s="93"/>
      <c r="G256" s="93"/>
      <c r="H256" s="93"/>
      <c r="I256" s="93"/>
      <c r="J256" s="93"/>
      <c r="K256" s="93"/>
      <c r="L256" s="93"/>
      <c r="M256" s="93"/>
      <c r="N256" s="93"/>
      <c r="O256" s="93"/>
      <c r="P256" s="93"/>
      <c r="Q256" s="93"/>
      <c r="R256" s="93"/>
      <c r="S256" s="93"/>
    </row>
    <row r="257" spans="4:19" x14ac:dyDescent="0.2">
      <c r="D257" s="93"/>
      <c r="E257" s="93"/>
      <c r="F257" s="93"/>
      <c r="G257" s="93"/>
      <c r="H257" s="93"/>
      <c r="I257" s="93"/>
      <c r="J257" s="93"/>
      <c r="K257" s="93"/>
      <c r="L257" s="93"/>
      <c r="M257" s="93"/>
      <c r="N257" s="93"/>
      <c r="O257" s="93"/>
      <c r="P257" s="93"/>
      <c r="Q257" s="93"/>
      <c r="R257" s="93"/>
      <c r="S257" s="93"/>
    </row>
    <row r="258" spans="4:19" x14ac:dyDescent="0.2">
      <c r="D258" s="93"/>
      <c r="E258" s="93"/>
      <c r="F258" s="93"/>
      <c r="G258" s="93"/>
      <c r="H258" s="93"/>
      <c r="I258" s="93"/>
      <c r="J258" s="93"/>
      <c r="K258" s="93"/>
      <c r="L258" s="93"/>
      <c r="M258" s="93"/>
      <c r="N258" s="93"/>
      <c r="O258" s="93"/>
      <c r="P258" s="93"/>
      <c r="Q258" s="93"/>
      <c r="R258" s="93"/>
      <c r="S258" s="93"/>
    </row>
    <row r="259" spans="4:19" x14ac:dyDescent="0.2">
      <c r="D259" s="93"/>
      <c r="E259" s="93"/>
      <c r="F259" s="93"/>
      <c r="G259" s="93"/>
      <c r="H259" s="93"/>
      <c r="I259" s="93"/>
      <c r="J259" s="93"/>
      <c r="K259" s="93"/>
      <c r="L259" s="93"/>
      <c r="M259" s="93"/>
      <c r="N259" s="93"/>
      <c r="O259" s="93"/>
      <c r="P259" s="93"/>
      <c r="Q259" s="93"/>
      <c r="R259" s="93"/>
      <c r="S259" s="93"/>
    </row>
    <row r="260" spans="4:19" x14ac:dyDescent="0.2">
      <c r="D260" s="93"/>
      <c r="E260" s="93"/>
      <c r="F260" s="93"/>
      <c r="G260" s="93"/>
      <c r="H260" s="93"/>
      <c r="I260" s="93"/>
      <c r="J260" s="93"/>
      <c r="K260" s="93"/>
      <c r="L260" s="93"/>
      <c r="M260" s="93"/>
      <c r="N260" s="93"/>
      <c r="O260" s="93"/>
      <c r="P260" s="93"/>
      <c r="Q260" s="93"/>
      <c r="R260" s="93"/>
      <c r="S260" s="93"/>
    </row>
    <row r="261" spans="4:19" x14ac:dyDescent="0.2">
      <c r="D261" s="93"/>
      <c r="E261" s="93"/>
      <c r="F261" s="93"/>
      <c r="G261" s="93"/>
      <c r="H261" s="93"/>
      <c r="I261" s="93"/>
      <c r="J261" s="93"/>
      <c r="K261" s="93"/>
      <c r="L261" s="93"/>
      <c r="M261" s="93"/>
      <c r="N261" s="93"/>
      <c r="O261" s="93"/>
      <c r="P261" s="93"/>
      <c r="Q261" s="93"/>
      <c r="R261" s="93"/>
      <c r="S261" s="93"/>
    </row>
    <row r="262" spans="4:19" x14ac:dyDescent="0.2">
      <c r="D262" s="93"/>
      <c r="E262" s="93"/>
      <c r="F262" s="93"/>
      <c r="G262" s="93"/>
      <c r="H262" s="93"/>
      <c r="I262" s="93"/>
      <c r="J262" s="93"/>
      <c r="K262" s="93"/>
      <c r="L262" s="93"/>
      <c r="M262" s="93"/>
      <c r="N262" s="93"/>
      <c r="O262" s="93"/>
      <c r="P262" s="93"/>
      <c r="Q262" s="93"/>
      <c r="R262" s="93"/>
      <c r="S262" s="93"/>
    </row>
    <row r="263" spans="4:19" x14ac:dyDescent="0.2">
      <c r="D263" s="93"/>
      <c r="E263" s="93"/>
      <c r="F263" s="93"/>
      <c r="G263" s="93"/>
      <c r="H263" s="93"/>
      <c r="I263" s="93"/>
      <c r="J263" s="93"/>
      <c r="K263" s="93"/>
      <c r="L263" s="93"/>
      <c r="M263" s="93"/>
      <c r="N263" s="93"/>
      <c r="O263" s="93"/>
      <c r="P263" s="93"/>
      <c r="Q263" s="93"/>
      <c r="R263" s="93"/>
      <c r="S263" s="93"/>
    </row>
    <row r="264" spans="4:19" x14ac:dyDescent="0.2">
      <c r="D264" s="93"/>
      <c r="E264" s="93"/>
      <c r="F264" s="93"/>
      <c r="G264" s="93"/>
      <c r="H264" s="93"/>
      <c r="I264" s="93"/>
      <c r="J264" s="93"/>
      <c r="K264" s="93"/>
      <c r="L264" s="93"/>
      <c r="M264" s="93"/>
      <c r="N264" s="93"/>
      <c r="O264" s="93"/>
      <c r="P264" s="93"/>
      <c r="Q264" s="93"/>
      <c r="R264" s="93"/>
      <c r="S264" s="93"/>
    </row>
    <row r="265" spans="4:19" x14ac:dyDescent="0.2">
      <c r="D265" s="93"/>
      <c r="E265" s="93"/>
      <c r="F265" s="93"/>
      <c r="G265" s="93"/>
      <c r="H265" s="93"/>
      <c r="I265" s="93"/>
      <c r="J265" s="93"/>
      <c r="K265" s="93"/>
      <c r="L265" s="93"/>
      <c r="M265" s="93"/>
      <c r="N265" s="93"/>
      <c r="O265" s="93"/>
      <c r="P265" s="93"/>
      <c r="Q265" s="93"/>
      <c r="R265" s="93"/>
      <c r="S265" s="93"/>
    </row>
    <row r="266" spans="4:19" x14ac:dyDescent="0.2">
      <c r="D266" s="93"/>
      <c r="E266" s="93"/>
      <c r="F266" s="93"/>
      <c r="G266" s="93"/>
      <c r="H266" s="93"/>
      <c r="I266" s="93"/>
      <c r="J266" s="93"/>
      <c r="K266" s="93"/>
      <c r="L266" s="93"/>
      <c r="M266" s="93"/>
      <c r="N266" s="93"/>
      <c r="O266" s="93"/>
      <c r="P266" s="93"/>
      <c r="Q266" s="93"/>
      <c r="R266" s="93"/>
      <c r="S266" s="93"/>
    </row>
    <row r="267" spans="4:19" x14ac:dyDescent="0.2">
      <c r="D267" s="93"/>
      <c r="E267" s="93"/>
      <c r="F267" s="93"/>
      <c r="G267" s="93"/>
      <c r="H267" s="93"/>
      <c r="I267" s="93"/>
      <c r="J267" s="93"/>
      <c r="K267" s="93"/>
      <c r="L267" s="93"/>
      <c r="M267" s="93"/>
      <c r="N267" s="93"/>
      <c r="O267" s="93"/>
      <c r="P267" s="93"/>
      <c r="Q267" s="93"/>
      <c r="R267" s="93"/>
      <c r="S267" s="93"/>
    </row>
    <row r="268" spans="4:19" x14ac:dyDescent="0.2">
      <c r="D268" s="93"/>
      <c r="E268" s="93"/>
      <c r="F268" s="93"/>
      <c r="G268" s="93"/>
      <c r="H268" s="93"/>
      <c r="I268" s="93"/>
      <c r="J268" s="93"/>
      <c r="K268" s="93"/>
      <c r="L268" s="93"/>
      <c r="M268" s="93"/>
      <c r="N268" s="93"/>
      <c r="O268" s="93"/>
      <c r="P268" s="93"/>
      <c r="Q268" s="93"/>
      <c r="R268" s="93"/>
      <c r="S268" s="93"/>
    </row>
    <row r="269" spans="4:19" x14ac:dyDescent="0.2">
      <c r="D269" s="93"/>
      <c r="E269" s="93"/>
      <c r="F269" s="93"/>
      <c r="G269" s="93"/>
      <c r="H269" s="93"/>
      <c r="I269" s="93"/>
      <c r="J269" s="93"/>
      <c r="K269" s="93"/>
      <c r="L269" s="93"/>
      <c r="M269" s="93"/>
      <c r="N269" s="93"/>
      <c r="O269" s="93"/>
      <c r="P269" s="93"/>
      <c r="Q269" s="93"/>
      <c r="R269" s="93"/>
      <c r="S269" s="93"/>
    </row>
    <row r="270" spans="4:19" x14ac:dyDescent="0.2">
      <c r="D270" s="93"/>
      <c r="E270" s="93"/>
      <c r="F270" s="93"/>
      <c r="G270" s="93"/>
      <c r="H270" s="93"/>
      <c r="I270" s="93"/>
      <c r="J270" s="93"/>
      <c r="K270" s="93"/>
      <c r="L270" s="93"/>
      <c r="M270" s="93"/>
      <c r="N270" s="93"/>
      <c r="O270" s="93"/>
      <c r="P270" s="93"/>
      <c r="Q270" s="93"/>
      <c r="R270" s="93"/>
      <c r="S270" s="93"/>
    </row>
    <row r="271" spans="4:19" x14ac:dyDescent="0.2">
      <c r="D271" s="93"/>
      <c r="E271" s="93"/>
      <c r="F271" s="93"/>
      <c r="G271" s="93"/>
      <c r="H271" s="93"/>
      <c r="I271" s="93"/>
      <c r="J271" s="93"/>
      <c r="K271" s="93"/>
      <c r="L271" s="93"/>
      <c r="M271" s="93"/>
      <c r="N271" s="93"/>
      <c r="O271" s="93"/>
      <c r="P271" s="93"/>
      <c r="Q271" s="93"/>
      <c r="R271" s="93"/>
      <c r="S271" s="93"/>
    </row>
    <row r="272" spans="4:19" x14ac:dyDescent="0.2">
      <c r="D272" s="93"/>
      <c r="E272" s="93"/>
      <c r="F272" s="93"/>
      <c r="G272" s="93"/>
      <c r="H272" s="93"/>
      <c r="I272" s="93"/>
      <c r="J272" s="93"/>
      <c r="K272" s="93"/>
      <c r="L272" s="93"/>
      <c r="M272" s="93"/>
      <c r="N272" s="93"/>
      <c r="O272" s="93"/>
      <c r="P272" s="93"/>
      <c r="Q272" s="93"/>
      <c r="R272" s="93"/>
      <c r="S272" s="93"/>
    </row>
    <row r="273" spans="4:19" x14ac:dyDescent="0.2">
      <c r="D273" s="93"/>
      <c r="E273" s="93"/>
      <c r="F273" s="93"/>
      <c r="G273" s="93"/>
      <c r="H273" s="93"/>
      <c r="I273" s="93"/>
      <c r="J273" s="93"/>
      <c r="K273" s="93"/>
      <c r="L273" s="93"/>
      <c r="M273" s="93"/>
      <c r="N273" s="93"/>
      <c r="O273" s="93"/>
      <c r="P273" s="93"/>
      <c r="Q273" s="93"/>
      <c r="R273" s="93"/>
      <c r="S273" s="93"/>
    </row>
    <row r="274" spans="4:19" x14ac:dyDescent="0.2">
      <c r="D274" s="93"/>
      <c r="E274" s="93"/>
      <c r="F274" s="93"/>
      <c r="G274" s="93"/>
      <c r="H274" s="93"/>
      <c r="I274" s="93"/>
      <c r="J274" s="93"/>
      <c r="K274" s="93"/>
      <c r="L274" s="93"/>
      <c r="M274" s="93"/>
      <c r="N274" s="93"/>
      <c r="O274" s="93"/>
      <c r="P274" s="93"/>
      <c r="Q274" s="93"/>
      <c r="R274" s="93"/>
      <c r="S274" s="93"/>
    </row>
    <row r="275" spans="4:19" x14ac:dyDescent="0.2">
      <c r="D275" s="93"/>
      <c r="E275" s="93"/>
      <c r="F275" s="93"/>
      <c r="G275" s="93"/>
      <c r="H275" s="93"/>
      <c r="I275" s="93"/>
      <c r="J275" s="93"/>
      <c r="K275" s="93"/>
      <c r="L275" s="93"/>
      <c r="M275" s="93"/>
      <c r="N275" s="93"/>
      <c r="O275" s="93"/>
      <c r="P275" s="93"/>
      <c r="Q275" s="93"/>
      <c r="R275" s="93"/>
      <c r="S275" s="93"/>
    </row>
    <row r="276" spans="4:19" x14ac:dyDescent="0.2">
      <c r="D276" s="93"/>
      <c r="E276" s="93"/>
      <c r="F276" s="93"/>
      <c r="G276" s="93"/>
      <c r="H276" s="93"/>
      <c r="I276" s="93"/>
      <c r="J276" s="93"/>
      <c r="K276" s="93"/>
      <c r="L276" s="93"/>
      <c r="M276" s="93"/>
      <c r="N276" s="93"/>
      <c r="O276" s="93"/>
      <c r="P276" s="93"/>
      <c r="Q276" s="93"/>
      <c r="R276" s="93"/>
      <c r="S276" s="93"/>
    </row>
    <row r="277" spans="4:19" x14ac:dyDescent="0.2">
      <c r="D277" s="93"/>
      <c r="E277" s="93"/>
      <c r="F277" s="93"/>
      <c r="G277" s="93"/>
      <c r="H277" s="93"/>
      <c r="I277" s="93"/>
      <c r="J277" s="93"/>
      <c r="K277" s="93"/>
      <c r="L277" s="93"/>
      <c r="M277" s="93"/>
      <c r="N277" s="93"/>
      <c r="O277" s="93"/>
      <c r="P277" s="93"/>
      <c r="Q277" s="93"/>
      <c r="R277" s="93"/>
      <c r="S277" s="93"/>
    </row>
    <row r="278" spans="4:19" x14ac:dyDescent="0.2">
      <c r="D278" s="93"/>
      <c r="E278" s="93"/>
      <c r="F278" s="93"/>
      <c r="G278" s="93"/>
      <c r="H278" s="93"/>
      <c r="I278" s="93"/>
      <c r="J278" s="93"/>
      <c r="K278" s="93"/>
      <c r="L278" s="93"/>
      <c r="M278" s="93"/>
      <c r="N278" s="93"/>
      <c r="O278" s="93"/>
      <c r="P278" s="93"/>
      <c r="Q278" s="93"/>
      <c r="R278" s="93"/>
      <c r="S278" s="93"/>
    </row>
    <row r="279" spans="4:19" x14ac:dyDescent="0.2">
      <c r="D279" s="93"/>
      <c r="E279" s="93"/>
      <c r="F279" s="93"/>
      <c r="G279" s="93"/>
      <c r="H279" s="93"/>
      <c r="I279" s="93"/>
      <c r="J279" s="93"/>
      <c r="K279" s="93"/>
      <c r="L279" s="93"/>
      <c r="M279" s="93"/>
      <c r="N279" s="93"/>
      <c r="O279" s="93"/>
      <c r="P279" s="93"/>
      <c r="Q279" s="93"/>
      <c r="R279" s="93"/>
      <c r="S279" s="93"/>
    </row>
    <row r="280" spans="4:19" x14ac:dyDescent="0.2">
      <c r="D280" s="93"/>
      <c r="E280" s="93"/>
      <c r="F280" s="93"/>
      <c r="G280" s="93"/>
      <c r="H280" s="93"/>
      <c r="I280" s="93"/>
      <c r="J280" s="93"/>
      <c r="K280" s="93"/>
      <c r="L280" s="93"/>
      <c r="M280" s="93"/>
      <c r="N280" s="93"/>
      <c r="O280" s="93"/>
      <c r="P280" s="93"/>
      <c r="Q280" s="93"/>
      <c r="R280" s="93"/>
      <c r="S280" s="93"/>
    </row>
    <row r="281" spans="4:19" x14ac:dyDescent="0.2">
      <c r="D281" s="93"/>
      <c r="E281" s="93"/>
      <c r="F281" s="93"/>
      <c r="G281" s="93"/>
      <c r="H281" s="93"/>
      <c r="I281" s="93"/>
      <c r="J281" s="93"/>
      <c r="K281" s="93"/>
      <c r="L281" s="93"/>
      <c r="M281" s="93"/>
      <c r="N281" s="93"/>
      <c r="O281" s="93"/>
      <c r="P281" s="93"/>
      <c r="Q281" s="93"/>
      <c r="R281" s="93"/>
      <c r="S281" s="93"/>
    </row>
    <row r="282" spans="4:19" x14ac:dyDescent="0.2">
      <c r="D282" s="93"/>
      <c r="E282" s="93"/>
      <c r="F282" s="93"/>
      <c r="G282" s="93"/>
      <c r="H282" s="93"/>
      <c r="I282" s="93"/>
      <c r="J282" s="93"/>
      <c r="K282" s="93"/>
      <c r="L282" s="93"/>
      <c r="M282" s="93"/>
      <c r="N282" s="93"/>
      <c r="O282" s="93"/>
      <c r="P282" s="93"/>
      <c r="Q282" s="93"/>
      <c r="R282" s="93"/>
      <c r="S282" s="93"/>
    </row>
    <row r="283" spans="4:19" x14ac:dyDescent="0.2">
      <c r="D283" s="93"/>
      <c r="E283" s="93"/>
      <c r="F283" s="93"/>
      <c r="G283" s="93"/>
      <c r="H283" s="93"/>
      <c r="I283" s="93"/>
      <c r="J283" s="93"/>
      <c r="K283" s="93"/>
      <c r="L283" s="93"/>
      <c r="M283" s="93"/>
      <c r="N283" s="93"/>
      <c r="O283" s="93"/>
      <c r="P283" s="93"/>
      <c r="Q283" s="93"/>
      <c r="R283" s="93"/>
      <c r="S283" s="93"/>
    </row>
    <row r="284" spans="4:19" x14ac:dyDescent="0.2">
      <c r="D284" s="93"/>
      <c r="E284" s="93"/>
      <c r="F284" s="93"/>
      <c r="G284" s="93"/>
      <c r="H284" s="93"/>
      <c r="I284" s="93"/>
      <c r="J284" s="93"/>
      <c r="K284" s="93"/>
      <c r="L284" s="93"/>
      <c r="M284" s="93"/>
      <c r="N284" s="93"/>
      <c r="O284" s="93"/>
      <c r="P284" s="93"/>
      <c r="Q284" s="93"/>
      <c r="R284" s="93"/>
      <c r="S284" s="93"/>
    </row>
    <row r="285" spans="4:19" x14ac:dyDescent="0.2">
      <c r="D285" s="93"/>
      <c r="E285" s="93"/>
      <c r="F285" s="93"/>
      <c r="G285" s="93"/>
      <c r="H285" s="93"/>
      <c r="I285" s="93"/>
      <c r="J285" s="93"/>
      <c r="K285" s="93"/>
      <c r="L285" s="93"/>
      <c r="M285" s="93"/>
      <c r="N285" s="93"/>
      <c r="O285" s="93"/>
      <c r="P285" s="93"/>
      <c r="Q285" s="93"/>
      <c r="R285" s="93"/>
      <c r="S285" s="93"/>
    </row>
    <row r="286" spans="4:19" x14ac:dyDescent="0.2">
      <c r="D286" s="93"/>
      <c r="E286" s="93"/>
      <c r="F286" s="93"/>
      <c r="G286" s="93"/>
      <c r="H286" s="93"/>
      <c r="I286" s="93"/>
      <c r="J286" s="93"/>
      <c r="K286" s="93"/>
      <c r="L286" s="93"/>
      <c r="M286" s="93"/>
      <c r="N286" s="93"/>
      <c r="O286" s="93"/>
      <c r="P286" s="93"/>
      <c r="Q286" s="93"/>
      <c r="R286" s="93"/>
      <c r="S286" s="93"/>
    </row>
    <row r="287" spans="4:19" x14ac:dyDescent="0.2">
      <c r="D287" s="93"/>
      <c r="E287" s="93"/>
      <c r="F287" s="93"/>
      <c r="G287" s="93"/>
      <c r="H287" s="93"/>
      <c r="I287" s="93"/>
      <c r="J287" s="93"/>
      <c r="K287" s="93"/>
      <c r="L287" s="93"/>
      <c r="M287" s="93"/>
      <c r="N287" s="93"/>
      <c r="O287" s="93"/>
      <c r="P287" s="93"/>
      <c r="Q287" s="93"/>
      <c r="R287" s="93"/>
      <c r="S287" s="93"/>
    </row>
    <row r="288" spans="4:19" x14ac:dyDescent="0.2">
      <c r="D288" s="93"/>
      <c r="E288" s="93"/>
      <c r="F288" s="93"/>
      <c r="G288" s="93"/>
      <c r="H288" s="93"/>
      <c r="I288" s="93"/>
      <c r="J288" s="93"/>
      <c r="K288" s="93"/>
      <c r="L288" s="93"/>
      <c r="M288" s="93"/>
      <c r="N288" s="93"/>
      <c r="O288" s="93"/>
      <c r="P288" s="93"/>
      <c r="Q288" s="93"/>
      <c r="R288" s="93"/>
      <c r="S288" s="93"/>
    </row>
    <row r="289" spans="4:19" x14ac:dyDescent="0.2">
      <c r="D289" s="93"/>
      <c r="E289" s="93"/>
      <c r="F289" s="93"/>
      <c r="G289" s="93"/>
      <c r="H289" s="93"/>
      <c r="I289" s="93"/>
      <c r="J289" s="93"/>
      <c r="K289" s="93"/>
      <c r="L289" s="93"/>
      <c r="M289" s="93"/>
      <c r="N289" s="93"/>
      <c r="O289" s="93"/>
      <c r="P289" s="93"/>
      <c r="Q289" s="93"/>
      <c r="R289" s="93"/>
      <c r="S289" s="93"/>
    </row>
    <row r="290" spans="4:19" x14ac:dyDescent="0.2">
      <c r="D290" s="93"/>
      <c r="E290" s="93"/>
      <c r="F290" s="93"/>
      <c r="G290" s="93"/>
      <c r="H290" s="93"/>
      <c r="I290" s="93"/>
      <c r="J290" s="93"/>
      <c r="K290" s="93"/>
      <c r="L290" s="93"/>
      <c r="M290" s="93"/>
      <c r="N290" s="93"/>
      <c r="O290" s="93"/>
      <c r="P290" s="93"/>
      <c r="Q290" s="93"/>
      <c r="R290" s="93"/>
      <c r="S290" s="93"/>
    </row>
    <row r="291" spans="4:19" x14ac:dyDescent="0.2">
      <c r="D291" s="93"/>
      <c r="E291" s="93"/>
      <c r="F291" s="93"/>
      <c r="G291" s="93"/>
      <c r="H291" s="93"/>
      <c r="I291" s="93"/>
      <c r="J291" s="93"/>
      <c r="K291" s="93"/>
      <c r="L291" s="93"/>
      <c r="M291" s="93"/>
      <c r="N291" s="93"/>
      <c r="O291" s="93"/>
      <c r="P291" s="93"/>
      <c r="Q291" s="93"/>
      <c r="R291" s="93"/>
      <c r="S291" s="93"/>
    </row>
    <row r="292" spans="4:19" x14ac:dyDescent="0.2">
      <c r="D292" s="93"/>
      <c r="E292" s="93"/>
      <c r="F292" s="93"/>
      <c r="G292" s="93"/>
      <c r="H292" s="93"/>
      <c r="I292" s="93"/>
      <c r="J292" s="93"/>
      <c r="K292" s="93"/>
      <c r="L292" s="93"/>
      <c r="M292" s="93"/>
      <c r="N292" s="93"/>
      <c r="O292" s="93"/>
      <c r="P292" s="93"/>
      <c r="Q292" s="93"/>
      <c r="R292" s="93"/>
      <c r="S292" s="93"/>
    </row>
    <row r="293" spans="4:19" x14ac:dyDescent="0.2">
      <c r="D293" s="93"/>
      <c r="E293" s="93"/>
      <c r="F293" s="93"/>
      <c r="G293" s="93"/>
      <c r="H293" s="93"/>
      <c r="I293" s="93"/>
      <c r="J293" s="93"/>
      <c r="K293" s="93"/>
      <c r="L293" s="93"/>
      <c r="M293" s="93"/>
      <c r="N293" s="93"/>
      <c r="O293" s="93"/>
      <c r="P293" s="93"/>
      <c r="Q293" s="93"/>
      <c r="R293" s="93"/>
      <c r="S293" s="93"/>
    </row>
    <row r="294" spans="4:19" x14ac:dyDescent="0.2">
      <c r="D294" s="93"/>
      <c r="E294" s="93"/>
      <c r="F294" s="93"/>
      <c r="G294" s="93"/>
      <c r="H294" s="93"/>
      <c r="I294" s="93"/>
      <c r="J294" s="93"/>
      <c r="K294" s="93"/>
      <c r="L294" s="93"/>
      <c r="M294" s="93"/>
      <c r="N294" s="93"/>
      <c r="O294" s="93"/>
      <c r="P294" s="93"/>
      <c r="Q294" s="93"/>
      <c r="R294" s="93"/>
      <c r="S294" s="93"/>
    </row>
    <row r="295" spans="4:19" x14ac:dyDescent="0.2">
      <c r="D295" s="93"/>
      <c r="E295" s="93"/>
      <c r="F295" s="93"/>
      <c r="G295" s="93"/>
      <c r="H295" s="93"/>
      <c r="I295" s="93"/>
      <c r="J295" s="93"/>
      <c r="K295" s="93"/>
      <c r="L295" s="93"/>
      <c r="M295" s="93"/>
      <c r="N295" s="93"/>
      <c r="O295" s="93"/>
      <c r="P295" s="93"/>
      <c r="Q295" s="93"/>
      <c r="R295" s="93"/>
      <c r="S295" s="93"/>
    </row>
    <row r="296" spans="4:19" x14ac:dyDescent="0.2">
      <c r="D296" s="93"/>
      <c r="E296" s="93"/>
      <c r="F296" s="93"/>
      <c r="G296" s="93"/>
      <c r="H296" s="93"/>
      <c r="I296" s="93"/>
      <c r="J296" s="93"/>
      <c r="K296" s="93"/>
      <c r="L296" s="93"/>
      <c r="M296" s="93"/>
      <c r="N296" s="93"/>
      <c r="O296" s="93"/>
      <c r="P296" s="93"/>
      <c r="Q296" s="93"/>
      <c r="R296" s="93"/>
      <c r="S296" s="93"/>
    </row>
    <row r="297" spans="4:19" x14ac:dyDescent="0.2">
      <c r="D297" s="93"/>
      <c r="E297" s="93"/>
      <c r="F297" s="93"/>
      <c r="G297" s="93"/>
      <c r="H297" s="93"/>
      <c r="I297" s="93"/>
      <c r="J297" s="93"/>
      <c r="K297" s="93"/>
      <c r="L297" s="93"/>
      <c r="M297" s="93"/>
      <c r="N297" s="93"/>
      <c r="O297" s="93"/>
      <c r="P297" s="93"/>
      <c r="Q297" s="93"/>
      <c r="R297" s="93"/>
      <c r="S297" s="93"/>
    </row>
    <row r="298" spans="4:19" x14ac:dyDescent="0.2">
      <c r="D298" s="93"/>
      <c r="E298" s="93"/>
      <c r="F298" s="93"/>
      <c r="G298" s="93"/>
      <c r="H298" s="93"/>
      <c r="I298" s="93"/>
      <c r="J298" s="93"/>
      <c r="K298" s="93"/>
      <c r="L298" s="93"/>
      <c r="M298" s="93"/>
      <c r="N298" s="93"/>
      <c r="O298" s="93"/>
      <c r="P298" s="93"/>
      <c r="Q298" s="93"/>
      <c r="R298" s="93"/>
      <c r="S298" s="93"/>
    </row>
    <row r="299" spans="4:19" x14ac:dyDescent="0.2">
      <c r="D299" s="93"/>
      <c r="E299" s="93"/>
      <c r="F299" s="93"/>
      <c r="G299" s="93"/>
      <c r="H299" s="93"/>
      <c r="I299" s="93"/>
      <c r="J299" s="93"/>
      <c r="K299" s="93"/>
      <c r="L299" s="93"/>
      <c r="M299" s="93"/>
      <c r="N299" s="93"/>
      <c r="O299" s="93"/>
      <c r="P299" s="93"/>
      <c r="Q299" s="93"/>
      <c r="R299" s="93"/>
      <c r="S299" s="93"/>
    </row>
    <row r="300" spans="4:19" x14ac:dyDescent="0.2">
      <c r="D300" s="93"/>
      <c r="E300" s="93"/>
      <c r="F300" s="93"/>
      <c r="G300" s="93"/>
      <c r="H300" s="93"/>
      <c r="I300" s="93"/>
      <c r="J300" s="93"/>
      <c r="K300" s="93"/>
      <c r="L300" s="93"/>
      <c r="M300" s="93"/>
      <c r="N300" s="93"/>
      <c r="O300" s="93"/>
      <c r="P300" s="93"/>
      <c r="Q300" s="93"/>
      <c r="R300" s="93"/>
      <c r="S300" s="93"/>
    </row>
    <row r="301" spans="4:19" x14ac:dyDescent="0.2">
      <c r="D301" s="93"/>
      <c r="E301" s="93"/>
      <c r="F301" s="93"/>
      <c r="G301" s="93"/>
      <c r="H301" s="93"/>
      <c r="I301" s="93"/>
      <c r="J301" s="93"/>
      <c r="K301" s="93"/>
      <c r="L301" s="93"/>
      <c r="M301" s="93"/>
      <c r="N301" s="93"/>
      <c r="O301" s="93"/>
      <c r="P301" s="93"/>
      <c r="Q301" s="93"/>
      <c r="R301" s="93"/>
      <c r="S301" s="93"/>
    </row>
    <row r="302" spans="4:19" x14ac:dyDescent="0.2">
      <c r="D302" s="93"/>
      <c r="E302" s="93"/>
      <c r="F302" s="93"/>
      <c r="G302" s="93"/>
      <c r="H302" s="93"/>
      <c r="I302" s="93"/>
      <c r="J302" s="93"/>
      <c r="K302" s="93"/>
      <c r="L302" s="93"/>
      <c r="M302" s="93"/>
      <c r="N302" s="93"/>
      <c r="O302" s="93"/>
      <c r="P302" s="93"/>
      <c r="Q302" s="93"/>
      <c r="R302" s="93"/>
      <c r="S302" s="93"/>
    </row>
    <row r="303" spans="4:19" x14ac:dyDescent="0.2">
      <c r="D303" s="93"/>
      <c r="E303" s="93"/>
      <c r="F303" s="93"/>
      <c r="G303" s="93"/>
      <c r="H303" s="93"/>
      <c r="I303" s="93"/>
      <c r="J303" s="93"/>
      <c r="K303" s="93"/>
      <c r="L303" s="93"/>
      <c r="M303" s="93"/>
      <c r="N303" s="93"/>
      <c r="O303" s="93"/>
      <c r="P303" s="93"/>
      <c r="Q303" s="93"/>
      <c r="R303" s="93"/>
      <c r="S303" s="93"/>
    </row>
    <row r="304" spans="4:19" x14ac:dyDescent="0.2">
      <c r="D304" s="93"/>
      <c r="E304" s="93"/>
      <c r="F304" s="93"/>
      <c r="G304" s="93"/>
      <c r="H304" s="93"/>
      <c r="I304" s="93"/>
      <c r="J304" s="93"/>
      <c r="K304" s="93"/>
      <c r="L304" s="93"/>
      <c r="M304" s="93"/>
      <c r="N304" s="93"/>
      <c r="O304" s="93"/>
      <c r="P304" s="93"/>
      <c r="Q304" s="93"/>
      <c r="R304" s="93"/>
      <c r="S304" s="93"/>
    </row>
    <row r="305" spans="4:19" x14ac:dyDescent="0.2">
      <c r="D305" s="93"/>
      <c r="E305" s="93"/>
      <c r="F305" s="93"/>
      <c r="G305" s="93"/>
      <c r="H305" s="93"/>
      <c r="I305" s="93"/>
      <c r="J305" s="93"/>
      <c r="K305" s="93"/>
      <c r="L305" s="93"/>
      <c r="M305" s="93"/>
      <c r="N305" s="93"/>
      <c r="O305" s="93"/>
      <c r="P305" s="93"/>
      <c r="Q305" s="93"/>
      <c r="R305" s="93"/>
      <c r="S305" s="93"/>
    </row>
    <row r="306" spans="4:19" x14ac:dyDescent="0.2">
      <c r="D306" s="93"/>
      <c r="E306" s="93"/>
      <c r="F306" s="93"/>
      <c r="G306" s="93"/>
      <c r="H306" s="93"/>
      <c r="I306" s="93"/>
      <c r="J306" s="93"/>
      <c r="K306" s="93"/>
      <c r="L306" s="93"/>
      <c r="M306" s="93"/>
      <c r="N306" s="93"/>
      <c r="O306" s="93"/>
      <c r="P306" s="93"/>
      <c r="Q306" s="93"/>
      <c r="R306" s="93"/>
      <c r="S306" s="93"/>
    </row>
    <row r="307" spans="4:19" x14ac:dyDescent="0.2">
      <c r="D307" s="93"/>
      <c r="E307" s="93"/>
      <c r="F307" s="93"/>
      <c r="G307" s="93"/>
      <c r="H307" s="93"/>
      <c r="I307" s="93"/>
      <c r="J307" s="93"/>
      <c r="K307" s="93"/>
      <c r="L307" s="93"/>
      <c r="M307" s="93"/>
      <c r="N307" s="93"/>
      <c r="O307" s="93"/>
      <c r="P307" s="93"/>
      <c r="Q307" s="93"/>
      <c r="R307" s="93"/>
      <c r="S307" s="93"/>
    </row>
    <row r="308" spans="4:19" x14ac:dyDescent="0.2">
      <c r="D308" s="93"/>
      <c r="E308" s="93"/>
      <c r="F308" s="93"/>
      <c r="G308" s="93"/>
      <c r="H308" s="93"/>
      <c r="I308" s="93"/>
      <c r="J308" s="93"/>
      <c r="K308" s="93"/>
      <c r="L308" s="93"/>
      <c r="M308" s="93"/>
      <c r="N308" s="93"/>
      <c r="O308" s="93"/>
      <c r="P308" s="93"/>
      <c r="Q308" s="93"/>
      <c r="R308" s="93"/>
      <c r="S308" s="93"/>
    </row>
    <row r="309" spans="4:19" x14ac:dyDescent="0.2">
      <c r="D309" s="93"/>
      <c r="E309" s="93"/>
      <c r="F309" s="93"/>
      <c r="G309" s="93"/>
      <c r="H309" s="93"/>
      <c r="I309" s="93"/>
      <c r="J309" s="93"/>
      <c r="K309" s="93"/>
      <c r="L309" s="93"/>
      <c r="M309" s="93"/>
      <c r="N309" s="93"/>
      <c r="O309" s="93"/>
      <c r="P309" s="93"/>
      <c r="Q309" s="93"/>
      <c r="R309" s="93"/>
      <c r="S309" s="93"/>
    </row>
    <row r="310" spans="4:19" x14ac:dyDescent="0.2">
      <c r="D310" s="93"/>
      <c r="E310" s="93"/>
      <c r="F310" s="93"/>
      <c r="G310" s="93"/>
      <c r="H310" s="93"/>
      <c r="I310" s="93"/>
      <c r="J310" s="93"/>
      <c r="K310" s="93"/>
      <c r="L310" s="93"/>
      <c r="M310" s="93"/>
      <c r="N310" s="93"/>
      <c r="O310" s="93"/>
      <c r="P310" s="93"/>
      <c r="Q310" s="93"/>
      <c r="R310" s="93"/>
      <c r="S310" s="93"/>
    </row>
    <row r="311" spans="4:19" x14ac:dyDescent="0.2">
      <c r="D311" s="93"/>
      <c r="E311" s="93"/>
      <c r="F311" s="93"/>
      <c r="G311" s="93"/>
      <c r="H311" s="93"/>
      <c r="I311" s="93"/>
      <c r="J311" s="93"/>
      <c r="K311" s="93"/>
      <c r="L311" s="93"/>
      <c r="M311" s="93"/>
      <c r="N311" s="93"/>
      <c r="O311" s="93"/>
      <c r="P311" s="93"/>
      <c r="Q311" s="93"/>
      <c r="R311" s="93"/>
      <c r="S311" s="93"/>
    </row>
    <row r="312" spans="4:19" x14ac:dyDescent="0.2">
      <c r="D312" s="93"/>
      <c r="E312" s="93"/>
      <c r="F312" s="93"/>
      <c r="G312" s="93"/>
      <c r="H312" s="93"/>
      <c r="I312" s="93"/>
      <c r="J312" s="93"/>
      <c r="K312" s="93"/>
      <c r="L312" s="93"/>
      <c r="M312" s="93"/>
      <c r="N312" s="93"/>
      <c r="O312" s="93"/>
      <c r="P312" s="93"/>
      <c r="Q312" s="93"/>
      <c r="R312" s="93"/>
      <c r="S312" s="93"/>
    </row>
    <row r="313" spans="4:19" x14ac:dyDescent="0.2">
      <c r="D313" s="93"/>
      <c r="E313" s="93"/>
      <c r="F313" s="93"/>
      <c r="G313" s="93"/>
      <c r="H313" s="93"/>
      <c r="I313" s="93"/>
      <c r="J313" s="93"/>
      <c r="K313" s="93"/>
      <c r="L313" s="93"/>
      <c r="M313" s="93"/>
      <c r="N313" s="93"/>
      <c r="O313" s="93"/>
      <c r="P313" s="93"/>
      <c r="Q313" s="93"/>
      <c r="R313" s="93"/>
      <c r="S313" s="93"/>
    </row>
    <row r="314" spans="4:19" x14ac:dyDescent="0.2">
      <c r="D314" s="93"/>
      <c r="E314" s="93"/>
      <c r="F314" s="93"/>
      <c r="G314" s="93"/>
      <c r="H314" s="93"/>
      <c r="I314" s="93"/>
      <c r="J314" s="93"/>
      <c r="K314" s="93"/>
      <c r="L314" s="93"/>
      <c r="M314" s="93"/>
      <c r="N314" s="93"/>
      <c r="O314" s="93"/>
      <c r="P314" s="93"/>
      <c r="Q314" s="93"/>
      <c r="R314" s="93"/>
      <c r="S314" s="93"/>
    </row>
    <row r="315" spans="4:19" x14ac:dyDescent="0.2">
      <c r="D315" s="93"/>
      <c r="E315" s="93"/>
      <c r="F315" s="93"/>
      <c r="G315" s="93"/>
      <c r="H315" s="93"/>
      <c r="I315" s="93"/>
      <c r="J315" s="93"/>
      <c r="K315" s="93"/>
      <c r="L315" s="93"/>
      <c r="M315" s="93"/>
      <c r="N315" s="93"/>
      <c r="O315" s="93"/>
      <c r="P315" s="93"/>
      <c r="Q315" s="93"/>
      <c r="R315" s="93"/>
      <c r="S315" s="93"/>
    </row>
    <row r="316" spans="4:19" x14ac:dyDescent="0.2">
      <c r="D316" s="93"/>
      <c r="E316" s="93"/>
      <c r="F316" s="93"/>
      <c r="G316" s="93"/>
      <c r="H316" s="93"/>
      <c r="I316" s="93"/>
      <c r="J316" s="93"/>
      <c r="K316" s="93"/>
      <c r="L316" s="93"/>
      <c r="M316" s="93"/>
      <c r="N316" s="93"/>
      <c r="O316" s="93"/>
      <c r="P316" s="93"/>
      <c r="Q316" s="93"/>
      <c r="R316" s="93"/>
      <c r="S316" s="93"/>
    </row>
    <row r="317" spans="4:19" x14ac:dyDescent="0.2">
      <c r="D317" s="93"/>
      <c r="E317" s="93"/>
      <c r="F317" s="93"/>
      <c r="G317" s="93"/>
      <c r="H317" s="93"/>
      <c r="I317" s="93"/>
      <c r="J317" s="93"/>
      <c r="K317" s="93"/>
      <c r="L317" s="93"/>
      <c r="M317" s="93"/>
      <c r="N317" s="93"/>
      <c r="O317" s="93"/>
      <c r="P317" s="93"/>
      <c r="Q317" s="93"/>
      <c r="R317" s="93"/>
      <c r="S317" s="93"/>
    </row>
    <row r="318" spans="4:19" x14ac:dyDescent="0.2">
      <c r="D318" s="93"/>
      <c r="E318" s="93"/>
      <c r="F318" s="93"/>
      <c r="G318" s="93"/>
      <c r="H318" s="93"/>
      <c r="I318" s="93"/>
      <c r="J318" s="93"/>
      <c r="K318" s="93"/>
      <c r="L318" s="93"/>
      <c r="M318" s="93"/>
      <c r="N318" s="93"/>
      <c r="O318" s="93"/>
      <c r="P318" s="93"/>
      <c r="Q318" s="93"/>
      <c r="R318" s="93"/>
      <c r="S318" s="93"/>
    </row>
    <row r="319" spans="4:19" x14ac:dyDescent="0.2">
      <c r="D319" s="93"/>
      <c r="E319" s="93"/>
      <c r="F319" s="93"/>
      <c r="G319" s="93"/>
      <c r="H319" s="93"/>
      <c r="I319" s="93"/>
      <c r="J319" s="93"/>
      <c r="K319" s="93"/>
      <c r="L319" s="93"/>
      <c r="M319" s="93"/>
      <c r="N319" s="93"/>
      <c r="O319" s="93"/>
      <c r="P319" s="93"/>
      <c r="Q319" s="93"/>
      <c r="R319" s="93"/>
      <c r="S319" s="93"/>
    </row>
    <row r="320" spans="4:19" x14ac:dyDescent="0.2">
      <c r="D320" s="93"/>
      <c r="E320" s="93"/>
      <c r="F320" s="93"/>
      <c r="G320" s="93"/>
      <c r="H320" s="93"/>
      <c r="I320" s="93"/>
      <c r="J320" s="93"/>
      <c r="K320" s="93"/>
      <c r="L320" s="93"/>
      <c r="M320" s="93"/>
      <c r="N320" s="93"/>
      <c r="O320" s="93"/>
      <c r="P320" s="93"/>
      <c r="Q320" s="93"/>
      <c r="R320" s="93"/>
      <c r="S320" s="93"/>
    </row>
    <row r="321" spans="4:19" x14ac:dyDescent="0.2">
      <c r="D321" s="93"/>
      <c r="E321" s="93"/>
      <c r="F321" s="93"/>
      <c r="G321" s="93"/>
      <c r="H321" s="93"/>
      <c r="I321" s="93"/>
      <c r="J321" s="93"/>
      <c r="K321" s="93"/>
      <c r="L321" s="93"/>
      <c r="M321" s="93"/>
      <c r="N321" s="93"/>
      <c r="O321" s="93"/>
      <c r="P321" s="93"/>
      <c r="Q321" s="93"/>
      <c r="R321" s="93"/>
      <c r="S321" s="93"/>
    </row>
    <row r="322" spans="4:19" x14ac:dyDescent="0.2">
      <c r="D322" s="93"/>
      <c r="E322" s="93"/>
      <c r="F322" s="93"/>
      <c r="G322" s="93"/>
      <c r="H322" s="93"/>
      <c r="I322" s="93"/>
      <c r="J322" s="93"/>
      <c r="K322" s="93"/>
      <c r="L322" s="93"/>
      <c r="M322" s="93"/>
      <c r="N322" s="93"/>
      <c r="O322" s="93"/>
      <c r="P322" s="93"/>
      <c r="Q322" s="93"/>
      <c r="R322" s="93"/>
      <c r="S322" s="93"/>
    </row>
    <row r="323" spans="4:19" x14ac:dyDescent="0.2">
      <c r="D323" s="93"/>
      <c r="E323" s="93"/>
      <c r="F323" s="93"/>
      <c r="G323" s="93"/>
      <c r="H323" s="93"/>
      <c r="I323" s="93"/>
      <c r="J323" s="93"/>
      <c r="K323" s="93"/>
      <c r="L323" s="93"/>
      <c r="M323" s="93"/>
      <c r="N323" s="93"/>
      <c r="O323" s="93"/>
      <c r="P323" s="93"/>
      <c r="Q323" s="93"/>
      <c r="R323" s="93"/>
      <c r="S323" s="93"/>
    </row>
    <row r="324" spans="4:19" x14ac:dyDescent="0.2">
      <c r="D324" s="93"/>
      <c r="E324" s="93"/>
      <c r="F324" s="93"/>
      <c r="G324" s="93"/>
      <c r="H324" s="93"/>
      <c r="I324" s="93"/>
      <c r="J324" s="93"/>
      <c r="K324" s="93"/>
      <c r="L324" s="93"/>
      <c r="M324" s="93"/>
      <c r="N324" s="93"/>
      <c r="O324" s="93"/>
      <c r="P324" s="93"/>
      <c r="Q324" s="93"/>
      <c r="R324" s="93"/>
      <c r="S324" s="93"/>
    </row>
    <row r="325" spans="4:19" x14ac:dyDescent="0.2">
      <c r="D325" s="93"/>
      <c r="E325" s="93"/>
      <c r="F325" s="93"/>
      <c r="G325" s="93"/>
      <c r="H325" s="93"/>
      <c r="I325" s="93"/>
      <c r="J325" s="93"/>
      <c r="K325" s="93"/>
      <c r="L325" s="93"/>
      <c r="M325" s="93"/>
      <c r="N325" s="93"/>
      <c r="O325" s="93"/>
      <c r="P325" s="93"/>
      <c r="Q325" s="93"/>
      <c r="R325" s="93"/>
      <c r="S325" s="93"/>
    </row>
    <row r="326" spans="4:19" x14ac:dyDescent="0.2">
      <c r="D326" s="93"/>
      <c r="E326" s="93"/>
      <c r="F326" s="93"/>
      <c r="G326" s="93"/>
      <c r="H326" s="93"/>
      <c r="I326" s="93"/>
      <c r="J326" s="93"/>
      <c r="K326" s="93"/>
      <c r="L326" s="93"/>
      <c r="M326" s="93"/>
      <c r="N326" s="93"/>
      <c r="O326" s="93"/>
      <c r="P326" s="93"/>
      <c r="Q326" s="93"/>
      <c r="R326" s="93"/>
      <c r="S326" s="93"/>
    </row>
    <row r="327" spans="4:19" x14ac:dyDescent="0.2">
      <c r="D327" s="93"/>
      <c r="E327" s="93"/>
      <c r="F327" s="93"/>
      <c r="G327" s="93"/>
      <c r="H327" s="93"/>
      <c r="I327" s="93"/>
      <c r="J327" s="93"/>
      <c r="K327" s="93"/>
      <c r="L327" s="93"/>
      <c r="M327" s="93"/>
      <c r="N327" s="93"/>
      <c r="O327" s="93"/>
      <c r="P327" s="93"/>
      <c r="Q327" s="93"/>
      <c r="R327" s="93"/>
      <c r="S327" s="93"/>
    </row>
    <row r="328" spans="4:19" x14ac:dyDescent="0.2">
      <c r="D328" s="93"/>
      <c r="E328" s="93"/>
      <c r="F328" s="93"/>
      <c r="G328" s="93"/>
      <c r="H328" s="93"/>
      <c r="I328" s="93"/>
      <c r="J328" s="93"/>
      <c r="K328" s="93"/>
      <c r="L328" s="93"/>
      <c r="M328" s="93"/>
      <c r="N328" s="93"/>
      <c r="O328" s="93"/>
      <c r="P328" s="93"/>
      <c r="Q328" s="93"/>
      <c r="R328" s="93"/>
      <c r="S328" s="93"/>
    </row>
    <row r="329" spans="4:19" x14ac:dyDescent="0.2">
      <c r="D329" s="93"/>
      <c r="E329" s="93"/>
      <c r="F329" s="93"/>
      <c r="G329" s="93"/>
      <c r="H329" s="93"/>
      <c r="I329" s="93"/>
      <c r="J329" s="93"/>
      <c r="K329" s="93"/>
      <c r="L329" s="93"/>
      <c r="M329" s="93"/>
      <c r="N329" s="93"/>
      <c r="O329" s="93"/>
      <c r="P329" s="93"/>
      <c r="Q329" s="93"/>
      <c r="R329" s="93"/>
      <c r="S329" s="93"/>
    </row>
    <row r="330" spans="4:19" x14ac:dyDescent="0.2">
      <c r="D330" s="93"/>
      <c r="E330" s="93"/>
      <c r="F330" s="93"/>
      <c r="G330" s="93"/>
      <c r="H330" s="93"/>
      <c r="I330" s="93"/>
      <c r="J330" s="93"/>
      <c r="K330" s="93"/>
      <c r="L330" s="93"/>
      <c r="M330" s="93"/>
      <c r="N330" s="93"/>
      <c r="O330" s="93"/>
      <c r="P330" s="93"/>
      <c r="Q330" s="93"/>
      <c r="R330" s="93"/>
      <c r="S330" s="93"/>
    </row>
    <row r="331" spans="4:19" x14ac:dyDescent="0.2">
      <c r="D331" s="93"/>
      <c r="E331" s="93"/>
      <c r="F331" s="93"/>
      <c r="G331" s="93"/>
      <c r="H331" s="93"/>
      <c r="I331" s="93"/>
      <c r="J331" s="93"/>
      <c r="K331" s="93"/>
      <c r="L331" s="93"/>
      <c r="M331" s="93"/>
      <c r="N331" s="93"/>
      <c r="O331" s="93"/>
      <c r="P331" s="93"/>
      <c r="Q331" s="93"/>
      <c r="R331" s="93"/>
      <c r="S331" s="93"/>
    </row>
    <row r="332" spans="4:19" x14ac:dyDescent="0.2">
      <c r="D332" s="93"/>
      <c r="E332" s="93"/>
      <c r="F332" s="93"/>
      <c r="G332" s="93"/>
      <c r="H332" s="93"/>
      <c r="I332" s="93"/>
      <c r="J332" s="93"/>
      <c r="K332" s="93"/>
      <c r="L332" s="93"/>
      <c r="M332" s="93"/>
      <c r="N332" s="93"/>
      <c r="O332" s="93"/>
      <c r="P332" s="93"/>
      <c r="Q332" s="93"/>
      <c r="R332" s="93"/>
      <c r="S332" s="93"/>
    </row>
    <row r="333" spans="4:19" x14ac:dyDescent="0.2">
      <c r="D333" s="93"/>
      <c r="E333" s="93"/>
      <c r="F333" s="93"/>
      <c r="G333" s="93"/>
      <c r="H333" s="93"/>
      <c r="I333" s="93"/>
      <c r="J333" s="93"/>
      <c r="K333" s="93"/>
      <c r="L333" s="93"/>
      <c r="M333" s="93"/>
      <c r="N333" s="93"/>
      <c r="O333" s="93"/>
      <c r="P333" s="93"/>
      <c r="Q333" s="93"/>
      <c r="R333" s="93"/>
      <c r="S333" s="93"/>
    </row>
    <row r="334" spans="4:19" x14ac:dyDescent="0.2">
      <c r="D334" s="93"/>
      <c r="E334" s="93"/>
      <c r="F334" s="93"/>
      <c r="G334" s="93"/>
      <c r="H334" s="93"/>
      <c r="I334" s="93"/>
      <c r="J334" s="93"/>
      <c r="K334" s="93"/>
      <c r="L334" s="93"/>
      <c r="M334" s="93"/>
      <c r="N334" s="93"/>
      <c r="O334" s="93"/>
      <c r="P334" s="93"/>
      <c r="Q334" s="93"/>
      <c r="R334" s="93"/>
      <c r="S334" s="93"/>
    </row>
    <row r="335" spans="4:19" x14ac:dyDescent="0.2">
      <c r="D335" s="93"/>
      <c r="E335" s="93"/>
      <c r="F335" s="93"/>
      <c r="G335" s="93"/>
      <c r="H335" s="93"/>
      <c r="I335" s="93"/>
      <c r="J335" s="93"/>
      <c r="K335" s="93"/>
      <c r="L335" s="93"/>
      <c r="M335" s="93"/>
      <c r="N335" s="93"/>
      <c r="O335" s="93"/>
      <c r="P335" s="93"/>
      <c r="Q335" s="93"/>
      <c r="R335" s="93"/>
      <c r="S335" s="93"/>
    </row>
    <row r="336" spans="4:19" x14ac:dyDescent="0.2">
      <c r="D336" s="93"/>
      <c r="E336" s="93"/>
      <c r="F336" s="93"/>
      <c r="G336" s="93"/>
      <c r="H336" s="93"/>
      <c r="I336" s="93"/>
      <c r="J336" s="93"/>
      <c r="K336" s="93"/>
      <c r="L336" s="93"/>
      <c r="M336" s="93"/>
      <c r="N336" s="93"/>
      <c r="O336" s="93"/>
      <c r="P336" s="93"/>
      <c r="Q336" s="93"/>
      <c r="R336" s="93"/>
      <c r="S336" s="93"/>
    </row>
    <row r="337" spans="4:19" x14ac:dyDescent="0.2">
      <c r="D337" s="93"/>
      <c r="E337" s="93"/>
      <c r="F337" s="93"/>
      <c r="G337" s="93"/>
      <c r="H337" s="93"/>
      <c r="I337" s="93"/>
      <c r="J337" s="93"/>
      <c r="K337" s="93"/>
      <c r="L337" s="93"/>
      <c r="M337" s="93"/>
      <c r="N337" s="93"/>
      <c r="O337" s="93"/>
      <c r="P337" s="93"/>
      <c r="Q337" s="93"/>
      <c r="R337" s="93"/>
      <c r="S337" s="93"/>
    </row>
    <row r="338" spans="4:19" x14ac:dyDescent="0.2">
      <c r="D338" s="93"/>
      <c r="E338" s="93"/>
      <c r="F338" s="93"/>
      <c r="G338" s="93"/>
      <c r="H338" s="93"/>
      <c r="I338" s="93"/>
      <c r="J338" s="93"/>
      <c r="K338" s="93"/>
      <c r="L338" s="93"/>
      <c r="M338" s="93"/>
      <c r="N338" s="93"/>
      <c r="O338" s="93"/>
      <c r="P338" s="93"/>
      <c r="Q338" s="93"/>
      <c r="R338" s="93"/>
      <c r="S338" s="93"/>
    </row>
    <row r="339" spans="4:19" x14ac:dyDescent="0.2">
      <c r="D339" s="93"/>
      <c r="E339" s="93"/>
      <c r="F339" s="93"/>
      <c r="G339" s="93"/>
      <c r="H339" s="93"/>
      <c r="I339" s="93"/>
      <c r="J339" s="93"/>
      <c r="K339" s="93"/>
      <c r="L339" s="93"/>
      <c r="M339" s="93"/>
      <c r="N339" s="93"/>
      <c r="O339" s="93"/>
      <c r="P339" s="93"/>
      <c r="Q339" s="93"/>
      <c r="R339" s="93"/>
      <c r="S339" s="93"/>
    </row>
    <row r="340" spans="4:19" x14ac:dyDescent="0.2">
      <c r="D340" s="93"/>
      <c r="E340" s="93"/>
      <c r="F340" s="93"/>
      <c r="G340" s="93"/>
      <c r="H340" s="93"/>
      <c r="I340" s="93"/>
      <c r="J340" s="93"/>
      <c r="K340" s="93"/>
      <c r="L340" s="93"/>
      <c r="M340" s="93"/>
      <c r="N340" s="93"/>
      <c r="O340" s="93"/>
      <c r="P340" s="93"/>
      <c r="Q340" s="93"/>
      <c r="R340" s="93"/>
      <c r="S340" s="93"/>
    </row>
    <row r="341" spans="4:19" x14ac:dyDescent="0.2">
      <c r="D341" s="93"/>
      <c r="E341" s="93"/>
      <c r="F341" s="93"/>
      <c r="G341" s="93"/>
      <c r="H341" s="93"/>
      <c r="I341" s="93"/>
      <c r="J341" s="93"/>
      <c r="K341" s="93"/>
      <c r="L341" s="93"/>
      <c r="M341" s="93"/>
      <c r="N341" s="93"/>
      <c r="O341" s="93"/>
      <c r="P341" s="93"/>
      <c r="Q341" s="93"/>
      <c r="R341" s="93"/>
      <c r="S341" s="93"/>
    </row>
    <row r="342" spans="4:19" x14ac:dyDescent="0.2">
      <c r="D342" s="93"/>
      <c r="E342" s="93"/>
      <c r="F342" s="93"/>
      <c r="G342" s="93"/>
      <c r="H342" s="93"/>
      <c r="I342" s="93"/>
      <c r="J342" s="93"/>
      <c r="K342" s="93"/>
      <c r="L342" s="93"/>
      <c r="M342" s="93"/>
      <c r="N342" s="93"/>
      <c r="O342" s="93"/>
      <c r="P342" s="93"/>
      <c r="Q342" s="93"/>
      <c r="R342" s="93"/>
      <c r="S342" s="93"/>
    </row>
    <row r="343" spans="4:19" x14ac:dyDescent="0.2">
      <c r="D343" s="93"/>
      <c r="E343" s="93"/>
      <c r="F343" s="93"/>
      <c r="G343" s="93"/>
      <c r="H343" s="93"/>
      <c r="I343" s="93"/>
      <c r="J343" s="93"/>
      <c r="K343" s="93"/>
      <c r="L343" s="93"/>
      <c r="M343" s="93"/>
      <c r="N343" s="93"/>
      <c r="O343" s="93"/>
      <c r="P343" s="93"/>
      <c r="Q343" s="93"/>
      <c r="R343" s="93"/>
      <c r="S343" s="93"/>
    </row>
    <row r="344" spans="4:19" x14ac:dyDescent="0.2">
      <c r="D344" s="93"/>
      <c r="E344" s="93"/>
      <c r="F344" s="93"/>
      <c r="G344" s="93"/>
      <c r="H344" s="93"/>
      <c r="I344" s="93"/>
      <c r="J344" s="93"/>
      <c r="K344" s="93"/>
      <c r="L344" s="93"/>
      <c r="M344" s="93"/>
      <c r="N344" s="93"/>
      <c r="O344" s="93"/>
      <c r="P344" s="93"/>
      <c r="Q344" s="93"/>
      <c r="R344" s="93"/>
      <c r="S344" s="93"/>
    </row>
    <row r="345" spans="4:19" x14ac:dyDescent="0.2">
      <c r="D345" s="93"/>
      <c r="E345" s="93"/>
      <c r="F345" s="93"/>
      <c r="G345" s="93"/>
      <c r="H345" s="93"/>
      <c r="I345" s="93"/>
      <c r="J345" s="93"/>
      <c r="K345" s="93"/>
      <c r="L345" s="93"/>
      <c r="M345" s="93"/>
      <c r="N345" s="93"/>
      <c r="O345" s="93"/>
      <c r="P345" s="93"/>
      <c r="Q345" s="93"/>
      <c r="R345" s="93"/>
      <c r="S345" s="93"/>
    </row>
    <row r="346" spans="4:19" x14ac:dyDescent="0.2">
      <c r="D346" s="93"/>
      <c r="E346" s="93"/>
      <c r="F346" s="93"/>
      <c r="G346" s="93"/>
      <c r="H346" s="93"/>
      <c r="I346" s="93"/>
      <c r="J346" s="93"/>
      <c r="K346" s="93"/>
      <c r="L346" s="93"/>
      <c r="M346" s="93"/>
      <c r="N346" s="93"/>
      <c r="O346" s="93"/>
      <c r="P346" s="93"/>
      <c r="Q346" s="93"/>
      <c r="R346" s="93"/>
      <c r="S346" s="93"/>
    </row>
    <row r="347" spans="4:19" x14ac:dyDescent="0.2">
      <c r="D347" s="93"/>
      <c r="E347" s="93"/>
      <c r="F347" s="93"/>
      <c r="G347" s="93"/>
      <c r="H347" s="93"/>
      <c r="I347" s="93"/>
      <c r="J347" s="93"/>
      <c r="K347" s="93"/>
      <c r="L347" s="93"/>
      <c r="M347" s="93"/>
      <c r="N347" s="93"/>
      <c r="O347" s="93"/>
      <c r="P347" s="93"/>
      <c r="Q347" s="93"/>
      <c r="R347" s="93"/>
      <c r="S347" s="93"/>
    </row>
    <row r="348" spans="4:19" x14ac:dyDescent="0.2">
      <c r="D348" s="93"/>
      <c r="E348" s="93"/>
      <c r="F348" s="93"/>
      <c r="G348" s="93"/>
      <c r="H348" s="93"/>
      <c r="I348" s="93"/>
      <c r="J348" s="93"/>
      <c r="K348" s="93"/>
      <c r="L348" s="93"/>
      <c r="M348" s="93"/>
      <c r="N348" s="93"/>
      <c r="O348" s="93"/>
      <c r="P348" s="93"/>
      <c r="Q348" s="93"/>
      <c r="R348" s="93"/>
      <c r="S348" s="93"/>
    </row>
    <row r="349" spans="4:19" x14ac:dyDescent="0.2">
      <c r="D349" s="93"/>
      <c r="E349" s="93"/>
      <c r="F349" s="93"/>
      <c r="G349" s="93"/>
      <c r="H349" s="93"/>
      <c r="I349" s="93"/>
      <c r="J349" s="93"/>
      <c r="K349" s="93"/>
      <c r="L349" s="93"/>
      <c r="M349" s="93"/>
      <c r="N349" s="93"/>
      <c r="O349" s="93"/>
      <c r="P349" s="93"/>
      <c r="Q349" s="93"/>
      <c r="R349" s="93"/>
      <c r="S349" s="93"/>
    </row>
    <row r="350" spans="4:19" x14ac:dyDescent="0.2">
      <c r="D350" s="93"/>
      <c r="E350" s="93"/>
      <c r="F350" s="93"/>
      <c r="G350" s="93"/>
      <c r="H350" s="93"/>
      <c r="I350" s="93"/>
      <c r="J350" s="93"/>
      <c r="K350" s="93"/>
      <c r="L350" s="93"/>
      <c r="M350" s="93"/>
      <c r="N350" s="93"/>
      <c r="O350" s="93"/>
      <c r="P350" s="93"/>
      <c r="Q350" s="93"/>
      <c r="R350" s="93"/>
      <c r="S350" s="93"/>
    </row>
    <row r="351" spans="4:19" x14ac:dyDescent="0.2">
      <c r="D351" s="93"/>
      <c r="E351" s="93"/>
      <c r="F351" s="93"/>
      <c r="G351" s="93"/>
      <c r="H351" s="93"/>
      <c r="I351" s="93"/>
      <c r="J351" s="93"/>
      <c r="K351" s="93"/>
      <c r="L351" s="93"/>
      <c r="M351" s="93"/>
      <c r="N351" s="93"/>
      <c r="O351" s="93"/>
      <c r="P351" s="93"/>
      <c r="Q351" s="93"/>
      <c r="R351" s="93"/>
      <c r="S351" s="93"/>
    </row>
    <row r="352" spans="4:19" x14ac:dyDescent="0.2">
      <c r="D352" s="93"/>
      <c r="E352" s="93"/>
      <c r="F352" s="93"/>
      <c r="G352" s="93"/>
      <c r="H352" s="93"/>
      <c r="I352" s="93"/>
      <c r="J352" s="93"/>
      <c r="K352" s="93"/>
      <c r="L352" s="93"/>
      <c r="M352" s="93"/>
      <c r="N352" s="93"/>
      <c r="O352" s="93"/>
      <c r="P352" s="93"/>
      <c r="Q352" s="93"/>
      <c r="R352" s="93"/>
      <c r="S352" s="93"/>
    </row>
    <row r="353" spans="4:19" x14ac:dyDescent="0.2">
      <c r="D353" s="93"/>
      <c r="E353" s="93"/>
      <c r="F353" s="93"/>
      <c r="G353" s="93"/>
      <c r="H353" s="93"/>
      <c r="I353" s="93"/>
      <c r="J353" s="93"/>
      <c r="K353" s="93"/>
      <c r="L353" s="93"/>
      <c r="M353" s="93"/>
      <c r="N353" s="93"/>
      <c r="O353" s="93"/>
      <c r="P353" s="93"/>
      <c r="Q353" s="93"/>
      <c r="R353" s="93"/>
      <c r="S353" s="93"/>
    </row>
    <row r="354" spans="4:19" x14ac:dyDescent="0.2">
      <c r="D354" s="93"/>
      <c r="E354" s="93"/>
      <c r="F354" s="93"/>
      <c r="G354" s="93"/>
      <c r="H354" s="93"/>
      <c r="I354" s="93"/>
      <c r="J354" s="93"/>
      <c r="K354" s="93"/>
      <c r="L354" s="93"/>
      <c r="M354" s="93"/>
      <c r="N354" s="93"/>
      <c r="O354" s="93"/>
      <c r="P354" s="93"/>
      <c r="Q354" s="93"/>
      <c r="R354" s="93"/>
      <c r="S354" s="93"/>
    </row>
    <row r="355" spans="4:19" x14ac:dyDescent="0.2">
      <c r="D355" s="93"/>
      <c r="E355" s="93"/>
      <c r="F355" s="93"/>
      <c r="G355" s="93"/>
      <c r="H355" s="93"/>
      <c r="I355" s="93"/>
      <c r="J355" s="93"/>
      <c r="K355" s="93"/>
      <c r="L355" s="93"/>
      <c r="M355" s="93"/>
      <c r="N355" s="93"/>
      <c r="O355" s="93"/>
      <c r="P355" s="93"/>
      <c r="Q355" s="93"/>
      <c r="R355" s="93"/>
      <c r="S355" s="93"/>
    </row>
    <row r="356" spans="4:19" x14ac:dyDescent="0.2">
      <c r="D356" s="93"/>
      <c r="E356" s="93"/>
      <c r="F356" s="93"/>
      <c r="G356" s="93"/>
      <c r="H356" s="93"/>
      <c r="I356" s="93"/>
      <c r="J356" s="93"/>
      <c r="K356" s="93"/>
      <c r="L356" s="93"/>
      <c r="M356" s="93"/>
      <c r="N356" s="93"/>
      <c r="O356" s="93"/>
      <c r="P356" s="93"/>
      <c r="Q356" s="93"/>
      <c r="R356" s="93"/>
      <c r="S356" s="93"/>
    </row>
    <row r="357" spans="4:19" x14ac:dyDescent="0.2">
      <c r="D357" s="93"/>
      <c r="E357" s="93"/>
      <c r="F357" s="93"/>
      <c r="G357" s="93"/>
      <c r="H357" s="93"/>
      <c r="I357" s="93"/>
      <c r="J357" s="93"/>
      <c r="K357" s="93"/>
      <c r="L357" s="93"/>
      <c r="M357" s="93"/>
      <c r="N357" s="93"/>
      <c r="O357" s="93"/>
      <c r="P357" s="93"/>
      <c r="Q357" s="93"/>
      <c r="R357" s="93"/>
      <c r="S357" s="93"/>
    </row>
    <row r="358" spans="4:19" x14ac:dyDescent="0.2">
      <c r="D358" s="93"/>
      <c r="E358" s="93"/>
      <c r="F358" s="93"/>
      <c r="G358" s="93"/>
      <c r="H358" s="93"/>
      <c r="I358" s="93"/>
      <c r="J358" s="93"/>
      <c r="K358" s="93"/>
      <c r="L358" s="93"/>
      <c r="M358" s="93"/>
      <c r="N358" s="93"/>
      <c r="O358" s="93"/>
      <c r="P358" s="93"/>
      <c r="Q358" s="93"/>
      <c r="R358" s="93"/>
      <c r="S358" s="93"/>
    </row>
    <row r="359" spans="4:19" x14ac:dyDescent="0.2">
      <c r="D359" s="93"/>
      <c r="E359" s="93"/>
      <c r="F359" s="93"/>
      <c r="G359" s="93"/>
      <c r="H359" s="93"/>
      <c r="I359" s="93"/>
      <c r="J359" s="93"/>
      <c r="K359" s="93"/>
      <c r="L359" s="93"/>
      <c r="M359" s="93"/>
      <c r="N359" s="93"/>
      <c r="O359" s="93"/>
      <c r="P359" s="93"/>
      <c r="Q359" s="93"/>
      <c r="R359" s="93"/>
      <c r="S359" s="93"/>
    </row>
    <row r="360" spans="4:19" x14ac:dyDescent="0.2">
      <c r="D360" s="93"/>
      <c r="E360" s="93"/>
      <c r="F360" s="93"/>
      <c r="G360" s="93"/>
      <c r="H360" s="93"/>
      <c r="I360" s="93"/>
      <c r="J360" s="93"/>
      <c r="K360" s="93"/>
      <c r="L360" s="93"/>
      <c r="M360" s="93"/>
      <c r="N360" s="93"/>
      <c r="O360" s="93"/>
      <c r="P360" s="93"/>
      <c r="Q360" s="93"/>
      <c r="R360" s="93"/>
      <c r="S360" s="93"/>
    </row>
    <row r="361" spans="4:19" x14ac:dyDescent="0.2">
      <c r="D361" s="93"/>
      <c r="E361" s="93"/>
      <c r="F361" s="93"/>
      <c r="G361" s="93"/>
      <c r="H361" s="93"/>
      <c r="I361" s="93"/>
      <c r="J361" s="93"/>
      <c r="K361" s="93"/>
      <c r="L361" s="93"/>
      <c r="M361" s="93"/>
      <c r="N361" s="93"/>
      <c r="O361" s="93"/>
      <c r="P361" s="93"/>
      <c r="Q361" s="93"/>
      <c r="R361" s="93"/>
      <c r="S361" s="93"/>
    </row>
    <row r="362" spans="4:19" x14ac:dyDescent="0.2">
      <c r="D362" s="93"/>
      <c r="E362" s="93"/>
      <c r="F362" s="93"/>
      <c r="G362" s="93"/>
      <c r="H362" s="93"/>
      <c r="I362" s="93"/>
      <c r="J362" s="93"/>
      <c r="K362" s="93"/>
      <c r="L362" s="93"/>
      <c r="M362" s="93"/>
      <c r="N362" s="93"/>
      <c r="O362" s="93"/>
      <c r="P362" s="93"/>
      <c r="Q362" s="93"/>
      <c r="R362" s="93"/>
      <c r="S362" s="93"/>
    </row>
    <row r="363" spans="4:19" x14ac:dyDescent="0.2">
      <c r="D363" s="93"/>
      <c r="E363" s="93"/>
      <c r="F363" s="93"/>
      <c r="G363" s="93"/>
      <c r="H363" s="93"/>
      <c r="I363" s="93"/>
      <c r="J363" s="93"/>
      <c r="K363" s="93"/>
      <c r="L363" s="93"/>
      <c r="M363" s="93"/>
      <c r="N363" s="93"/>
      <c r="O363" s="93"/>
      <c r="P363" s="93"/>
      <c r="Q363" s="93"/>
      <c r="R363" s="93"/>
      <c r="S363" s="93"/>
    </row>
    <row r="364" spans="4:19" x14ac:dyDescent="0.2">
      <c r="D364" s="93"/>
      <c r="E364" s="93"/>
      <c r="F364" s="93"/>
      <c r="G364" s="93"/>
      <c r="H364" s="93"/>
      <c r="I364" s="93"/>
      <c r="J364" s="93"/>
      <c r="K364" s="93"/>
      <c r="L364" s="93"/>
      <c r="M364" s="93"/>
      <c r="N364" s="93"/>
      <c r="O364" s="93"/>
      <c r="P364" s="93"/>
      <c r="Q364" s="93"/>
      <c r="R364" s="93"/>
      <c r="S364" s="93"/>
    </row>
    <row r="365" spans="4:19" x14ac:dyDescent="0.2">
      <c r="D365" s="93"/>
      <c r="E365" s="93"/>
      <c r="F365" s="93"/>
      <c r="G365" s="93"/>
      <c r="H365" s="93"/>
      <c r="I365" s="93"/>
      <c r="J365" s="93"/>
      <c r="K365" s="93"/>
      <c r="L365" s="93"/>
      <c r="M365" s="93"/>
      <c r="N365" s="93"/>
      <c r="O365" s="93"/>
      <c r="P365" s="93"/>
      <c r="Q365" s="93"/>
      <c r="R365" s="93"/>
      <c r="S365" s="93"/>
    </row>
    <row r="366" spans="4:19" x14ac:dyDescent="0.2">
      <c r="D366" s="93"/>
      <c r="E366" s="93"/>
      <c r="F366" s="93"/>
      <c r="G366" s="93"/>
      <c r="H366" s="93"/>
      <c r="I366" s="93"/>
      <c r="J366" s="93"/>
      <c r="K366" s="93"/>
      <c r="L366" s="93"/>
      <c r="M366" s="93"/>
      <c r="N366" s="93"/>
      <c r="O366" s="93"/>
      <c r="P366" s="93"/>
      <c r="Q366" s="93"/>
      <c r="R366" s="93"/>
      <c r="S366" s="93"/>
    </row>
    <row r="367" spans="4:19" x14ac:dyDescent="0.2">
      <c r="D367" s="93"/>
      <c r="E367" s="93"/>
      <c r="F367" s="93"/>
      <c r="G367" s="93"/>
      <c r="H367" s="93"/>
      <c r="I367" s="93"/>
      <c r="J367" s="93"/>
      <c r="K367" s="93"/>
      <c r="L367" s="93"/>
      <c r="M367" s="93"/>
      <c r="N367" s="93"/>
      <c r="O367" s="93"/>
      <c r="P367" s="93"/>
      <c r="Q367" s="93"/>
      <c r="R367" s="93"/>
      <c r="S367" s="93"/>
    </row>
    <row r="368" spans="4:19" x14ac:dyDescent="0.2">
      <c r="D368" s="93"/>
      <c r="E368" s="93"/>
      <c r="F368" s="93"/>
      <c r="G368" s="93"/>
      <c r="H368" s="93"/>
      <c r="I368" s="93"/>
      <c r="J368" s="93"/>
      <c r="K368" s="93"/>
      <c r="L368" s="93"/>
      <c r="M368" s="93"/>
      <c r="N368" s="93"/>
      <c r="O368" s="93"/>
      <c r="P368" s="93"/>
      <c r="Q368" s="93"/>
      <c r="R368" s="93"/>
      <c r="S368" s="93"/>
    </row>
    <row r="369" spans="4:19" x14ac:dyDescent="0.2">
      <c r="D369" s="93"/>
      <c r="E369" s="93"/>
      <c r="F369" s="93"/>
      <c r="G369" s="93"/>
      <c r="H369" s="93"/>
      <c r="I369" s="93"/>
      <c r="J369" s="93"/>
      <c r="K369" s="93"/>
      <c r="L369" s="93"/>
      <c r="M369" s="93"/>
      <c r="N369" s="93"/>
      <c r="O369" s="93"/>
      <c r="P369" s="93"/>
      <c r="Q369" s="93"/>
      <c r="R369" s="93"/>
      <c r="S369" s="93"/>
    </row>
    <row r="370" spans="4:19" x14ac:dyDescent="0.2">
      <c r="D370" s="93"/>
      <c r="E370" s="93"/>
      <c r="F370" s="93"/>
      <c r="G370" s="93"/>
      <c r="H370" s="93"/>
      <c r="I370" s="93"/>
      <c r="J370" s="93"/>
      <c r="K370" s="93"/>
      <c r="L370" s="93"/>
      <c r="M370" s="93"/>
      <c r="N370" s="93"/>
      <c r="O370" s="93"/>
      <c r="P370" s="93"/>
      <c r="Q370" s="93"/>
      <c r="R370" s="93"/>
      <c r="S370" s="93"/>
    </row>
    <row r="371" spans="4:19" x14ac:dyDescent="0.2">
      <c r="D371" s="93"/>
      <c r="E371" s="93"/>
      <c r="F371" s="93"/>
      <c r="G371" s="93"/>
      <c r="H371" s="93"/>
      <c r="I371" s="93"/>
      <c r="J371" s="93"/>
      <c r="K371" s="93"/>
      <c r="L371" s="93"/>
      <c r="M371" s="93"/>
      <c r="N371" s="93"/>
      <c r="O371" s="93"/>
      <c r="P371" s="93"/>
      <c r="Q371" s="93"/>
      <c r="R371" s="93"/>
      <c r="S371" s="93"/>
    </row>
    <row r="372" spans="4:19" x14ac:dyDescent="0.2">
      <c r="D372" s="93"/>
      <c r="E372" s="93"/>
      <c r="F372" s="93"/>
      <c r="G372" s="93"/>
      <c r="H372" s="93"/>
      <c r="I372" s="93"/>
      <c r="J372" s="93"/>
      <c r="K372" s="93"/>
      <c r="L372" s="93"/>
      <c r="M372" s="93"/>
      <c r="N372" s="93"/>
      <c r="O372" s="93"/>
      <c r="P372" s="93"/>
      <c r="Q372" s="93"/>
      <c r="R372" s="93"/>
      <c r="S372" s="93"/>
    </row>
    <row r="373" spans="4:19" x14ac:dyDescent="0.2">
      <c r="D373" s="93"/>
      <c r="E373" s="93"/>
      <c r="F373" s="93"/>
      <c r="G373" s="93"/>
      <c r="H373" s="93"/>
      <c r="I373" s="93"/>
      <c r="J373" s="93"/>
      <c r="K373" s="93"/>
      <c r="L373" s="93"/>
      <c r="M373" s="93"/>
      <c r="N373" s="93"/>
      <c r="O373" s="93"/>
      <c r="P373" s="93"/>
      <c r="Q373" s="93"/>
      <c r="R373" s="93"/>
      <c r="S373" s="93"/>
    </row>
    <row r="374" spans="4:19" x14ac:dyDescent="0.2">
      <c r="D374" s="93"/>
      <c r="E374" s="93"/>
      <c r="F374" s="93"/>
      <c r="G374" s="93"/>
      <c r="H374" s="93"/>
      <c r="I374" s="93"/>
      <c r="J374" s="93"/>
      <c r="K374" s="93"/>
      <c r="L374" s="93"/>
      <c r="M374" s="93"/>
      <c r="N374" s="93"/>
      <c r="O374" s="93"/>
      <c r="P374" s="93"/>
      <c r="Q374" s="93"/>
      <c r="R374" s="93"/>
      <c r="S374" s="93"/>
    </row>
    <row r="375" spans="4:19" x14ac:dyDescent="0.2">
      <c r="D375" s="93"/>
      <c r="E375" s="93"/>
      <c r="F375" s="93"/>
      <c r="G375" s="93"/>
      <c r="H375" s="93"/>
      <c r="I375" s="93"/>
      <c r="J375" s="93"/>
      <c r="K375" s="93"/>
      <c r="L375" s="93"/>
      <c r="M375" s="93"/>
      <c r="N375" s="93"/>
      <c r="O375" s="93"/>
      <c r="P375" s="93"/>
      <c r="Q375" s="93"/>
      <c r="R375" s="93"/>
      <c r="S375" s="93"/>
    </row>
    <row r="376" spans="4:19" x14ac:dyDescent="0.2">
      <c r="D376" s="93"/>
      <c r="E376" s="93"/>
      <c r="F376" s="93"/>
      <c r="G376" s="93"/>
      <c r="H376" s="93"/>
      <c r="I376" s="93"/>
      <c r="J376" s="93"/>
      <c r="K376" s="93"/>
      <c r="L376" s="93"/>
      <c r="M376" s="93"/>
      <c r="N376" s="93"/>
      <c r="O376" s="93"/>
      <c r="P376" s="93"/>
      <c r="Q376" s="93"/>
      <c r="R376" s="93"/>
      <c r="S376" s="93"/>
    </row>
    <row r="377" spans="4:19" x14ac:dyDescent="0.2">
      <c r="D377" s="93"/>
      <c r="E377" s="93"/>
      <c r="F377" s="93"/>
      <c r="G377" s="93"/>
      <c r="H377" s="93"/>
      <c r="I377" s="93"/>
      <c r="J377" s="93"/>
      <c r="K377" s="93"/>
      <c r="L377" s="93"/>
      <c r="M377" s="93"/>
      <c r="N377" s="93"/>
      <c r="O377" s="93"/>
      <c r="P377" s="93"/>
      <c r="Q377" s="93"/>
      <c r="R377" s="93"/>
      <c r="S377" s="93"/>
    </row>
    <row r="378" spans="4:19" x14ac:dyDescent="0.2">
      <c r="D378" s="93"/>
      <c r="E378" s="93"/>
      <c r="F378" s="93"/>
      <c r="G378" s="93"/>
      <c r="H378" s="93"/>
      <c r="I378" s="93"/>
      <c r="J378" s="93"/>
      <c r="K378" s="93"/>
      <c r="L378" s="93"/>
      <c r="M378" s="93"/>
      <c r="N378" s="93"/>
      <c r="O378" s="93"/>
      <c r="P378" s="93"/>
      <c r="Q378" s="93"/>
      <c r="R378" s="93"/>
      <c r="S378" s="93"/>
    </row>
    <row r="379" spans="4:19" x14ac:dyDescent="0.2">
      <c r="D379" s="93"/>
      <c r="E379" s="93"/>
      <c r="F379" s="93"/>
      <c r="G379" s="93"/>
      <c r="H379" s="93"/>
      <c r="I379" s="93"/>
      <c r="J379" s="93"/>
      <c r="K379" s="93"/>
      <c r="L379" s="93"/>
      <c r="M379" s="93"/>
      <c r="N379" s="93"/>
      <c r="O379" s="93"/>
      <c r="P379" s="93"/>
      <c r="Q379" s="93"/>
      <c r="R379" s="93"/>
      <c r="S379" s="93"/>
    </row>
    <row r="380" spans="4:19" x14ac:dyDescent="0.2">
      <c r="D380" s="93"/>
      <c r="E380" s="93"/>
      <c r="F380" s="93"/>
      <c r="G380" s="93"/>
      <c r="H380" s="93"/>
      <c r="I380" s="93"/>
      <c r="J380" s="93"/>
      <c r="K380" s="93"/>
      <c r="L380" s="93"/>
      <c r="M380" s="93"/>
      <c r="N380" s="93"/>
      <c r="O380" s="93"/>
      <c r="P380" s="93"/>
      <c r="Q380" s="93"/>
      <c r="R380" s="93"/>
      <c r="S380" s="93"/>
    </row>
    <row r="381" spans="4:19" x14ac:dyDescent="0.2">
      <c r="D381" s="93"/>
      <c r="E381" s="93"/>
      <c r="F381" s="93"/>
      <c r="G381" s="93"/>
      <c r="H381" s="93"/>
      <c r="I381" s="93"/>
      <c r="J381" s="93"/>
      <c r="K381" s="93"/>
      <c r="L381" s="93"/>
      <c r="M381" s="93"/>
      <c r="N381" s="93"/>
      <c r="O381" s="93"/>
      <c r="P381" s="93"/>
      <c r="Q381" s="93"/>
      <c r="R381" s="93"/>
      <c r="S381" s="93"/>
    </row>
    <row r="382" spans="4:19" x14ac:dyDescent="0.2">
      <c r="D382" s="93"/>
      <c r="E382" s="93"/>
      <c r="F382" s="93"/>
      <c r="G382" s="93"/>
      <c r="H382" s="93"/>
      <c r="I382" s="93"/>
      <c r="J382" s="93"/>
      <c r="K382" s="93"/>
      <c r="L382" s="93"/>
      <c r="M382" s="93"/>
      <c r="N382" s="93"/>
      <c r="O382" s="93"/>
      <c r="P382" s="93"/>
      <c r="Q382" s="93"/>
      <c r="R382" s="93"/>
      <c r="S382" s="93"/>
    </row>
    <row r="383" spans="4:19" x14ac:dyDescent="0.2">
      <c r="D383" s="93"/>
      <c r="E383" s="93"/>
      <c r="F383" s="93"/>
      <c r="G383" s="93"/>
      <c r="H383" s="93"/>
      <c r="I383" s="93"/>
      <c r="J383" s="93"/>
      <c r="K383" s="93"/>
      <c r="L383" s="93"/>
      <c r="M383" s="93"/>
      <c r="N383" s="93"/>
      <c r="O383" s="93"/>
      <c r="P383" s="93"/>
      <c r="Q383" s="93"/>
      <c r="R383" s="93"/>
      <c r="S383" s="93"/>
    </row>
    <row r="384" spans="4:19" x14ac:dyDescent="0.2">
      <c r="D384" s="93"/>
      <c r="E384" s="93"/>
      <c r="F384" s="93"/>
      <c r="G384" s="93"/>
      <c r="H384" s="93"/>
      <c r="I384" s="93"/>
      <c r="J384" s="93"/>
      <c r="K384" s="93"/>
      <c r="L384" s="93"/>
      <c r="M384" s="93"/>
      <c r="N384" s="93"/>
      <c r="O384" s="93"/>
      <c r="P384" s="93"/>
      <c r="Q384" s="93"/>
      <c r="R384" s="93"/>
      <c r="S384" s="93"/>
    </row>
    <row r="385" spans="4:19" x14ac:dyDescent="0.2">
      <c r="D385" s="93"/>
      <c r="E385" s="93"/>
      <c r="F385" s="93"/>
      <c r="G385" s="93"/>
      <c r="H385" s="93"/>
      <c r="I385" s="93"/>
      <c r="J385" s="93"/>
      <c r="K385" s="93"/>
      <c r="L385" s="93"/>
      <c r="M385" s="93"/>
      <c r="N385" s="93"/>
      <c r="O385" s="93"/>
      <c r="P385" s="93"/>
      <c r="Q385" s="93"/>
      <c r="R385" s="93"/>
      <c r="S385" s="93"/>
    </row>
    <row r="386" spans="4:19" x14ac:dyDescent="0.2">
      <c r="D386" s="93"/>
      <c r="E386" s="93"/>
      <c r="F386" s="93"/>
      <c r="G386" s="93"/>
      <c r="H386" s="93"/>
      <c r="I386" s="93"/>
      <c r="J386" s="93"/>
      <c r="K386" s="93"/>
      <c r="L386" s="93"/>
      <c r="M386" s="93"/>
      <c r="N386" s="93"/>
      <c r="O386" s="93"/>
      <c r="P386" s="93"/>
      <c r="Q386" s="93"/>
      <c r="R386" s="93"/>
      <c r="S386" s="93"/>
    </row>
    <row r="387" spans="4:19" x14ac:dyDescent="0.2">
      <c r="D387" s="93"/>
      <c r="E387" s="93"/>
      <c r="F387" s="93"/>
      <c r="G387" s="93"/>
      <c r="H387" s="93"/>
      <c r="I387" s="93"/>
      <c r="J387" s="93"/>
      <c r="K387" s="93"/>
      <c r="L387" s="93"/>
      <c r="M387" s="93"/>
      <c r="N387" s="93"/>
      <c r="O387" s="93"/>
      <c r="P387" s="93"/>
      <c r="Q387" s="93"/>
      <c r="R387" s="93"/>
      <c r="S387" s="93"/>
    </row>
    <row r="388" spans="4:19" x14ac:dyDescent="0.2">
      <c r="D388" s="93"/>
      <c r="E388" s="93"/>
      <c r="F388" s="93"/>
      <c r="G388" s="93"/>
      <c r="H388" s="93"/>
      <c r="I388" s="93"/>
      <c r="J388" s="93"/>
      <c r="K388" s="93"/>
      <c r="L388" s="93"/>
      <c r="M388" s="93"/>
      <c r="N388" s="93"/>
      <c r="O388" s="93"/>
      <c r="P388" s="93"/>
      <c r="Q388" s="93"/>
      <c r="R388" s="93"/>
      <c r="S388" s="93"/>
    </row>
    <row r="389" spans="4:19" x14ac:dyDescent="0.2">
      <c r="D389" s="93"/>
      <c r="E389" s="93"/>
      <c r="F389" s="93"/>
      <c r="G389" s="93"/>
      <c r="H389" s="93"/>
      <c r="I389" s="93"/>
      <c r="J389" s="93"/>
      <c r="K389" s="93"/>
      <c r="L389" s="93"/>
      <c r="M389" s="93"/>
      <c r="N389" s="93"/>
      <c r="O389" s="93"/>
      <c r="P389" s="93"/>
      <c r="Q389" s="93"/>
      <c r="R389" s="93"/>
      <c r="S389" s="93"/>
    </row>
    <row r="390" spans="4:19" x14ac:dyDescent="0.2">
      <c r="D390" s="93"/>
      <c r="E390" s="93"/>
      <c r="F390" s="93"/>
      <c r="G390" s="93"/>
      <c r="H390" s="93"/>
      <c r="I390" s="93"/>
      <c r="J390" s="93"/>
      <c r="K390" s="93"/>
      <c r="L390" s="93"/>
      <c r="M390" s="93"/>
      <c r="N390" s="93"/>
      <c r="O390" s="93"/>
      <c r="P390" s="93"/>
      <c r="Q390" s="93"/>
      <c r="R390" s="93"/>
      <c r="S390" s="93"/>
    </row>
    <row r="391" spans="4:19" x14ac:dyDescent="0.2">
      <c r="D391" s="93"/>
      <c r="E391" s="93"/>
      <c r="F391" s="93"/>
      <c r="G391" s="93"/>
      <c r="H391" s="93"/>
      <c r="I391" s="93"/>
      <c r="J391" s="93"/>
      <c r="K391" s="93"/>
      <c r="L391" s="93"/>
      <c r="M391" s="93"/>
      <c r="N391" s="93"/>
      <c r="O391" s="93"/>
      <c r="P391" s="93"/>
      <c r="Q391" s="93"/>
      <c r="R391" s="93"/>
      <c r="S391" s="93"/>
    </row>
    <row r="392" spans="4:19" x14ac:dyDescent="0.2">
      <c r="D392" s="93"/>
      <c r="E392" s="93"/>
      <c r="F392" s="93"/>
      <c r="G392" s="93"/>
      <c r="H392" s="93"/>
      <c r="I392" s="93"/>
      <c r="J392" s="93"/>
      <c r="K392" s="93"/>
      <c r="L392" s="93"/>
      <c r="M392" s="93"/>
      <c r="N392" s="93"/>
      <c r="O392" s="93"/>
      <c r="P392" s="93"/>
      <c r="Q392" s="93"/>
      <c r="R392" s="93"/>
      <c r="S392" s="93"/>
    </row>
    <row r="393" spans="4:19" x14ac:dyDescent="0.2">
      <c r="D393" s="93"/>
      <c r="E393" s="93"/>
      <c r="F393" s="93"/>
      <c r="G393" s="93"/>
      <c r="H393" s="93"/>
      <c r="I393" s="93"/>
      <c r="J393" s="93"/>
      <c r="K393" s="93"/>
      <c r="L393" s="93"/>
      <c r="M393" s="93"/>
      <c r="N393" s="93"/>
      <c r="O393" s="93"/>
      <c r="P393" s="93"/>
      <c r="Q393" s="93"/>
      <c r="R393" s="93"/>
      <c r="S393" s="93"/>
    </row>
    <row r="394" spans="4:19" x14ac:dyDescent="0.2">
      <c r="D394" s="93"/>
      <c r="E394" s="93"/>
      <c r="F394" s="93"/>
      <c r="G394" s="93"/>
      <c r="H394" s="93"/>
      <c r="I394" s="93"/>
      <c r="J394" s="93"/>
      <c r="K394" s="93"/>
      <c r="L394" s="93"/>
      <c r="M394" s="93"/>
      <c r="N394" s="93"/>
      <c r="O394" s="93"/>
      <c r="P394" s="93"/>
      <c r="Q394" s="93"/>
      <c r="R394" s="93"/>
      <c r="S394" s="93"/>
    </row>
    <row r="395" spans="4:19" x14ac:dyDescent="0.2">
      <c r="D395" s="93"/>
      <c r="E395" s="93"/>
      <c r="F395" s="93"/>
      <c r="G395" s="93"/>
      <c r="H395" s="93"/>
      <c r="I395" s="93"/>
      <c r="J395" s="93"/>
      <c r="K395" s="93"/>
      <c r="L395" s="93"/>
      <c r="M395" s="93"/>
      <c r="N395" s="93"/>
      <c r="O395" s="93"/>
      <c r="P395" s="93"/>
      <c r="Q395" s="93"/>
      <c r="R395" s="93"/>
      <c r="S395" s="93"/>
    </row>
    <row r="396" spans="4:19" x14ac:dyDescent="0.2">
      <c r="D396" s="93"/>
      <c r="E396" s="93"/>
      <c r="F396" s="93"/>
      <c r="G396" s="93"/>
      <c r="H396" s="93"/>
      <c r="I396" s="93"/>
      <c r="J396" s="93"/>
      <c r="K396" s="93"/>
      <c r="L396" s="93"/>
      <c r="M396" s="93"/>
      <c r="N396" s="93"/>
      <c r="O396" s="93"/>
      <c r="P396" s="93"/>
      <c r="Q396" s="93"/>
      <c r="R396" s="93"/>
      <c r="S396" s="93"/>
    </row>
    <row r="397" spans="4:19" x14ac:dyDescent="0.2">
      <c r="D397" s="93"/>
      <c r="E397" s="93"/>
      <c r="F397" s="93"/>
      <c r="G397" s="93"/>
      <c r="H397" s="93"/>
      <c r="I397" s="93"/>
      <c r="J397" s="93"/>
      <c r="K397" s="93"/>
      <c r="L397" s="93"/>
      <c r="M397" s="93"/>
      <c r="N397" s="93"/>
      <c r="O397" s="93"/>
      <c r="P397" s="93"/>
      <c r="Q397" s="93"/>
      <c r="R397" s="93"/>
      <c r="S397" s="93"/>
    </row>
    <row r="398" spans="4:19" x14ac:dyDescent="0.2">
      <c r="D398" s="93"/>
      <c r="E398" s="93"/>
      <c r="F398" s="93"/>
      <c r="G398" s="93"/>
      <c r="H398" s="93"/>
      <c r="I398" s="93"/>
      <c r="J398" s="93"/>
      <c r="K398" s="93"/>
      <c r="L398" s="93"/>
      <c r="M398" s="93"/>
      <c r="N398" s="93"/>
      <c r="O398" s="93"/>
      <c r="P398" s="93"/>
      <c r="Q398" s="93"/>
      <c r="R398" s="93"/>
      <c r="S398" s="93"/>
    </row>
    <row r="399" spans="4:19" x14ac:dyDescent="0.2">
      <c r="D399" s="93"/>
      <c r="E399" s="93"/>
      <c r="F399" s="93"/>
      <c r="G399" s="93"/>
      <c r="H399" s="93"/>
      <c r="I399" s="93"/>
      <c r="J399" s="93"/>
      <c r="K399" s="93"/>
      <c r="L399" s="93"/>
      <c r="M399" s="93"/>
      <c r="N399" s="93"/>
      <c r="O399" s="93"/>
      <c r="P399" s="93"/>
      <c r="Q399" s="93"/>
      <c r="R399" s="93"/>
      <c r="S399" s="93"/>
    </row>
    <row r="400" spans="4:19" x14ac:dyDescent="0.2">
      <c r="D400" s="93"/>
      <c r="E400" s="93"/>
      <c r="F400" s="93"/>
      <c r="G400" s="93"/>
      <c r="H400" s="93"/>
      <c r="I400" s="93"/>
      <c r="J400" s="93"/>
      <c r="K400" s="93"/>
      <c r="L400" s="93"/>
      <c r="M400" s="93"/>
      <c r="N400" s="93"/>
      <c r="O400" s="93"/>
      <c r="P400" s="93"/>
      <c r="Q400" s="93"/>
      <c r="R400" s="93"/>
      <c r="S400" s="93"/>
    </row>
    <row r="401" spans="4:19" x14ac:dyDescent="0.2">
      <c r="D401" s="93"/>
      <c r="E401" s="93"/>
      <c r="F401" s="93"/>
      <c r="G401" s="93"/>
      <c r="H401" s="93"/>
      <c r="I401" s="93"/>
      <c r="J401" s="93"/>
      <c r="K401" s="93"/>
      <c r="L401" s="93"/>
      <c r="M401" s="93"/>
      <c r="N401" s="93"/>
      <c r="O401" s="93"/>
      <c r="P401" s="93"/>
      <c r="Q401" s="93"/>
      <c r="R401" s="93"/>
      <c r="S401" s="93"/>
    </row>
    <row r="402" spans="4:19" x14ac:dyDescent="0.2">
      <c r="D402" s="93"/>
      <c r="E402" s="93"/>
      <c r="F402" s="93"/>
      <c r="G402" s="93"/>
      <c r="H402" s="93"/>
      <c r="I402" s="93"/>
      <c r="J402" s="93"/>
      <c r="K402" s="93"/>
      <c r="L402" s="93"/>
      <c r="M402" s="93"/>
      <c r="N402" s="93"/>
      <c r="O402" s="93"/>
      <c r="P402" s="93"/>
      <c r="Q402" s="93"/>
      <c r="R402" s="93"/>
      <c r="S402" s="93"/>
    </row>
    <row r="403" spans="4:19" x14ac:dyDescent="0.2">
      <c r="D403" s="93"/>
      <c r="E403" s="93"/>
      <c r="F403" s="93"/>
      <c r="G403" s="93"/>
      <c r="H403" s="93"/>
      <c r="I403" s="93"/>
      <c r="J403" s="93"/>
      <c r="K403" s="93"/>
      <c r="L403" s="93"/>
      <c r="M403" s="93"/>
      <c r="N403" s="93"/>
      <c r="O403" s="93"/>
      <c r="P403" s="93"/>
      <c r="Q403" s="93"/>
      <c r="R403" s="93"/>
      <c r="S403" s="93"/>
    </row>
    <row r="404" spans="4:19" x14ac:dyDescent="0.2">
      <c r="D404" s="93"/>
      <c r="E404" s="93"/>
      <c r="F404" s="93"/>
      <c r="G404" s="93"/>
      <c r="H404" s="93"/>
      <c r="I404" s="93"/>
      <c r="J404" s="93"/>
      <c r="K404" s="93"/>
      <c r="L404" s="93"/>
      <c r="M404" s="93"/>
      <c r="N404" s="93"/>
      <c r="O404" s="93"/>
      <c r="P404" s="93"/>
      <c r="Q404" s="93"/>
      <c r="R404" s="93"/>
      <c r="S404" s="93"/>
    </row>
    <row r="405" spans="4:19" x14ac:dyDescent="0.2">
      <c r="D405" s="93"/>
      <c r="E405" s="93"/>
      <c r="F405" s="93"/>
      <c r="G405" s="93"/>
      <c r="H405" s="93"/>
      <c r="I405" s="93"/>
      <c r="J405" s="93"/>
      <c r="K405" s="93"/>
      <c r="L405" s="93"/>
      <c r="M405" s="93"/>
      <c r="N405" s="93"/>
      <c r="O405" s="93"/>
      <c r="P405" s="93"/>
      <c r="Q405" s="93"/>
      <c r="R405" s="93"/>
      <c r="S405" s="93"/>
    </row>
    <row r="406" spans="4:19" x14ac:dyDescent="0.2">
      <c r="D406" s="93"/>
      <c r="E406" s="93"/>
      <c r="F406" s="93"/>
      <c r="G406" s="93"/>
      <c r="H406" s="93"/>
      <c r="I406" s="93"/>
      <c r="J406" s="93"/>
      <c r="K406" s="93"/>
      <c r="L406" s="93"/>
      <c r="M406" s="93"/>
      <c r="N406" s="93"/>
      <c r="O406" s="93"/>
      <c r="P406" s="93"/>
      <c r="Q406" s="93"/>
      <c r="R406" s="93"/>
      <c r="S406" s="93"/>
    </row>
    <row r="407" spans="4:19" x14ac:dyDescent="0.2">
      <c r="D407" s="93"/>
      <c r="E407" s="93"/>
      <c r="F407" s="93"/>
      <c r="G407" s="93"/>
      <c r="H407" s="93"/>
      <c r="I407" s="93"/>
      <c r="J407" s="93"/>
      <c r="K407" s="93"/>
      <c r="L407" s="93"/>
      <c r="M407" s="93"/>
      <c r="N407" s="93"/>
      <c r="O407" s="93"/>
      <c r="P407" s="93"/>
      <c r="Q407" s="93"/>
      <c r="R407" s="93"/>
      <c r="S407" s="93"/>
    </row>
    <row r="408" spans="4:19" x14ac:dyDescent="0.2">
      <c r="D408" s="93"/>
      <c r="E408" s="93"/>
      <c r="F408" s="93"/>
      <c r="G408" s="93"/>
      <c r="H408" s="93"/>
      <c r="I408" s="93"/>
      <c r="J408" s="93"/>
      <c r="K408" s="93"/>
      <c r="L408" s="93"/>
      <c r="M408" s="93"/>
      <c r="N408" s="93"/>
      <c r="O408" s="93"/>
      <c r="P408" s="93"/>
      <c r="Q408" s="93"/>
      <c r="R408" s="93"/>
      <c r="S408" s="93"/>
    </row>
    <row r="409" spans="4:19" x14ac:dyDescent="0.2">
      <c r="D409" s="93"/>
      <c r="E409" s="93"/>
      <c r="F409" s="93"/>
      <c r="G409" s="93"/>
      <c r="H409" s="93"/>
      <c r="I409" s="93"/>
      <c r="J409" s="93"/>
      <c r="K409" s="93"/>
      <c r="L409" s="93"/>
      <c r="M409" s="93"/>
      <c r="N409" s="93"/>
      <c r="O409" s="93"/>
      <c r="P409" s="93"/>
      <c r="Q409" s="93"/>
      <c r="R409" s="93"/>
      <c r="S409" s="93"/>
    </row>
    <row r="410" spans="4:19" x14ac:dyDescent="0.2">
      <c r="D410" s="93"/>
      <c r="E410" s="93"/>
      <c r="F410" s="93"/>
      <c r="G410" s="93"/>
      <c r="H410" s="93"/>
      <c r="I410" s="93"/>
      <c r="J410" s="93"/>
      <c r="K410" s="93"/>
      <c r="L410" s="93"/>
      <c r="M410" s="93"/>
      <c r="N410" s="93"/>
      <c r="O410" s="93"/>
      <c r="P410" s="93"/>
      <c r="Q410" s="93"/>
      <c r="R410" s="93"/>
      <c r="S410" s="93"/>
    </row>
    <row r="411" spans="4:19" x14ac:dyDescent="0.2">
      <c r="D411" s="93"/>
      <c r="E411" s="93"/>
      <c r="F411" s="93"/>
      <c r="G411" s="93"/>
      <c r="H411" s="93"/>
      <c r="I411" s="93"/>
      <c r="J411" s="93"/>
      <c r="K411" s="93"/>
      <c r="L411" s="93"/>
      <c r="M411" s="93"/>
      <c r="N411" s="93"/>
      <c r="O411" s="93"/>
      <c r="P411" s="93"/>
      <c r="Q411" s="93"/>
      <c r="R411" s="93"/>
      <c r="S411" s="93"/>
    </row>
    <row r="412" spans="4:19" x14ac:dyDescent="0.2">
      <c r="D412" s="93"/>
      <c r="E412" s="93"/>
      <c r="F412" s="93"/>
      <c r="G412" s="93"/>
      <c r="H412" s="93"/>
      <c r="I412" s="93"/>
      <c r="J412" s="93"/>
      <c r="K412" s="93"/>
      <c r="L412" s="93"/>
      <c r="M412" s="93"/>
      <c r="N412" s="93"/>
      <c r="O412" s="93"/>
      <c r="P412" s="93"/>
      <c r="Q412" s="93"/>
      <c r="R412" s="93"/>
      <c r="S412" s="93"/>
    </row>
    <row r="413" spans="4:19" x14ac:dyDescent="0.2">
      <c r="D413" s="93"/>
      <c r="E413" s="93"/>
      <c r="F413" s="93"/>
      <c r="G413" s="93"/>
      <c r="H413" s="93"/>
      <c r="I413" s="93"/>
      <c r="J413" s="93"/>
      <c r="K413" s="93"/>
      <c r="L413" s="93"/>
      <c r="M413" s="93"/>
      <c r="N413" s="93"/>
      <c r="O413" s="93"/>
      <c r="P413" s="93"/>
      <c r="Q413" s="93"/>
      <c r="R413" s="93"/>
      <c r="S413" s="93"/>
    </row>
    <row r="414" spans="4:19" x14ac:dyDescent="0.2">
      <c r="D414" s="93"/>
      <c r="E414" s="93"/>
      <c r="F414" s="93"/>
      <c r="G414" s="93"/>
      <c r="H414" s="93"/>
      <c r="I414" s="93"/>
      <c r="J414" s="93"/>
      <c r="K414" s="93"/>
      <c r="L414" s="93"/>
      <c r="M414" s="93"/>
      <c r="N414" s="93"/>
      <c r="O414" s="93"/>
      <c r="P414" s="93"/>
      <c r="Q414" s="93"/>
      <c r="R414" s="93"/>
      <c r="S414" s="93"/>
    </row>
    <row r="415" spans="4:19" x14ac:dyDescent="0.2">
      <c r="D415" s="93"/>
      <c r="E415" s="93"/>
      <c r="F415" s="93"/>
      <c r="G415" s="93"/>
      <c r="H415" s="93"/>
      <c r="I415" s="93"/>
      <c r="J415" s="93"/>
      <c r="K415" s="93"/>
      <c r="L415" s="93"/>
      <c r="M415" s="93"/>
      <c r="N415" s="93"/>
      <c r="O415" s="93"/>
      <c r="P415" s="93"/>
      <c r="Q415" s="93"/>
      <c r="R415" s="93"/>
      <c r="S415" s="93"/>
    </row>
    <row r="416" spans="4:19" x14ac:dyDescent="0.2">
      <c r="D416" s="93"/>
      <c r="E416" s="93"/>
      <c r="F416" s="93"/>
      <c r="G416" s="93"/>
      <c r="H416" s="93"/>
      <c r="I416" s="93"/>
      <c r="J416" s="93"/>
      <c r="K416" s="93"/>
      <c r="L416" s="93"/>
      <c r="M416" s="93"/>
      <c r="N416" s="93"/>
      <c r="O416" s="93"/>
      <c r="P416" s="93"/>
      <c r="Q416" s="93"/>
      <c r="R416" s="93"/>
      <c r="S416" s="93"/>
    </row>
    <row r="417" spans="4:19" x14ac:dyDescent="0.2">
      <c r="D417" s="93"/>
      <c r="E417" s="93"/>
      <c r="F417" s="93"/>
      <c r="G417" s="93"/>
      <c r="H417" s="93"/>
      <c r="I417" s="93"/>
      <c r="J417" s="93"/>
      <c r="K417" s="93"/>
      <c r="L417" s="93"/>
      <c r="M417" s="93"/>
      <c r="N417" s="93"/>
      <c r="O417" s="93"/>
      <c r="P417" s="93"/>
      <c r="Q417" s="93"/>
      <c r="R417" s="93"/>
      <c r="S417" s="93"/>
    </row>
    <row r="418" spans="4:19" x14ac:dyDescent="0.2">
      <c r="D418" s="93"/>
      <c r="E418" s="93"/>
      <c r="F418" s="93"/>
      <c r="G418" s="93"/>
      <c r="H418" s="93"/>
      <c r="I418" s="93"/>
      <c r="J418" s="93"/>
      <c r="K418" s="93"/>
      <c r="L418" s="93"/>
      <c r="M418" s="93"/>
      <c r="N418" s="93"/>
      <c r="O418" s="93"/>
      <c r="P418" s="93"/>
      <c r="Q418" s="93"/>
      <c r="R418" s="93"/>
      <c r="S418" s="93"/>
    </row>
    <row r="419" spans="4:19" x14ac:dyDescent="0.2">
      <c r="D419" s="93"/>
      <c r="E419" s="93"/>
      <c r="F419" s="93"/>
      <c r="G419" s="93"/>
      <c r="H419" s="93"/>
      <c r="I419" s="93"/>
      <c r="J419" s="93"/>
      <c r="K419" s="93"/>
      <c r="L419" s="93"/>
      <c r="M419" s="93"/>
      <c r="N419" s="93"/>
      <c r="O419" s="93"/>
      <c r="P419" s="93"/>
      <c r="Q419" s="93"/>
      <c r="R419" s="93"/>
      <c r="S419" s="93"/>
    </row>
    <row r="420" spans="4:19" x14ac:dyDescent="0.2">
      <c r="D420" s="93"/>
      <c r="E420" s="93"/>
      <c r="F420" s="93"/>
      <c r="G420" s="93"/>
      <c r="H420" s="93"/>
      <c r="I420" s="93"/>
      <c r="J420" s="93"/>
      <c r="K420" s="93"/>
      <c r="L420" s="93"/>
      <c r="M420" s="93"/>
      <c r="N420" s="93"/>
      <c r="O420" s="93"/>
      <c r="P420" s="93"/>
      <c r="Q420" s="93"/>
      <c r="R420" s="93"/>
      <c r="S420" s="93"/>
    </row>
    <row r="421" spans="4:19" x14ac:dyDescent="0.2">
      <c r="D421" s="93"/>
      <c r="E421" s="93"/>
      <c r="F421" s="93"/>
      <c r="G421" s="93"/>
      <c r="H421" s="93"/>
      <c r="I421" s="93"/>
      <c r="J421" s="93"/>
      <c r="K421" s="93"/>
      <c r="L421" s="93"/>
      <c r="M421" s="93"/>
      <c r="N421" s="93"/>
      <c r="O421" s="93"/>
      <c r="P421" s="93"/>
      <c r="Q421" s="93"/>
      <c r="R421" s="93"/>
      <c r="S421" s="93"/>
    </row>
    <row r="422" spans="4:19" x14ac:dyDescent="0.2">
      <c r="D422" s="93"/>
      <c r="E422" s="93"/>
      <c r="F422" s="93"/>
      <c r="G422" s="93"/>
      <c r="H422" s="93"/>
      <c r="I422" s="93"/>
      <c r="J422" s="93"/>
      <c r="K422" s="93"/>
      <c r="L422" s="93"/>
      <c r="M422" s="93"/>
      <c r="N422" s="93"/>
      <c r="O422" s="93"/>
      <c r="P422" s="93"/>
      <c r="Q422" s="93"/>
      <c r="R422" s="93"/>
      <c r="S422" s="93"/>
    </row>
    <row r="423" spans="4:19" x14ac:dyDescent="0.2">
      <c r="D423" s="93"/>
      <c r="E423" s="93"/>
      <c r="F423" s="93"/>
      <c r="G423" s="93"/>
      <c r="H423" s="93"/>
      <c r="I423" s="93"/>
      <c r="J423" s="93"/>
      <c r="K423" s="93"/>
      <c r="L423" s="93"/>
      <c r="M423" s="93"/>
      <c r="N423" s="93"/>
      <c r="O423" s="93"/>
      <c r="P423" s="93"/>
      <c r="Q423" s="93"/>
      <c r="R423" s="93"/>
      <c r="S423" s="93"/>
    </row>
    <row r="424" spans="4:19" x14ac:dyDescent="0.2">
      <c r="D424" s="93"/>
      <c r="E424" s="93"/>
      <c r="F424" s="93"/>
      <c r="G424" s="93"/>
      <c r="H424" s="93"/>
      <c r="I424" s="93"/>
      <c r="J424" s="93"/>
      <c r="K424" s="93"/>
      <c r="L424" s="93"/>
      <c r="M424" s="93"/>
      <c r="N424" s="93"/>
      <c r="O424" s="93"/>
      <c r="P424" s="93"/>
      <c r="Q424" s="93"/>
      <c r="R424" s="93"/>
      <c r="S424" s="93"/>
    </row>
    <row r="425" spans="4:19" x14ac:dyDescent="0.2">
      <c r="D425" s="93"/>
      <c r="E425" s="93"/>
      <c r="F425" s="93"/>
      <c r="G425" s="93"/>
      <c r="H425" s="93"/>
      <c r="I425" s="93"/>
      <c r="J425" s="93"/>
      <c r="K425" s="93"/>
      <c r="L425" s="93"/>
      <c r="M425" s="93"/>
      <c r="N425" s="93"/>
      <c r="O425" s="93"/>
      <c r="P425" s="93"/>
      <c r="Q425" s="93"/>
      <c r="R425" s="93"/>
      <c r="S425" s="93"/>
    </row>
    <row r="426" spans="4:19" x14ac:dyDescent="0.2">
      <c r="D426" s="93"/>
      <c r="E426" s="93"/>
      <c r="F426" s="93"/>
      <c r="G426" s="93"/>
      <c r="H426" s="93"/>
      <c r="I426" s="93"/>
      <c r="J426" s="93"/>
      <c r="K426" s="93"/>
      <c r="L426" s="93"/>
      <c r="M426" s="93"/>
      <c r="N426" s="93"/>
      <c r="O426" s="93"/>
      <c r="P426" s="93"/>
      <c r="Q426" s="93"/>
      <c r="R426" s="93"/>
      <c r="S426" s="93"/>
    </row>
    <row r="427" spans="4:19" x14ac:dyDescent="0.2">
      <c r="D427" s="93"/>
      <c r="E427" s="93"/>
      <c r="F427" s="93"/>
      <c r="G427" s="93"/>
      <c r="H427" s="93"/>
      <c r="I427" s="93"/>
      <c r="J427" s="93"/>
      <c r="K427" s="93"/>
      <c r="L427" s="93"/>
      <c r="M427" s="93"/>
      <c r="N427" s="93"/>
      <c r="O427" s="93"/>
      <c r="P427" s="93"/>
      <c r="Q427" s="93"/>
      <c r="R427" s="93"/>
      <c r="S427" s="93"/>
    </row>
    <row r="428" spans="4:19" x14ac:dyDescent="0.2">
      <c r="D428" s="93"/>
      <c r="E428" s="93"/>
      <c r="F428" s="93"/>
      <c r="G428" s="93"/>
      <c r="H428" s="93"/>
      <c r="I428" s="93"/>
      <c r="J428" s="93"/>
      <c r="K428" s="93"/>
      <c r="L428" s="93"/>
      <c r="M428" s="93"/>
      <c r="N428" s="93"/>
      <c r="O428" s="93"/>
      <c r="P428" s="93"/>
      <c r="Q428" s="93"/>
      <c r="R428" s="93"/>
      <c r="S428" s="93"/>
    </row>
    <row r="429" spans="4:19" x14ac:dyDescent="0.2">
      <c r="D429" s="93"/>
      <c r="E429" s="93"/>
      <c r="F429" s="93"/>
      <c r="G429" s="93"/>
      <c r="H429" s="93"/>
      <c r="I429" s="93"/>
      <c r="J429" s="93"/>
      <c r="K429" s="93"/>
      <c r="L429" s="93"/>
      <c r="M429" s="93"/>
      <c r="N429" s="93"/>
      <c r="O429" s="93"/>
      <c r="P429" s="93"/>
      <c r="Q429" s="93"/>
      <c r="R429" s="93"/>
      <c r="S429" s="93"/>
    </row>
    <row r="430" spans="4:19" x14ac:dyDescent="0.2">
      <c r="D430" s="93"/>
      <c r="E430" s="93"/>
      <c r="F430" s="93"/>
      <c r="G430" s="93"/>
      <c r="H430" s="93"/>
      <c r="I430" s="93"/>
      <c r="J430" s="93"/>
      <c r="K430" s="93"/>
      <c r="L430" s="93"/>
      <c r="M430" s="93"/>
      <c r="N430" s="93"/>
      <c r="O430" s="93"/>
      <c r="P430" s="93"/>
      <c r="Q430" s="93"/>
      <c r="R430" s="93"/>
      <c r="S430" s="93"/>
    </row>
    <row r="431" spans="4:19" x14ac:dyDescent="0.2">
      <c r="D431" s="93"/>
      <c r="E431" s="93"/>
      <c r="F431" s="93"/>
      <c r="G431" s="93"/>
      <c r="H431" s="93"/>
      <c r="I431" s="93"/>
      <c r="J431" s="93"/>
      <c r="K431" s="93"/>
      <c r="L431" s="93"/>
      <c r="M431" s="93"/>
      <c r="N431" s="93"/>
      <c r="O431" s="93"/>
      <c r="P431" s="93"/>
      <c r="Q431" s="93"/>
      <c r="R431" s="93"/>
      <c r="S431" s="93"/>
    </row>
    <row r="432" spans="4:19" x14ac:dyDescent="0.2">
      <c r="D432" s="93"/>
      <c r="E432" s="93"/>
      <c r="F432" s="93"/>
      <c r="G432" s="93"/>
      <c r="H432" s="93"/>
      <c r="I432" s="93"/>
      <c r="J432" s="93"/>
      <c r="K432" s="93"/>
      <c r="L432" s="93"/>
      <c r="M432" s="93"/>
      <c r="N432" s="93"/>
      <c r="O432" s="93"/>
      <c r="P432" s="93"/>
      <c r="Q432" s="93"/>
      <c r="R432" s="93"/>
      <c r="S432" s="93"/>
    </row>
    <row r="433" spans="4:19" x14ac:dyDescent="0.2">
      <c r="D433" s="93"/>
      <c r="E433" s="93"/>
      <c r="F433" s="93"/>
      <c r="G433" s="93"/>
      <c r="H433" s="93"/>
      <c r="I433" s="93"/>
      <c r="J433" s="93"/>
      <c r="K433" s="93"/>
      <c r="L433" s="93"/>
      <c r="M433" s="93"/>
      <c r="N433" s="93"/>
      <c r="O433" s="93"/>
      <c r="P433" s="93"/>
      <c r="Q433" s="93"/>
      <c r="R433" s="93"/>
      <c r="S433" s="93"/>
    </row>
    <row r="434" spans="4:19" x14ac:dyDescent="0.2">
      <c r="D434" s="93"/>
      <c r="E434" s="93"/>
      <c r="F434" s="93"/>
      <c r="G434" s="93"/>
      <c r="H434" s="93"/>
      <c r="I434" s="93"/>
      <c r="J434" s="93"/>
      <c r="K434" s="93"/>
      <c r="L434" s="93"/>
      <c r="M434" s="93"/>
      <c r="N434" s="93"/>
      <c r="O434" s="93"/>
      <c r="P434" s="93"/>
      <c r="Q434" s="93"/>
      <c r="R434" s="93"/>
      <c r="S434" s="93"/>
    </row>
    <row r="435" spans="4:19" x14ac:dyDescent="0.2">
      <c r="D435" s="93"/>
      <c r="E435" s="93"/>
      <c r="F435" s="93"/>
      <c r="G435" s="93"/>
      <c r="H435" s="93"/>
      <c r="I435" s="93"/>
      <c r="J435" s="93"/>
      <c r="K435" s="93"/>
      <c r="L435" s="93"/>
      <c r="M435" s="93"/>
      <c r="N435" s="93"/>
      <c r="O435" s="93"/>
      <c r="P435" s="93"/>
      <c r="Q435" s="93"/>
      <c r="R435" s="93"/>
      <c r="S435" s="93"/>
    </row>
    <row r="436" spans="4:19" x14ac:dyDescent="0.2">
      <c r="D436" s="93"/>
      <c r="E436" s="93"/>
      <c r="F436" s="93"/>
      <c r="G436" s="93"/>
      <c r="H436" s="93"/>
      <c r="I436" s="93"/>
      <c r="J436" s="93"/>
      <c r="K436" s="93"/>
      <c r="L436" s="93"/>
      <c r="M436" s="93"/>
      <c r="N436" s="93"/>
      <c r="O436" s="93"/>
      <c r="P436" s="93"/>
      <c r="Q436" s="93"/>
      <c r="R436" s="93"/>
      <c r="S436" s="93"/>
    </row>
    <row r="437" spans="4:19" x14ac:dyDescent="0.2">
      <c r="D437" s="93"/>
      <c r="E437" s="93"/>
      <c r="F437" s="93"/>
      <c r="G437" s="93"/>
      <c r="H437" s="93"/>
      <c r="I437" s="93"/>
      <c r="J437" s="93"/>
      <c r="K437" s="93"/>
      <c r="L437" s="93"/>
      <c r="M437" s="93"/>
      <c r="N437" s="93"/>
      <c r="O437" s="93"/>
      <c r="P437" s="93"/>
      <c r="Q437" s="93"/>
      <c r="R437" s="93"/>
      <c r="S437" s="93"/>
    </row>
    <row r="438" spans="4:19" x14ac:dyDescent="0.2">
      <c r="D438" s="93"/>
      <c r="E438" s="93"/>
      <c r="F438" s="93"/>
      <c r="G438" s="93"/>
      <c r="H438" s="93"/>
      <c r="I438" s="93"/>
      <c r="J438" s="93"/>
      <c r="K438" s="93"/>
      <c r="L438" s="93"/>
      <c r="M438" s="93"/>
      <c r="N438" s="93"/>
      <c r="O438" s="93"/>
      <c r="P438" s="93"/>
      <c r="Q438" s="93"/>
      <c r="R438" s="93"/>
      <c r="S438" s="93"/>
    </row>
    <row r="439" spans="4:19" x14ac:dyDescent="0.2">
      <c r="D439" s="93"/>
      <c r="E439" s="93"/>
      <c r="F439" s="93"/>
      <c r="G439" s="93"/>
      <c r="H439" s="93"/>
      <c r="I439" s="93"/>
      <c r="J439" s="93"/>
      <c r="K439" s="93"/>
      <c r="L439" s="93"/>
      <c r="M439" s="93"/>
      <c r="N439" s="93"/>
      <c r="O439" s="93"/>
      <c r="P439" s="93"/>
      <c r="Q439" s="93"/>
      <c r="R439" s="93"/>
      <c r="S439" s="93"/>
    </row>
    <row r="440" spans="4:19" x14ac:dyDescent="0.2">
      <c r="D440" s="93"/>
      <c r="E440" s="93"/>
      <c r="F440" s="93"/>
      <c r="G440" s="93"/>
      <c r="H440" s="93"/>
      <c r="I440" s="93"/>
      <c r="J440" s="93"/>
      <c r="K440" s="93"/>
      <c r="L440" s="93"/>
      <c r="M440" s="93"/>
      <c r="N440" s="93"/>
      <c r="O440" s="93"/>
      <c r="P440" s="93"/>
      <c r="Q440" s="93"/>
      <c r="R440" s="93"/>
      <c r="S440" s="93"/>
    </row>
    <row r="441" spans="4:19" x14ac:dyDescent="0.2">
      <c r="D441" s="93"/>
      <c r="E441" s="93"/>
      <c r="F441" s="93"/>
      <c r="G441" s="93"/>
      <c r="H441" s="93"/>
      <c r="I441" s="93"/>
      <c r="J441" s="93"/>
      <c r="K441" s="93"/>
      <c r="L441" s="93"/>
      <c r="M441" s="93"/>
      <c r="N441" s="93"/>
      <c r="O441" s="93"/>
      <c r="P441" s="93"/>
      <c r="Q441" s="93"/>
      <c r="R441" s="93"/>
      <c r="S441" s="93"/>
    </row>
    <row r="442" spans="4:19" x14ac:dyDescent="0.2">
      <c r="D442" s="93"/>
      <c r="E442" s="93"/>
      <c r="F442" s="93"/>
      <c r="G442" s="93"/>
      <c r="H442" s="93"/>
      <c r="I442" s="93"/>
      <c r="J442" s="93"/>
      <c r="K442" s="93"/>
      <c r="L442" s="93"/>
      <c r="M442" s="93"/>
      <c r="N442" s="93"/>
      <c r="O442" s="93"/>
      <c r="P442" s="93"/>
      <c r="Q442" s="93"/>
      <c r="R442" s="93"/>
      <c r="S442" s="93"/>
    </row>
    <row r="443" spans="4:19" x14ac:dyDescent="0.2">
      <c r="D443" s="93"/>
      <c r="E443" s="93"/>
      <c r="F443" s="93"/>
      <c r="G443" s="93"/>
      <c r="H443" s="93"/>
      <c r="I443" s="93"/>
      <c r="J443" s="93"/>
      <c r="K443" s="93"/>
      <c r="L443" s="93"/>
      <c r="M443" s="93"/>
      <c r="N443" s="93"/>
      <c r="O443" s="93"/>
      <c r="P443" s="93"/>
      <c r="Q443" s="93"/>
      <c r="R443" s="93"/>
      <c r="S443" s="93"/>
    </row>
    <row r="444" spans="4:19" x14ac:dyDescent="0.2">
      <c r="D444" s="93"/>
      <c r="E444" s="93"/>
      <c r="F444" s="93"/>
      <c r="G444" s="93"/>
      <c r="H444" s="93"/>
      <c r="I444" s="93"/>
      <c r="J444" s="93"/>
      <c r="K444" s="93"/>
      <c r="L444" s="93"/>
      <c r="M444" s="93"/>
      <c r="N444" s="93"/>
      <c r="O444" s="93"/>
      <c r="P444" s="93"/>
      <c r="Q444" s="93"/>
      <c r="R444" s="93"/>
      <c r="S444" s="93"/>
    </row>
    <row r="445" spans="4:19" x14ac:dyDescent="0.2">
      <c r="D445" s="93"/>
      <c r="E445" s="93"/>
      <c r="F445" s="93"/>
      <c r="G445" s="93"/>
      <c r="H445" s="93"/>
      <c r="I445" s="93"/>
      <c r="J445" s="93"/>
      <c r="K445" s="93"/>
      <c r="L445" s="93"/>
      <c r="M445" s="93"/>
      <c r="N445" s="93"/>
      <c r="O445" s="93"/>
      <c r="P445" s="93"/>
      <c r="Q445" s="93"/>
      <c r="R445" s="93"/>
      <c r="S445" s="93"/>
    </row>
    <row r="446" spans="4:19" x14ac:dyDescent="0.2">
      <c r="D446" s="93"/>
      <c r="E446" s="93"/>
      <c r="F446" s="93"/>
      <c r="G446" s="93"/>
      <c r="H446" s="93"/>
      <c r="I446" s="93"/>
      <c r="J446" s="93"/>
      <c r="K446" s="93"/>
      <c r="L446" s="93"/>
      <c r="M446" s="93"/>
      <c r="N446" s="93"/>
      <c r="O446" s="93"/>
      <c r="P446" s="93"/>
      <c r="Q446" s="93"/>
      <c r="R446" s="93"/>
      <c r="S446" s="93"/>
    </row>
    <row r="447" spans="4:19" x14ac:dyDescent="0.2">
      <c r="D447" s="93"/>
      <c r="E447" s="93"/>
      <c r="F447" s="93"/>
      <c r="G447" s="93"/>
      <c r="H447" s="93"/>
      <c r="I447" s="93"/>
      <c r="J447" s="93"/>
      <c r="K447" s="93"/>
      <c r="L447" s="93"/>
      <c r="M447" s="93"/>
      <c r="N447" s="93"/>
      <c r="O447" s="93"/>
      <c r="P447" s="93"/>
      <c r="Q447" s="93"/>
      <c r="R447" s="93"/>
      <c r="S447" s="93"/>
    </row>
    <row r="448" spans="4:19" x14ac:dyDescent="0.2">
      <c r="D448" s="93"/>
      <c r="E448" s="93"/>
      <c r="F448" s="93"/>
      <c r="G448" s="93"/>
      <c r="H448" s="93"/>
      <c r="I448" s="93"/>
      <c r="J448" s="93"/>
      <c r="K448" s="93"/>
      <c r="L448" s="93"/>
      <c r="M448" s="93"/>
      <c r="N448" s="93"/>
      <c r="O448" s="93"/>
      <c r="P448" s="93"/>
      <c r="Q448" s="93"/>
      <c r="R448" s="93"/>
      <c r="S448" s="93"/>
    </row>
    <row r="449" spans="4:19" x14ac:dyDescent="0.2">
      <c r="D449" s="93"/>
      <c r="E449" s="93"/>
      <c r="F449" s="93"/>
      <c r="G449" s="93"/>
      <c r="H449" s="93"/>
      <c r="I449" s="93"/>
      <c r="J449" s="93"/>
      <c r="K449" s="93"/>
      <c r="L449" s="93"/>
      <c r="M449" s="93"/>
      <c r="N449" s="93"/>
      <c r="O449" s="93"/>
      <c r="P449" s="93"/>
      <c r="Q449" s="93"/>
      <c r="R449" s="93"/>
      <c r="S449" s="93"/>
    </row>
    <row r="450" spans="4:19" x14ac:dyDescent="0.2">
      <c r="D450" s="93"/>
      <c r="E450" s="93"/>
      <c r="F450" s="93"/>
      <c r="G450" s="93"/>
      <c r="H450" s="93"/>
      <c r="I450" s="93"/>
      <c r="J450" s="93"/>
      <c r="K450" s="93"/>
      <c r="L450" s="93"/>
      <c r="M450" s="93"/>
      <c r="N450" s="93"/>
      <c r="O450" s="93"/>
      <c r="P450" s="93"/>
      <c r="Q450" s="93"/>
      <c r="R450" s="93"/>
      <c r="S450" s="93"/>
    </row>
    <row r="451" spans="4:19" x14ac:dyDescent="0.2">
      <c r="D451" s="93"/>
      <c r="E451" s="93"/>
      <c r="F451" s="93"/>
      <c r="G451" s="93"/>
      <c r="H451" s="93"/>
      <c r="I451" s="93"/>
      <c r="J451" s="93"/>
      <c r="K451" s="93"/>
      <c r="L451" s="93"/>
      <c r="M451" s="93"/>
      <c r="N451" s="93"/>
      <c r="O451" s="93"/>
      <c r="P451" s="93"/>
      <c r="Q451" s="93"/>
      <c r="R451" s="93"/>
      <c r="S451" s="93"/>
    </row>
    <row r="452" spans="4:19" x14ac:dyDescent="0.2">
      <c r="D452" s="93"/>
      <c r="E452" s="93"/>
      <c r="F452" s="93"/>
      <c r="G452" s="93"/>
      <c r="H452" s="93"/>
      <c r="I452" s="93"/>
      <c r="J452" s="93"/>
      <c r="K452" s="93"/>
      <c r="L452" s="93"/>
      <c r="M452" s="93"/>
      <c r="N452" s="93"/>
      <c r="O452" s="93"/>
      <c r="P452" s="93"/>
      <c r="Q452" s="93"/>
      <c r="R452" s="93"/>
      <c r="S452" s="93"/>
    </row>
    <row r="453" spans="4:19" x14ac:dyDescent="0.2">
      <c r="D453" s="93"/>
      <c r="E453" s="93"/>
      <c r="F453" s="93"/>
      <c r="G453" s="93"/>
      <c r="H453" s="93"/>
      <c r="I453" s="93"/>
      <c r="J453" s="93"/>
      <c r="K453" s="93"/>
      <c r="L453" s="93"/>
      <c r="M453" s="93"/>
      <c r="N453" s="93"/>
      <c r="O453" s="93"/>
      <c r="P453" s="93"/>
      <c r="Q453" s="93"/>
      <c r="R453" s="93"/>
      <c r="S453" s="93"/>
    </row>
    <row r="454" spans="4:19" x14ac:dyDescent="0.2">
      <c r="D454" s="93"/>
      <c r="E454" s="93"/>
      <c r="F454" s="93"/>
      <c r="G454" s="93"/>
      <c r="H454" s="93"/>
      <c r="I454" s="93"/>
      <c r="J454" s="93"/>
      <c r="K454" s="93"/>
      <c r="L454" s="93"/>
      <c r="M454" s="93"/>
      <c r="N454" s="93"/>
      <c r="O454" s="93"/>
      <c r="P454" s="93"/>
      <c r="Q454" s="93"/>
      <c r="R454" s="93"/>
      <c r="S454" s="93"/>
    </row>
    <row r="455" spans="4:19" x14ac:dyDescent="0.2">
      <c r="D455" s="93"/>
      <c r="E455" s="93"/>
      <c r="F455" s="93"/>
      <c r="G455" s="93"/>
      <c r="H455" s="93"/>
      <c r="I455" s="93"/>
      <c r="J455" s="93"/>
      <c r="K455" s="93"/>
      <c r="L455" s="93"/>
      <c r="M455" s="93"/>
      <c r="N455" s="93"/>
      <c r="O455" s="93"/>
      <c r="P455" s="93"/>
      <c r="Q455" s="93"/>
      <c r="R455" s="93"/>
      <c r="S455" s="93"/>
    </row>
    <row r="456" spans="4:19" x14ac:dyDescent="0.2">
      <c r="D456" s="93"/>
      <c r="E456" s="93"/>
      <c r="F456" s="93"/>
      <c r="G456" s="93"/>
      <c r="H456" s="93"/>
      <c r="I456" s="93"/>
      <c r="J456" s="93"/>
      <c r="K456" s="93"/>
      <c r="L456" s="93"/>
      <c r="M456" s="93"/>
      <c r="N456" s="93"/>
      <c r="O456" s="93"/>
      <c r="P456" s="93"/>
      <c r="Q456" s="93"/>
      <c r="R456" s="93"/>
      <c r="S456" s="93"/>
    </row>
    <row r="457" spans="4:19" x14ac:dyDescent="0.2">
      <c r="D457" s="93"/>
      <c r="E457" s="93"/>
      <c r="F457" s="93"/>
      <c r="G457" s="93"/>
      <c r="H457" s="93"/>
      <c r="I457" s="93"/>
      <c r="J457" s="93"/>
      <c r="K457" s="93"/>
      <c r="L457" s="93"/>
      <c r="M457" s="93"/>
      <c r="N457" s="93"/>
      <c r="O457" s="93"/>
      <c r="P457" s="93"/>
      <c r="Q457" s="93"/>
      <c r="R457" s="93"/>
      <c r="S457" s="93"/>
    </row>
    <row r="458" spans="4:19" x14ac:dyDescent="0.2">
      <c r="D458" s="93"/>
      <c r="E458" s="93"/>
      <c r="F458" s="93"/>
      <c r="G458" s="93"/>
      <c r="H458" s="93"/>
      <c r="I458" s="93"/>
      <c r="J458" s="93"/>
      <c r="K458" s="93"/>
      <c r="L458" s="93"/>
      <c r="M458" s="93"/>
      <c r="N458" s="93"/>
      <c r="O458" s="93"/>
      <c r="P458" s="93"/>
      <c r="Q458" s="93"/>
      <c r="R458" s="93"/>
      <c r="S458" s="93"/>
    </row>
    <row r="459" spans="4:19" x14ac:dyDescent="0.2">
      <c r="D459" s="93"/>
      <c r="E459" s="93"/>
      <c r="F459" s="93"/>
      <c r="G459" s="93"/>
      <c r="H459" s="93"/>
      <c r="I459" s="93"/>
      <c r="J459" s="93"/>
      <c r="K459" s="93"/>
      <c r="L459" s="93"/>
      <c r="M459" s="93"/>
      <c r="N459" s="93"/>
      <c r="O459" s="93"/>
      <c r="P459" s="93"/>
      <c r="Q459" s="93"/>
      <c r="R459" s="93"/>
      <c r="S459" s="93"/>
    </row>
    <row r="460" spans="4:19" x14ac:dyDescent="0.2">
      <c r="D460" s="93"/>
      <c r="E460" s="93"/>
      <c r="F460" s="93"/>
      <c r="G460" s="93"/>
      <c r="H460" s="93"/>
      <c r="I460" s="93"/>
      <c r="J460" s="93"/>
      <c r="K460" s="93"/>
      <c r="L460" s="93"/>
      <c r="M460" s="93"/>
      <c r="N460" s="93"/>
      <c r="O460" s="93"/>
      <c r="P460" s="93"/>
      <c r="Q460" s="93"/>
      <c r="R460" s="93"/>
      <c r="S460" s="93"/>
    </row>
    <row r="461" spans="4:19" x14ac:dyDescent="0.2">
      <c r="D461" s="93"/>
      <c r="E461" s="93"/>
      <c r="F461" s="93"/>
      <c r="G461" s="93"/>
      <c r="H461" s="93"/>
      <c r="I461" s="93"/>
      <c r="J461" s="93"/>
      <c r="K461" s="93"/>
      <c r="L461" s="93"/>
      <c r="M461" s="93"/>
      <c r="N461" s="93"/>
      <c r="O461" s="93"/>
      <c r="P461" s="93"/>
      <c r="Q461" s="93"/>
      <c r="R461" s="93"/>
      <c r="S461" s="93"/>
    </row>
    <row r="462" spans="4:19" x14ac:dyDescent="0.2">
      <c r="D462" s="93"/>
      <c r="E462" s="93"/>
      <c r="F462" s="93"/>
      <c r="G462" s="93"/>
      <c r="H462" s="93"/>
      <c r="I462" s="93"/>
      <c r="J462" s="93"/>
      <c r="K462" s="93"/>
      <c r="L462" s="93"/>
      <c r="M462" s="93"/>
      <c r="N462" s="93"/>
      <c r="O462" s="93"/>
      <c r="P462" s="93"/>
      <c r="Q462" s="93"/>
      <c r="R462" s="93"/>
      <c r="S462" s="93"/>
    </row>
    <row r="463" spans="4:19" x14ac:dyDescent="0.2">
      <c r="D463" s="93"/>
      <c r="E463" s="93"/>
      <c r="F463" s="93"/>
      <c r="G463" s="93"/>
      <c r="H463" s="93"/>
      <c r="I463" s="93"/>
      <c r="J463" s="93"/>
      <c r="K463" s="93"/>
      <c r="L463" s="93"/>
      <c r="M463" s="93"/>
      <c r="N463" s="93"/>
      <c r="O463" s="93"/>
      <c r="P463" s="93"/>
      <c r="Q463" s="93"/>
      <c r="R463" s="93"/>
      <c r="S463" s="93"/>
    </row>
    <row r="464" spans="4:19" x14ac:dyDescent="0.2">
      <c r="D464" s="93"/>
      <c r="E464" s="93"/>
      <c r="F464" s="93"/>
      <c r="G464" s="93"/>
      <c r="H464" s="93"/>
      <c r="I464" s="93"/>
      <c r="J464" s="93"/>
      <c r="K464" s="93"/>
      <c r="L464" s="93"/>
      <c r="M464" s="93"/>
      <c r="N464" s="93"/>
      <c r="O464" s="93"/>
      <c r="P464" s="93"/>
      <c r="Q464" s="93"/>
      <c r="R464" s="93"/>
      <c r="S464" s="93"/>
    </row>
    <row r="465" spans="4:19" x14ac:dyDescent="0.2">
      <c r="D465" s="93"/>
      <c r="E465" s="93"/>
      <c r="F465" s="93"/>
      <c r="G465" s="93"/>
      <c r="H465" s="93"/>
      <c r="I465" s="93"/>
      <c r="J465" s="93"/>
      <c r="K465" s="93"/>
      <c r="L465" s="93"/>
      <c r="M465" s="93"/>
      <c r="N465" s="93"/>
      <c r="O465" s="93"/>
      <c r="P465" s="93"/>
      <c r="Q465" s="93"/>
      <c r="R465" s="93"/>
      <c r="S465" s="93"/>
    </row>
    <row r="466" spans="4:19" x14ac:dyDescent="0.2">
      <c r="D466" s="93"/>
      <c r="E466" s="93"/>
      <c r="F466" s="93"/>
      <c r="G466" s="93"/>
      <c r="H466" s="93"/>
      <c r="I466" s="93"/>
      <c r="J466" s="93"/>
      <c r="K466" s="93"/>
      <c r="L466" s="93"/>
      <c r="M466" s="93"/>
      <c r="N466" s="93"/>
      <c r="O466" s="93"/>
      <c r="P466" s="93"/>
      <c r="Q466" s="93"/>
      <c r="R466" s="93"/>
      <c r="S466" s="93"/>
    </row>
    <row r="467" spans="4:19" x14ac:dyDescent="0.2">
      <c r="D467" s="93"/>
      <c r="E467" s="93"/>
      <c r="F467" s="93"/>
      <c r="G467" s="93"/>
      <c r="H467" s="93"/>
      <c r="I467" s="93"/>
      <c r="J467" s="93"/>
      <c r="K467" s="93"/>
      <c r="L467" s="93"/>
      <c r="M467" s="93"/>
      <c r="N467" s="93"/>
      <c r="O467" s="93"/>
      <c r="P467" s="93"/>
      <c r="Q467" s="93"/>
      <c r="R467" s="93"/>
      <c r="S467" s="93"/>
    </row>
    <row r="468" spans="4:19" x14ac:dyDescent="0.2">
      <c r="D468" s="93"/>
      <c r="E468" s="93"/>
      <c r="F468" s="93"/>
      <c r="G468" s="93"/>
      <c r="H468" s="93"/>
      <c r="I468" s="93"/>
      <c r="J468" s="93"/>
      <c r="K468" s="93"/>
      <c r="L468" s="93"/>
      <c r="M468" s="93"/>
      <c r="N468" s="93"/>
      <c r="O468" s="93"/>
      <c r="P468" s="93"/>
      <c r="Q468" s="93"/>
      <c r="R468" s="93"/>
      <c r="S468" s="93"/>
    </row>
    <row r="469" spans="4:19" x14ac:dyDescent="0.2">
      <c r="D469" s="93"/>
      <c r="E469" s="93"/>
      <c r="F469" s="93"/>
      <c r="G469" s="93"/>
      <c r="H469" s="93"/>
      <c r="I469" s="93"/>
      <c r="J469" s="93"/>
      <c r="K469" s="93"/>
      <c r="L469" s="93"/>
      <c r="M469" s="93"/>
      <c r="N469" s="93"/>
      <c r="O469" s="93"/>
      <c r="P469" s="93"/>
      <c r="Q469" s="93"/>
      <c r="R469" s="93"/>
      <c r="S469" s="93"/>
    </row>
    <row r="470" spans="4:19" x14ac:dyDescent="0.2">
      <c r="D470" s="93"/>
      <c r="E470" s="93"/>
      <c r="F470" s="93"/>
      <c r="G470" s="93"/>
      <c r="H470" s="93"/>
      <c r="I470" s="93"/>
      <c r="J470" s="93"/>
      <c r="K470" s="93"/>
      <c r="L470" s="93"/>
      <c r="M470" s="93"/>
      <c r="N470" s="93"/>
      <c r="O470" s="93"/>
      <c r="P470" s="93"/>
      <c r="Q470" s="93"/>
      <c r="R470" s="93"/>
      <c r="S470" s="93"/>
    </row>
    <row r="471" spans="4:19" x14ac:dyDescent="0.2">
      <c r="D471" s="93"/>
      <c r="E471" s="93"/>
      <c r="F471" s="93"/>
      <c r="G471" s="93"/>
      <c r="H471" s="93"/>
      <c r="I471" s="93"/>
      <c r="J471" s="93"/>
      <c r="K471" s="93"/>
      <c r="L471" s="93"/>
      <c r="M471" s="93"/>
      <c r="N471" s="93"/>
      <c r="O471" s="93"/>
      <c r="P471" s="93"/>
      <c r="Q471" s="93"/>
      <c r="R471" s="93"/>
      <c r="S471" s="93"/>
    </row>
    <row r="472" spans="4:19" x14ac:dyDescent="0.2">
      <c r="D472" s="93"/>
      <c r="E472" s="93"/>
      <c r="F472" s="93"/>
      <c r="G472" s="93"/>
      <c r="H472" s="93"/>
      <c r="I472" s="93"/>
      <c r="J472" s="93"/>
      <c r="K472" s="93"/>
      <c r="L472" s="93"/>
      <c r="M472" s="93"/>
      <c r="N472" s="93"/>
      <c r="O472" s="93"/>
      <c r="P472" s="93"/>
      <c r="Q472" s="93"/>
      <c r="R472" s="93"/>
      <c r="S472" s="93"/>
    </row>
    <row r="473" spans="4:19" x14ac:dyDescent="0.2">
      <c r="D473" s="93"/>
      <c r="E473" s="93"/>
      <c r="F473" s="93"/>
      <c r="G473" s="93"/>
      <c r="H473" s="93"/>
      <c r="I473" s="93"/>
      <c r="J473" s="93"/>
      <c r="K473" s="93"/>
      <c r="L473" s="93"/>
      <c r="M473" s="93"/>
      <c r="N473" s="93"/>
      <c r="O473" s="93"/>
      <c r="P473" s="93"/>
      <c r="Q473" s="93"/>
      <c r="R473" s="93"/>
      <c r="S473" s="93"/>
    </row>
    <row r="474" spans="4:19" x14ac:dyDescent="0.2">
      <c r="D474" s="93"/>
      <c r="E474" s="93"/>
      <c r="F474" s="93"/>
      <c r="G474" s="93"/>
      <c r="H474" s="93"/>
      <c r="I474" s="93"/>
      <c r="J474" s="93"/>
      <c r="K474" s="93"/>
      <c r="L474" s="93"/>
      <c r="M474" s="93"/>
      <c r="N474" s="93"/>
      <c r="O474" s="93"/>
      <c r="P474" s="93"/>
      <c r="Q474" s="93"/>
      <c r="R474" s="93"/>
      <c r="S474" s="93"/>
    </row>
    <row r="475" spans="4:19" x14ac:dyDescent="0.2">
      <c r="D475" s="93"/>
      <c r="E475" s="93"/>
      <c r="F475" s="93"/>
      <c r="G475" s="93"/>
      <c r="H475" s="93"/>
      <c r="I475" s="93"/>
      <c r="J475" s="93"/>
      <c r="K475" s="93"/>
      <c r="L475" s="93"/>
      <c r="M475" s="93"/>
      <c r="N475" s="93"/>
      <c r="O475" s="93"/>
      <c r="P475" s="93"/>
      <c r="Q475" s="93"/>
      <c r="R475" s="93"/>
      <c r="S475" s="93"/>
    </row>
    <row r="476" spans="4:19" x14ac:dyDescent="0.2">
      <c r="D476" s="93"/>
      <c r="E476" s="93"/>
      <c r="F476" s="93"/>
      <c r="G476" s="93"/>
      <c r="H476" s="93"/>
      <c r="I476" s="93"/>
      <c r="J476" s="93"/>
      <c r="K476" s="93"/>
      <c r="L476" s="93"/>
      <c r="M476" s="93"/>
      <c r="N476" s="93"/>
      <c r="O476" s="93"/>
      <c r="P476" s="93"/>
      <c r="Q476" s="93"/>
      <c r="R476" s="93"/>
      <c r="S476" s="93"/>
    </row>
    <row r="477" spans="4:19" x14ac:dyDescent="0.2">
      <c r="D477" s="93"/>
      <c r="E477" s="93"/>
      <c r="F477" s="93"/>
      <c r="G477" s="93"/>
      <c r="H477" s="93"/>
      <c r="I477" s="93"/>
      <c r="J477" s="93"/>
      <c r="K477" s="93"/>
      <c r="L477" s="93"/>
      <c r="M477" s="93"/>
      <c r="N477" s="93"/>
      <c r="O477" s="93"/>
      <c r="P477" s="93"/>
      <c r="Q477" s="93"/>
      <c r="R477" s="93"/>
      <c r="S477" s="93"/>
    </row>
    <row r="478" spans="4:19" x14ac:dyDescent="0.2">
      <c r="D478" s="93"/>
      <c r="E478" s="93"/>
      <c r="F478" s="93"/>
      <c r="G478" s="93"/>
      <c r="H478" s="93"/>
      <c r="I478" s="93"/>
      <c r="J478" s="93"/>
      <c r="K478" s="93"/>
      <c r="L478" s="93"/>
      <c r="M478" s="93"/>
      <c r="N478" s="93"/>
      <c r="O478" s="93"/>
      <c r="P478" s="93"/>
      <c r="Q478" s="93"/>
      <c r="R478" s="93"/>
      <c r="S478" s="93"/>
    </row>
    <row r="479" spans="4:19" x14ac:dyDescent="0.2">
      <c r="D479" s="93"/>
      <c r="E479" s="93"/>
      <c r="F479" s="93"/>
      <c r="G479" s="93"/>
      <c r="H479" s="93"/>
      <c r="I479" s="93"/>
      <c r="J479" s="93"/>
      <c r="K479" s="93"/>
      <c r="L479" s="93"/>
      <c r="M479" s="93"/>
      <c r="N479" s="93"/>
      <c r="O479" s="93"/>
      <c r="P479" s="93"/>
      <c r="Q479" s="93"/>
      <c r="R479" s="93"/>
      <c r="S479" s="93"/>
    </row>
    <row r="480" spans="4:19" x14ac:dyDescent="0.2">
      <c r="D480" s="93"/>
      <c r="E480" s="93"/>
      <c r="F480" s="93"/>
      <c r="G480" s="93"/>
      <c r="H480" s="93"/>
      <c r="I480" s="93"/>
      <c r="J480" s="93"/>
      <c r="K480" s="93"/>
      <c r="L480" s="93"/>
      <c r="M480" s="93"/>
      <c r="N480" s="93"/>
      <c r="O480" s="93"/>
      <c r="P480" s="93"/>
      <c r="Q480" s="93"/>
      <c r="R480" s="93"/>
      <c r="S480" s="93"/>
    </row>
    <row r="481" spans="4:19" x14ac:dyDescent="0.2">
      <c r="D481" s="93"/>
      <c r="E481" s="93"/>
      <c r="F481" s="93"/>
      <c r="G481" s="93"/>
      <c r="H481" s="93"/>
      <c r="I481" s="93"/>
      <c r="J481" s="93"/>
      <c r="K481" s="93"/>
      <c r="L481" s="93"/>
      <c r="M481" s="93"/>
      <c r="N481" s="93"/>
      <c r="O481" s="93"/>
      <c r="P481" s="93"/>
      <c r="Q481" s="93"/>
      <c r="R481" s="93"/>
      <c r="S481" s="93"/>
    </row>
    <row r="482" spans="4:19" x14ac:dyDescent="0.2">
      <c r="D482" s="93"/>
      <c r="E482" s="93"/>
      <c r="F482" s="93"/>
      <c r="G482" s="93"/>
      <c r="H482" s="93"/>
      <c r="I482" s="93"/>
      <c r="J482" s="93"/>
      <c r="K482" s="93"/>
      <c r="L482" s="93"/>
      <c r="M482" s="93"/>
      <c r="N482" s="93"/>
      <c r="O482" s="93"/>
      <c r="P482" s="93"/>
      <c r="Q482" s="93"/>
      <c r="R482" s="93"/>
      <c r="S482" s="93"/>
    </row>
    <row r="483" spans="4:19" x14ac:dyDescent="0.2">
      <c r="D483" s="93"/>
      <c r="E483" s="93"/>
      <c r="F483" s="93"/>
      <c r="G483" s="93"/>
      <c r="H483" s="93"/>
      <c r="I483" s="93"/>
      <c r="J483" s="93"/>
      <c r="K483" s="93"/>
      <c r="L483" s="93"/>
      <c r="M483" s="93"/>
      <c r="N483" s="93"/>
      <c r="O483" s="93"/>
      <c r="P483" s="93"/>
      <c r="Q483" s="93"/>
      <c r="R483" s="93"/>
      <c r="S483" s="93"/>
    </row>
    <row r="484" spans="4:19" x14ac:dyDescent="0.2">
      <c r="D484" s="93"/>
      <c r="E484" s="93"/>
      <c r="F484" s="93"/>
      <c r="G484" s="93"/>
      <c r="H484" s="93"/>
      <c r="I484" s="93"/>
      <c r="J484" s="93"/>
      <c r="K484" s="93"/>
      <c r="L484" s="93"/>
      <c r="M484" s="93"/>
      <c r="N484" s="93"/>
      <c r="O484" s="93"/>
      <c r="P484" s="93"/>
      <c r="Q484" s="93"/>
      <c r="R484" s="93"/>
      <c r="S484" s="93"/>
    </row>
    <row r="485" spans="4:19" x14ac:dyDescent="0.2">
      <c r="D485" s="93"/>
      <c r="E485" s="93"/>
      <c r="F485" s="93"/>
      <c r="G485" s="93"/>
      <c r="H485" s="93"/>
      <c r="I485" s="93"/>
      <c r="J485" s="93"/>
      <c r="K485" s="93"/>
      <c r="L485" s="93"/>
      <c r="M485" s="93"/>
      <c r="N485" s="93"/>
      <c r="O485" s="93"/>
      <c r="P485" s="93"/>
      <c r="Q485" s="93"/>
      <c r="R485" s="93"/>
      <c r="S485" s="93"/>
    </row>
    <row r="486" spans="4:19" x14ac:dyDescent="0.2">
      <c r="D486" s="93"/>
      <c r="E486" s="93"/>
      <c r="F486" s="93"/>
      <c r="G486" s="93"/>
      <c r="H486" s="93"/>
      <c r="I486" s="93"/>
      <c r="J486" s="93"/>
      <c r="K486" s="93"/>
      <c r="L486" s="93"/>
      <c r="M486" s="93"/>
      <c r="N486" s="93"/>
      <c r="O486" s="93"/>
      <c r="P486" s="93"/>
      <c r="Q486" s="93"/>
      <c r="R486" s="93"/>
      <c r="S486" s="93"/>
    </row>
    <row r="487" spans="4:19" x14ac:dyDescent="0.2">
      <c r="D487" s="93"/>
      <c r="E487" s="93"/>
      <c r="F487" s="93"/>
      <c r="G487" s="93"/>
      <c r="H487" s="93"/>
      <c r="I487" s="93"/>
      <c r="J487" s="93"/>
      <c r="K487" s="93"/>
      <c r="L487" s="93"/>
      <c r="M487" s="93"/>
      <c r="N487" s="93"/>
      <c r="O487" s="93"/>
      <c r="P487" s="93"/>
      <c r="Q487" s="93"/>
      <c r="R487" s="93"/>
      <c r="S487" s="93"/>
    </row>
    <row r="488" spans="4:19" x14ac:dyDescent="0.2">
      <c r="D488" s="93"/>
      <c r="E488" s="93"/>
      <c r="F488" s="93"/>
      <c r="G488" s="93"/>
      <c r="H488" s="93"/>
      <c r="I488" s="93"/>
      <c r="J488" s="93"/>
      <c r="K488" s="93"/>
      <c r="L488" s="93"/>
      <c r="M488" s="93"/>
      <c r="N488" s="93"/>
      <c r="O488" s="93"/>
      <c r="P488" s="93"/>
      <c r="Q488" s="93"/>
      <c r="R488" s="93"/>
      <c r="S488" s="93"/>
    </row>
    <row r="489" spans="4:19" x14ac:dyDescent="0.2">
      <c r="D489" s="93"/>
      <c r="E489" s="93"/>
      <c r="F489" s="93"/>
      <c r="G489" s="93"/>
      <c r="H489" s="93"/>
      <c r="I489" s="93"/>
      <c r="J489" s="93"/>
      <c r="K489" s="93"/>
      <c r="L489" s="93"/>
      <c r="M489" s="93"/>
      <c r="N489" s="93"/>
      <c r="O489" s="93"/>
      <c r="P489" s="93"/>
      <c r="Q489" s="93"/>
      <c r="R489" s="93"/>
      <c r="S489" s="93"/>
    </row>
    <row r="490" spans="4:19" x14ac:dyDescent="0.2">
      <c r="D490" s="93"/>
      <c r="E490" s="93"/>
      <c r="F490" s="93"/>
      <c r="G490" s="93"/>
      <c r="H490" s="93"/>
      <c r="I490" s="93"/>
      <c r="J490" s="93"/>
      <c r="K490" s="93"/>
      <c r="L490" s="93"/>
      <c r="M490" s="93"/>
      <c r="N490" s="93"/>
      <c r="O490" s="93"/>
      <c r="P490" s="93"/>
      <c r="Q490" s="93"/>
      <c r="R490" s="93"/>
      <c r="S490" s="93"/>
    </row>
    <row r="491" spans="4:19" x14ac:dyDescent="0.2">
      <c r="D491" s="93"/>
      <c r="E491" s="93"/>
      <c r="F491" s="93"/>
      <c r="G491" s="93"/>
      <c r="H491" s="93"/>
      <c r="I491" s="93"/>
      <c r="J491" s="93"/>
      <c r="K491" s="93"/>
      <c r="L491" s="93"/>
      <c r="M491" s="93"/>
      <c r="N491" s="93"/>
      <c r="O491" s="93"/>
      <c r="P491" s="93"/>
      <c r="Q491" s="93"/>
      <c r="R491" s="93"/>
      <c r="S491" s="93"/>
    </row>
    <row r="492" spans="4:19" x14ac:dyDescent="0.2">
      <c r="D492" s="93"/>
      <c r="E492" s="93"/>
      <c r="F492" s="93"/>
      <c r="G492" s="93"/>
      <c r="H492" s="93"/>
      <c r="I492" s="93"/>
      <c r="J492" s="93"/>
      <c r="K492" s="93"/>
      <c r="L492" s="93"/>
      <c r="M492" s="93"/>
      <c r="N492" s="93"/>
      <c r="O492" s="93"/>
      <c r="P492" s="93"/>
      <c r="Q492" s="93"/>
      <c r="R492" s="93"/>
      <c r="S492" s="93"/>
    </row>
    <row r="493" spans="4:19" x14ac:dyDescent="0.2">
      <c r="D493" s="93"/>
      <c r="E493" s="93"/>
      <c r="F493" s="93"/>
      <c r="G493" s="93"/>
      <c r="H493" s="93"/>
      <c r="I493" s="93"/>
      <c r="J493" s="93"/>
      <c r="K493" s="93"/>
      <c r="L493" s="93"/>
      <c r="M493" s="93"/>
      <c r="N493" s="93"/>
      <c r="O493" s="93"/>
      <c r="P493" s="93"/>
      <c r="Q493" s="93"/>
      <c r="R493" s="93"/>
      <c r="S493" s="93"/>
    </row>
    <row r="494" spans="4:19" x14ac:dyDescent="0.2">
      <c r="D494" s="93"/>
      <c r="E494" s="93"/>
      <c r="F494" s="93"/>
      <c r="G494" s="93"/>
      <c r="H494" s="93"/>
      <c r="I494" s="93"/>
      <c r="J494" s="93"/>
      <c r="K494" s="93"/>
      <c r="L494" s="93"/>
      <c r="M494" s="93"/>
      <c r="N494" s="93"/>
      <c r="O494" s="93"/>
      <c r="P494" s="93"/>
      <c r="Q494" s="93"/>
      <c r="R494" s="93"/>
      <c r="S494" s="93"/>
    </row>
    <row r="495" spans="4:19" x14ac:dyDescent="0.2">
      <c r="D495" s="93"/>
      <c r="E495" s="93"/>
      <c r="F495" s="93"/>
      <c r="G495" s="93"/>
      <c r="H495" s="93"/>
      <c r="I495" s="93"/>
      <c r="J495" s="93"/>
      <c r="K495" s="93"/>
      <c r="L495" s="93"/>
      <c r="M495" s="93"/>
      <c r="N495" s="93"/>
      <c r="O495" s="93"/>
      <c r="P495" s="93"/>
      <c r="Q495" s="93"/>
      <c r="R495" s="93"/>
      <c r="S495" s="93"/>
    </row>
    <row r="496" spans="4:19" x14ac:dyDescent="0.2">
      <c r="D496" s="93"/>
      <c r="E496" s="93"/>
      <c r="F496" s="93"/>
      <c r="G496" s="93"/>
      <c r="H496" s="93"/>
      <c r="I496" s="93"/>
      <c r="J496" s="93"/>
      <c r="K496" s="93"/>
      <c r="L496" s="93"/>
      <c r="M496" s="93"/>
      <c r="N496" s="93"/>
      <c r="O496" s="93"/>
      <c r="P496" s="93"/>
      <c r="Q496" s="93"/>
      <c r="R496" s="93"/>
      <c r="S496" s="93"/>
    </row>
    <row r="497" spans="4:19" x14ac:dyDescent="0.2">
      <c r="D497" s="93"/>
      <c r="E497" s="93"/>
      <c r="F497" s="93"/>
      <c r="G497" s="93"/>
      <c r="H497" s="93"/>
      <c r="I497" s="93"/>
      <c r="J497" s="93"/>
      <c r="K497" s="93"/>
      <c r="L497" s="93"/>
      <c r="M497" s="93"/>
      <c r="N497" s="93"/>
      <c r="O497" s="93"/>
      <c r="P497" s="93"/>
      <c r="Q497" s="93"/>
      <c r="R497" s="93"/>
      <c r="S497" s="93"/>
    </row>
    <row r="498" spans="4:19" x14ac:dyDescent="0.2">
      <c r="D498" s="93"/>
      <c r="E498" s="93"/>
      <c r="F498" s="93"/>
      <c r="G498" s="93"/>
      <c r="H498" s="93"/>
      <c r="I498" s="93"/>
      <c r="J498" s="93"/>
      <c r="K498" s="93"/>
      <c r="L498" s="93"/>
      <c r="M498" s="93"/>
      <c r="N498" s="93"/>
      <c r="O498" s="93"/>
      <c r="P498" s="93"/>
      <c r="Q498" s="93"/>
      <c r="R498" s="93"/>
      <c r="S498" s="93"/>
    </row>
    <row r="499" spans="4:19" x14ac:dyDescent="0.2">
      <c r="D499" s="93"/>
      <c r="E499" s="93"/>
      <c r="F499" s="93"/>
      <c r="G499" s="93"/>
      <c r="H499" s="93"/>
      <c r="I499" s="93"/>
      <c r="J499" s="93"/>
      <c r="K499" s="93"/>
      <c r="L499" s="93"/>
      <c r="M499" s="93"/>
      <c r="N499" s="93"/>
      <c r="O499" s="93"/>
      <c r="P499" s="93"/>
      <c r="Q499" s="93"/>
      <c r="R499" s="93"/>
      <c r="S499" s="93"/>
    </row>
    <row r="500" spans="4:19" x14ac:dyDescent="0.2">
      <c r="D500" s="93"/>
      <c r="E500" s="93"/>
      <c r="F500" s="93"/>
      <c r="G500" s="93"/>
      <c r="H500" s="93"/>
      <c r="I500" s="93"/>
      <c r="J500" s="93"/>
      <c r="K500" s="93"/>
      <c r="L500" s="93"/>
      <c r="M500" s="93"/>
      <c r="N500" s="93"/>
      <c r="O500" s="93"/>
      <c r="P500" s="93"/>
      <c r="Q500" s="93"/>
      <c r="R500" s="93"/>
      <c r="S500" s="93"/>
    </row>
    <row r="501" spans="4:19" x14ac:dyDescent="0.2">
      <c r="D501" s="93"/>
      <c r="E501" s="93"/>
      <c r="F501" s="93"/>
      <c r="G501" s="93"/>
      <c r="H501" s="93"/>
      <c r="I501" s="93"/>
      <c r="J501" s="93"/>
      <c r="K501" s="93"/>
      <c r="L501" s="93"/>
      <c r="M501" s="93"/>
      <c r="N501" s="93"/>
      <c r="O501" s="93"/>
      <c r="P501" s="93"/>
      <c r="Q501" s="93"/>
      <c r="R501" s="93"/>
      <c r="S501" s="93"/>
    </row>
    <row r="502" spans="4:19" x14ac:dyDescent="0.2">
      <c r="D502" s="93"/>
      <c r="E502" s="93"/>
      <c r="F502" s="93"/>
      <c r="G502" s="93"/>
      <c r="H502" s="93"/>
      <c r="I502" s="93"/>
      <c r="J502" s="93"/>
      <c r="K502" s="93"/>
      <c r="L502" s="93"/>
      <c r="M502" s="93"/>
      <c r="N502" s="93"/>
      <c r="O502" s="93"/>
      <c r="P502" s="93"/>
      <c r="Q502" s="93"/>
      <c r="R502" s="93"/>
      <c r="S502" s="93"/>
    </row>
    <row r="503" spans="4:19" x14ac:dyDescent="0.2">
      <c r="D503" s="93"/>
      <c r="E503" s="93"/>
      <c r="F503" s="93"/>
      <c r="G503" s="93"/>
      <c r="H503" s="93"/>
      <c r="I503" s="93"/>
      <c r="J503" s="93"/>
      <c r="K503" s="93"/>
      <c r="L503" s="93"/>
      <c r="M503" s="93"/>
      <c r="N503" s="93"/>
      <c r="O503" s="93"/>
      <c r="P503" s="93"/>
      <c r="Q503" s="93"/>
      <c r="R503" s="93"/>
      <c r="S503" s="93"/>
    </row>
    <row r="504" spans="4:19" x14ac:dyDescent="0.2">
      <c r="D504" s="93"/>
      <c r="E504" s="93"/>
      <c r="F504" s="93"/>
      <c r="G504" s="93"/>
      <c r="H504" s="93"/>
      <c r="I504" s="93"/>
      <c r="J504" s="93"/>
      <c r="K504" s="93"/>
      <c r="L504" s="93"/>
      <c r="M504" s="93"/>
      <c r="N504" s="93"/>
      <c r="O504" s="93"/>
      <c r="P504" s="93"/>
      <c r="Q504" s="93"/>
      <c r="R504" s="93"/>
      <c r="S504" s="93"/>
    </row>
    <row r="505" spans="4:19" x14ac:dyDescent="0.2">
      <c r="D505" s="93"/>
      <c r="E505" s="93"/>
      <c r="F505" s="93"/>
      <c r="G505" s="93"/>
      <c r="H505" s="93"/>
      <c r="I505" s="93"/>
      <c r="J505" s="93"/>
      <c r="K505" s="93"/>
      <c r="L505" s="93"/>
      <c r="M505" s="93"/>
      <c r="N505" s="93"/>
      <c r="O505" s="93"/>
      <c r="P505" s="93"/>
      <c r="Q505" s="93"/>
      <c r="R505" s="93"/>
      <c r="S505" s="93"/>
    </row>
    <row r="506" spans="4:19" x14ac:dyDescent="0.2">
      <c r="D506" s="93"/>
      <c r="E506" s="93"/>
      <c r="F506" s="93"/>
      <c r="G506" s="93"/>
      <c r="H506" s="93"/>
      <c r="I506" s="93"/>
      <c r="J506" s="93"/>
      <c r="K506" s="93"/>
      <c r="L506" s="93"/>
      <c r="M506" s="93"/>
      <c r="N506" s="93"/>
      <c r="O506" s="93"/>
      <c r="P506" s="93"/>
      <c r="Q506" s="93"/>
      <c r="R506" s="93"/>
      <c r="S506" s="93"/>
    </row>
    <row r="507" spans="4:19" x14ac:dyDescent="0.2">
      <c r="D507" s="93"/>
      <c r="E507" s="93"/>
      <c r="F507" s="93"/>
      <c r="G507" s="93"/>
      <c r="H507" s="93"/>
      <c r="I507" s="93"/>
      <c r="J507" s="93"/>
      <c r="K507" s="93"/>
      <c r="L507" s="93"/>
      <c r="M507" s="93"/>
      <c r="N507" s="93"/>
      <c r="O507" s="93"/>
      <c r="P507" s="93"/>
      <c r="Q507" s="93"/>
      <c r="R507" s="93"/>
      <c r="S507" s="93"/>
    </row>
    <row r="508" spans="4:19" x14ac:dyDescent="0.2">
      <c r="D508" s="93"/>
      <c r="E508" s="93"/>
      <c r="F508" s="93"/>
      <c r="G508" s="93"/>
      <c r="H508" s="93"/>
      <c r="I508" s="93"/>
      <c r="J508" s="93"/>
      <c r="K508" s="93"/>
      <c r="L508" s="93"/>
      <c r="M508" s="93"/>
      <c r="N508" s="93"/>
      <c r="O508" s="93"/>
      <c r="P508" s="93"/>
      <c r="Q508" s="93"/>
      <c r="R508" s="93"/>
      <c r="S508" s="93"/>
    </row>
    <row r="509" spans="4:19" x14ac:dyDescent="0.2">
      <c r="D509" s="93"/>
      <c r="E509" s="93"/>
      <c r="F509" s="93"/>
      <c r="G509" s="93"/>
      <c r="H509" s="93"/>
      <c r="I509" s="93"/>
      <c r="J509" s="93"/>
      <c r="K509" s="93"/>
      <c r="L509" s="93"/>
      <c r="M509" s="93"/>
      <c r="N509" s="93"/>
      <c r="O509" s="93"/>
      <c r="P509" s="93"/>
      <c r="Q509" s="93"/>
      <c r="R509" s="93"/>
      <c r="S509" s="93"/>
    </row>
    <row r="510" spans="4:19" x14ac:dyDescent="0.2">
      <c r="D510" s="93"/>
      <c r="E510" s="93"/>
      <c r="F510" s="93"/>
      <c r="G510" s="93"/>
      <c r="H510" s="93"/>
      <c r="I510" s="93"/>
      <c r="J510" s="93"/>
      <c r="K510" s="93"/>
      <c r="L510" s="93"/>
      <c r="M510" s="93"/>
      <c r="N510" s="93"/>
      <c r="O510" s="93"/>
      <c r="P510" s="93"/>
      <c r="Q510" s="93"/>
      <c r="R510" s="93"/>
      <c r="S510" s="93"/>
    </row>
    <row r="511" spans="4:19" x14ac:dyDescent="0.2">
      <c r="D511" s="93"/>
      <c r="E511" s="93"/>
      <c r="F511" s="93"/>
      <c r="G511" s="93"/>
      <c r="H511" s="93"/>
      <c r="I511" s="93"/>
      <c r="J511" s="93"/>
      <c r="K511" s="93"/>
      <c r="L511" s="93"/>
      <c r="M511" s="93"/>
      <c r="N511" s="93"/>
      <c r="O511" s="93"/>
      <c r="P511" s="93"/>
      <c r="Q511" s="93"/>
      <c r="R511" s="93"/>
      <c r="S511" s="93"/>
    </row>
    <row r="512" spans="4:19" x14ac:dyDescent="0.2">
      <c r="D512" s="93"/>
      <c r="E512" s="93"/>
      <c r="F512" s="93"/>
      <c r="G512" s="93"/>
      <c r="H512" s="93"/>
      <c r="I512" s="93"/>
      <c r="J512" s="93"/>
      <c r="K512" s="93"/>
      <c r="L512" s="93"/>
      <c r="M512" s="93"/>
      <c r="N512" s="93"/>
      <c r="O512" s="93"/>
      <c r="P512" s="93"/>
      <c r="Q512" s="93"/>
      <c r="R512" s="93"/>
      <c r="S512" s="93"/>
    </row>
    <row r="513" spans="4:19" x14ac:dyDescent="0.2">
      <c r="D513" s="93"/>
      <c r="E513" s="93"/>
      <c r="F513" s="93"/>
      <c r="G513" s="93"/>
      <c r="H513" s="93"/>
      <c r="I513" s="93"/>
      <c r="J513" s="93"/>
      <c r="K513" s="93"/>
      <c r="L513" s="93"/>
      <c r="M513" s="93"/>
      <c r="N513" s="93"/>
      <c r="O513" s="93"/>
      <c r="P513" s="93"/>
      <c r="Q513" s="93"/>
      <c r="R513" s="93"/>
      <c r="S513" s="93"/>
    </row>
    <row r="514" spans="4:19" x14ac:dyDescent="0.2">
      <c r="D514" s="93"/>
      <c r="E514" s="93"/>
      <c r="F514" s="93"/>
      <c r="G514" s="93"/>
      <c r="H514" s="93"/>
      <c r="I514" s="93"/>
      <c r="J514" s="93"/>
      <c r="K514" s="93"/>
      <c r="L514" s="93"/>
      <c r="M514" s="93"/>
      <c r="N514" s="93"/>
      <c r="O514" s="93"/>
      <c r="P514" s="93"/>
      <c r="Q514" s="93"/>
      <c r="R514" s="93"/>
      <c r="S514" s="93"/>
    </row>
    <row r="515" spans="4:19" x14ac:dyDescent="0.2">
      <c r="D515" s="93"/>
      <c r="E515" s="93"/>
      <c r="F515" s="93"/>
      <c r="G515" s="93"/>
      <c r="H515" s="93"/>
      <c r="I515" s="93"/>
      <c r="J515" s="93"/>
      <c r="K515" s="93"/>
      <c r="L515" s="93"/>
      <c r="M515" s="93"/>
      <c r="N515" s="93"/>
      <c r="O515" s="93"/>
      <c r="P515" s="93"/>
      <c r="Q515" s="93"/>
      <c r="R515" s="93"/>
      <c r="S515" s="93"/>
    </row>
    <row r="516" spans="4:19" x14ac:dyDescent="0.2">
      <c r="D516" s="93"/>
      <c r="E516" s="93"/>
      <c r="F516" s="93"/>
      <c r="G516" s="93"/>
      <c r="H516" s="93"/>
      <c r="I516" s="93"/>
      <c r="J516" s="93"/>
      <c r="K516" s="93"/>
      <c r="L516" s="93"/>
      <c r="M516" s="93"/>
      <c r="N516" s="93"/>
      <c r="O516" s="93"/>
      <c r="P516" s="93"/>
      <c r="Q516" s="93"/>
      <c r="R516" s="93"/>
      <c r="S516" s="93"/>
    </row>
    <row r="517" spans="4:19" x14ac:dyDescent="0.2">
      <c r="D517" s="93"/>
      <c r="E517" s="93"/>
      <c r="F517" s="93"/>
      <c r="G517" s="93"/>
      <c r="H517" s="93"/>
      <c r="I517" s="93"/>
      <c r="J517" s="93"/>
      <c r="K517" s="93"/>
      <c r="L517" s="93"/>
      <c r="M517" s="93"/>
      <c r="N517" s="93"/>
      <c r="O517" s="93"/>
      <c r="P517" s="93"/>
      <c r="Q517" s="93"/>
      <c r="R517" s="93"/>
      <c r="S517" s="93"/>
    </row>
    <row r="518" spans="4:19" x14ac:dyDescent="0.2">
      <c r="D518" s="93"/>
      <c r="E518" s="93"/>
      <c r="F518" s="93"/>
      <c r="G518" s="93"/>
      <c r="H518" s="93"/>
      <c r="I518" s="93"/>
      <c r="J518" s="93"/>
      <c r="K518" s="93"/>
      <c r="L518" s="93"/>
      <c r="M518" s="93"/>
      <c r="N518" s="93"/>
      <c r="O518" s="93"/>
      <c r="P518" s="93"/>
      <c r="Q518" s="93"/>
      <c r="R518" s="93"/>
      <c r="S518" s="93"/>
    </row>
    <row r="519" spans="4:19" x14ac:dyDescent="0.2">
      <c r="D519" s="93"/>
      <c r="E519" s="93"/>
      <c r="F519" s="93"/>
      <c r="G519" s="93"/>
      <c r="H519" s="93"/>
      <c r="I519" s="93"/>
      <c r="J519" s="93"/>
      <c r="K519" s="93"/>
      <c r="L519" s="93"/>
      <c r="M519" s="93"/>
      <c r="N519" s="93"/>
      <c r="O519" s="93"/>
      <c r="P519" s="93"/>
      <c r="Q519" s="93"/>
      <c r="R519" s="93"/>
      <c r="S519" s="93"/>
    </row>
    <row r="520" spans="4:19" x14ac:dyDescent="0.2">
      <c r="D520" s="93"/>
      <c r="E520" s="93"/>
      <c r="F520" s="93"/>
      <c r="G520" s="93"/>
      <c r="H520" s="93"/>
      <c r="I520" s="93"/>
      <c r="J520" s="93"/>
      <c r="K520" s="93"/>
      <c r="L520" s="93"/>
      <c r="M520" s="93"/>
      <c r="N520" s="93"/>
      <c r="O520" s="93"/>
      <c r="P520" s="93"/>
      <c r="Q520" s="93"/>
      <c r="R520" s="93"/>
      <c r="S520" s="93"/>
    </row>
    <row r="521" spans="4:19" x14ac:dyDescent="0.2">
      <c r="D521" s="93"/>
      <c r="E521" s="93"/>
      <c r="F521" s="93"/>
      <c r="G521" s="93"/>
      <c r="H521" s="93"/>
      <c r="I521" s="93"/>
      <c r="J521" s="93"/>
      <c r="K521" s="93"/>
      <c r="L521" s="93"/>
      <c r="M521" s="93"/>
      <c r="N521" s="93"/>
      <c r="O521" s="93"/>
      <c r="P521" s="93"/>
      <c r="Q521" s="93"/>
      <c r="R521" s="93"/>
      <c r="S521" s="93"/>
    </row>
    <row r="522" spans="4:19" x14ac:dyDescent="0.2">
      <c r="D522" s="93"/>
      <c r="E522" s="93"/>
      <c r="F522" s="93"/>
      <c r="G522" s="93"/>
      <c r="H522" s="93"/>
      <c r="I522" s="93"/>
      <c r="J522" s="93"/>
      <c r="K522" s="93"/>
      <c r="L522" s="93"/>
      <c r="M522" s="93"/>
      <c r="N522" s="93"/>
      <c r="O522" s="93"/>
      <c r="P522" s="93"/>
      <c r="Q522" s="93"/>
      <c r="R522" s="93"/>
      <c r="S522" s="93"/>
    </row>
    <row r="523" spans="4:19" x14ac:dyDescent="0.2">
      <c r="D523" s="93"/>
      <c r="E523" s="93"/>
      <c r="F523" s="93"/>
      <c r="G523" s="93"/>
      <c r="H523" s="93"/>
      <c r="I523" s="93"/>
      <c r="J523" s="93"/>
      <c r="K523" s="93"/>
      <c r="L523" s="93"/>
      <c r="M523" s="93"/>
      <c r="N523" s="93"/>
      <c r="O523" s="93"/>
      <c r="P523" s="93"/>
      <c r="Q523" s="93"/>
      <c r="R523" s="93"/>
      <c r="S523" s="93"/>
    </row>
    <row r="524" spans="4:19" x14ac:dyDescent="0.2">
      <c r="D524" s="93"/>
      <c r="E524" s="93"/>
      <c r="F524" s="93"/>
      <c r="G524" s="93"/>
      <c r="H524" s="93"/>
      <c r="I524" s="93"/>
      <c r="J524" s="93"/>
      <c r="K524" s="93"/>
      <c r="L524" s="93"/>
      <c r="M524" s="93"/>
      <c r="N524" s="93"/>
      <c r="O524" s="93"/>
      <c r="P524" s="93"/>
      <c r="Q524" s="93"/>
      <c r="R524" s="93"/>
      <c r="S524" s="93"/>
    </row>
    <row r="525" spans="4:19" x14ac:dyDescent="0.2">
      <c r="D525" s="93"/>
      <c r="E525" s="93"/>
      <c r="F525" s="93"/>
      <c r="G525" s="93"/>
      <c r="H525" s="93"/>
      <c r="I525" s="93"/>
      <c r="J525" s="93"/>
      <c r="K525" s="93"/>
      <c r="L525" s="93"/>
      <c r="M525" s="93"/>
      <c r="N525" s="93"/>
      <c r="O525" s="93"/>
      <c r="P525" s="93"/>
      <c r="Q525" s="93"/>
      <c r="R525" s="93"/>
      <c r="S525" s="93"/>
    </row>
    <row r="526" spans="4:19" x14ac:dyDescent="0.2">
      <c r="D526" s="93"/>
      <c r="E526" s="93"/>
      <c r="F526" s="93"/>
      <c r="G526" s="93"/>
      <c r="H526" s="93"/>
      <c r="I526" s="93"/>
      <c r="J526" s="93"/>
      <c r="K526" s="93"/>
      <c r="L526" s="93"/>
      <c r="M526" s="93"/>
      <c r="N526" s="93"/>
      <c r="O526" s="93"/>
      <c r="P526" s="93"/>
      <c r="Q526" s="93"/>
      <c r="R526" s="93"/>
      <c r="S526" s="93"/>
    </row>
    <row r="527" spans="4:19" x14ac:dyDescent="0.2">
      <c r="D527" s="93"/>
      <c r="E527" s="93"/>
      <c r="F527" s="93"/>
      <c r="G527" s="93"/>
      <c r="H527" s="93"/>
      <c r="I527" s="93"/>
      <c r="J527" s="93"/>
      <c r="K527" s="93"/>
      <c r="L527" s="93"/>
      <c r="M527" s="93"/>
      <c r="N527" s="93"/>
      <c r="O527" s="93"/>
      <c r="P527" s="93"/>
      <c r="Q527" s="93"/>
      <c r="R527" s="93"/>
      <c r="S527" s="93"/>
    </row>
    <row r="528" spans="4:19" x14ac:dyDescent="0.2">
      <c r="D528" s="93"/>
      <c r="E528" s="93"/>
      <c r="F528" s="93"/>
      <c r="G528" s="93"/>
      <c r="H528" s="93"/>
      <c r="I528" s="93"/>
      <c r="J528" s="93"/>
      <c r="K528" s="93"/>
      <c r="L528" s="93"/>
      <c r="M528" s="93"/>
      <c r="N528" s="93"/>
      <c r="O528" s="93"/>
      <c r="P528" s="93"/>
      <c r="Q528" s="93"/>
      <c r="R528" s="93"/>
      <c r="S528" s="93"/>
    </row>
    <row r="529" spans="4:19" x14ac:dyDescent="0.2">
      <c r="D529" s="93"/>
      <c r="E529" s="93"/>
      <c r="F529" s="93"/>
      <c r="G529" s="93"/>
      <c r="H529" s="93"/>
      <c r="I529" s="93"/>
      <c r="J529" s="93"/>
      <c r="K529" s="93"/>
      <c r="L529" s="93"/>
      <c r="M529" s="93"/>
      <c r="N529" s="93"/>
      <c r="O529" s="93"/>
      <c r="P529" s="93"/>
      <c r="Q529" s="93"/>
      <c r="R529" s="93"/>
      <c r="S529" s="93"/>
    </row>
    <row r="530" spans="4:19" x14ac:dyDescent="0.2">
      <c r="D530" s="93"/>
      <c r="E530" s="93"/>
      <c r="F530" s="93"/>
      <c r="G530" s="93"/>
      <c r="H530" s="93"/>
      <c r="I530" s="93"/>
      <c r="J530" s="93"/>
      <c r="K530" s="93"/>
      <c r="L530" s="93"/>
      <c r="M530" s="93"/>
      <c r="N530" s="93"/>
      <c r="O530" s="93"/>
      <c r="P530" s="93"/>
      <c r="Q530" s="93"/>
      <c r="R530" s="93"/>
      <c r="S530" s="93"/>
    </row>
    <row r="531" spans="4:19" x14ac:dyDescent="0.2">
      <c r="D531" s="93"/>
      <c r="E531" s="93"/>
      <c r="F531" s="93"/>
      <c r="G531" s="93"/>
      <c r="H531" s="93"/>
      <c r="I531" s="93"/>
      <c r="J531" s="93"/>
      <c r="K531" s="93"/>
      <c r="L531" s="93"/>
      <c r="M531" s="93"/>
      <c r="N531" s="93"/>
      <c r="O531" s="93"/>
      <c r="P531" s="93"/>
      <c r="Q531" s="93"/>
      <c r="R531" s="93"/>
      <c r="S531" s="93"/>
    </row>
    <row r="532" spans="4:19" x14ac:dyDescent="0.2">
      <c r="D532" s="93"/>
      <c r="E532" s="93"/>
      <c r="F532" s="93"/>
      <c r="G532" s="93"/>
      <c r="H532" s="93"/>
      <c r="I532" s="93"/>
      <c r="J532" s="93"/>
      <c r="K532" s="93"/>
      <c r="L532" s="93"/>
      <c r="M532" s="93"/>
      <c r="N532" s="93"/>
      <c r="O532" s="93"/>
      <c r="P532" s="93"/>
      <c r="Q532" s="93"/>
      <c r="R532" s="93"/>
      <c r="S532" s="93"/>
    </row>
    <row r="533" spans="4:19" x14ac:dyDescent="0.2">
      <c r="D533" s="93"/>
      <c r="E533" s="93"/>
      <c r="F533" s="93"/>
      <c r="G533" s="93"/>
      <c r="H533" s="93"/>
      <c r="I533" s="93"/>
      <c r="J533" s="93"/>
      <c r="K533" s="93"/>
      <c r="L533" s="93"/>
      <c r="M533" s="93"/>
      <c r="N533" s="93"/>
      <c r="O533" s="93"/>
      <c r="P533" s="93"/>
      <c r="Q533" s="93"/>
      <c r="R533" s="93"/>
      <c r="S533" s="93"/>
    </row>
    <row r="534" spans="4:19" x14ac:dyDescent="0.2">
      <c r="D534" s="93"/>
      <c r="E534" s="93"/>
      <c r="F534" s="93"/>
      <c r="G534" s="93"/>
      <c r="H534" s="93"/>
      <c r="I534" s="93"/>
      <c r="J534" s="93"/>
      <c r="K534" s="93"/>
      <c r="L534" s="93"/>
      <c r="M534" s="93"/>
      <c r="N534" s="93"/>
      <c r="O534" s="93"/>
      <c r="P534" s="93"/>
      <c r="Q534" s="93"/>
      <c r="R534" s="93"/>
      <c r="S534" s="93"/>
    </row>
    <row r="535" spans="4:19" x14ac:dyDescent="0.2">
      <c r="D535" s="93"/>
      <c r="E535" s="93"/>
      <c r="F535" s="93"/>
      <c r="G535" s="93"/>
      <c r="H535" s="93"/>
      <c r="I535" s="93"/>
      <c r="J535" s="93"/>
      <c r="K535" s="93"/>
      <c r="L535" s="93"/>
      <c r="M535" s="93"/>
      <c r="N535" s="93"/>
      <c r="O535" s="93"/>
      <c r="P535" s="93"/>
      <c r="Q535" s="93"/>
      <c r="R535" s="93"/>
      <c r="S535" s="93"/>
    </row>
    <row r="536" spans="4:19" x14ac:dyDescent="0.2">
      <c r="D536" s="93"/>
      <c r="E536" s="93"/>
      <c r="F536" s="93"/>
      <c r="G536" s="93"/>
      <c r="H536" s="93"/>
      <c r="I536" s="93"/>
      <c r="J536" s="93"/>
      <c r="K536" s="93"/>
      <c r="L536" s="93"/>
      <c r="M536" s="93"/>
      <c r="N536" s="93"/>
      <c r="O536" s="93"/>
      <c r="P536" s="93"/>
      <c r="Q536" s="93"/>
      <c r="R536" s="93"/>
      <c r="S536" s="93"/>
    </row>
    <row r="537" spans="4:19" x14ac:dyDescent="0.2">
      <c r="D537" s="93"/>
      <c r="E537" s="93"/>
      <c r="F537" s="93"/>
      <c r="G537" s="93"/>
      <c r="H537" s="93"/>
      <c r="I537" s="93"/>
      <c r="J537" s="93"/>
      <c r="K537" s="93"/>
      <c r="L537" s="93"/>
      <c r="M537" s="93"/>
      <c r="N537" s="93"/>
      <c r="O537" s="93"/>
      <c r="P537" s="93"/>
      <c r="Q537" s="93"/>
      <c r="R537" s="93"/>
      <c r="S537" s="93"/>
    </row>
    <row r="538" spans="4:19" x14ac:dyDescent="0.2">
      <c r="D538" s="93"/>
      <c r="E538" s="93"/>
      <c r="F538" s="93"/>
      <c r="G538" s="93"/>
      <c r="H538" s="93"/>
      <c r="I538" s="93"/>
      <c r="J538" s="93"/>
      <c r="K538" s="93"/>
      <c r="L538" s="93"/>
      <c r="M538" s="93"/>
      <c r="N538" s="93"/>
      <c r="O538" s="93"/>
      <c r="P538" s="93"/>
      <c r="Q538" s="93"/>
      <c r="R538" s="93"/>
      <c r="S538" s="93"/>
    </row>
    <row r="539" spans="4:19" x14ac:dyDescent="0.2">
      <c r="D539" s="93"/>
      <c r="E539" s="93"/>
      <c r="F539" s="93"/>
      <c r="G539" s="93"/>
      <c r="H539" s="93"/>
      <c r="I539" s="93"/>
      <c r="J539" s="93"/>
      <c r="K539" s="93"/>
      <c r="L539" s="93"/>
      <c r="M539" s="93"/>
      <c r="N539" s="93"/>
      <c r="O539" s="93"/>
      <c r="P539" s="93"/>
      <c r="Q539" s="93"/>
      <c r="R539" s="93"/>
      <c r="S539" s="93"/>
    </row>
    <row r="540" spans="4:19" x14ac:dyDescent="0.2">
      <c r="D540" s="93"/>
      <c r="E540" s="93"/>
      <c r="F540" s="93"/>
      <c r="G540" s="93"/>
      <c r="H540" s="93"/>
      <c r="I540" s="93"/>
      <c r="J540" s="93"/>
      <c r="K540" s="93"/>
      <c r="L540" s="93"/>
      <c r="M540" s="93"/>
      <c r="N540" s="93"/>
      <c r="O540" s="93"/>
      <c r="P540" s="93"/>
      <c r="Q540" s="93"/>
      <c r="R540" s="93"/>
      <c r="S540" s="93"/>
    </row>
    <row r="541" spans="4:19" x14ac:dyDescent="0.2">
      <c r="D541" s="93"/>
      <c r="E541" s="93"/>
      <c r="F541" s="93"/>
      <c r="G541" s="93"/>
      <c r="H541" s="93"/>
      <c r="I541" s="93"/>
      <c r="J541" s="93"/>
      <c r="K541" s="93"/>
      <c r="L541" s="93"/>
      <c r="M541" s="93"/>
      <c r="N541" s="93"/>
      <c r="O541" s="93"/>
      <c r="P541" s="93"/>
      <c r="Q541" s="93"/>
      <c r="R541" s="93"/>
      <c r="S541" s="93"/>
    </row>
    <row r="542" spans="4:19" x14ac:dyDescent="0.2">
      <c r="D542" s="93"/>
      <c r="E542" s="93"/>
      <c r="F542" s="93"/>
      <c r="G542" s="93"/>
      <c r="H542" s="93"/>
      <c r="I542" s="93"/>
      <c r="J542" s="93"/>
      <c r="K542" s="93"/>
      <c r="L542" s="93"/>
      <c r="M542" s="93"/>
      <c r="N542" s="93"/>
      <c r="O542" s="93"/>
      <c r="P542" s="93"/>
      <c r="Q542" s="93"/>
      <c r="R542" s="93"/>
      <c r="S542" s="93"/>
    </row>
    <row r="543" spans="4:19" x14ac:dyDescent="0.2">
      <c r="D543" s="93"/>
      <c r="E543" s="93"/>
      <c r="F543" s="93"/>
      <c r="G543" s="93"/>
      <c r="H543" s="93"/>
      <c r="I543" s="93"/>
      <c r="J543" s="93"/>
      <c r="K543" s="93"/>
      <c r="L543" s="93"/>
      <c r="M543" s="93"/>
      <c r="N543" s="93"/>
      <c r="O543" s="93"/>
      <c r="P543" s="93"/>
      <c r="Q543" s="93"/>
      <c r="R543" s="93"/>
      <c r="S543" s="93"/>
    </row>
    <row r="544" spans="4:19" x14ac:dyDescent="0.2">
      <c r="D544" s="93"/>
      <c r="E544" s="93"/>
      <c r="F544" s="93"/>
      <c r="G544" s="93"/>
      <c r="H544" s="93"/>
      <c r="I544" s="93"/>
      <c r="J544" s="93"/>
      <c r="K544" s="93"/>
      <c r="L544" s="93"/>
      <c r="M544" s="93"/>
      <c r="N544" s="93"/>
      <c r="O544" s="93"/>
      <c r="P544" s="93"/>
      <c r="Q544" s="93"/>
      <c r="R544" s="93"/>
      <c r="S544" s="93"/>
    </row>
    <row r="545" spans="4:19" x14ac:dyDescent="0.2">
      <c r="D545" s="93"/>
      <c r="E545" s="93"/>
      <c r="F545" s="93"/>
      <c r="G545" s="93"/>
      <c r="H545" s="93"/>
      <c r="I545" s="93"/>
      <c r="J545" s="93"/>
      <c r="K545" s="93"/>
      <c r="L545" s="93"/>
      <c r="M545" s="93"/>
      <c r="N545" s="93"/>
      <c r="O545" s="93"/>
      <c r="P545" s="93"/>
      <c r="Q545" s="93"/>
      <c r="R545" s="93"/>
      <c r="S545" s="93"/>
    </row>
    <row r="546" spans="4:19" x14ac:dyDescent="0.2">
      <c r="D546" s="93"/>
      <c r="E546" s="93"/>
      <c r="F546" s="93"/>
      <c r="G546" s="93"/>
      <c r="H546" s="93"/>
      <c r="I546" s="93"/>
      <c r="J546" s="93"/>
      <c r="K546" s="93"/>
      <c r="L546" s="93"/>
      <c r="M546" s="93"/>
      <c r="N546" s="93"/>
      <c r="O546" s="93"/>
      <c r="P546" s="93"/>
      <c r="Q546" s="93"/>
      <c r="R546" s="93"/>
      <c r="S546" s="93"/>
    </row>
    <row r="547" spans="4:19" x14ac:dyDescent="0.2">
      <c r="D547" s="93"/>
      <c r="E547" s="93"/>
      <c r="F547" s="93"/>
      <c r="G547" s="93"/>
      <c r="H547" s="93"/>
      <c r="I547" s="93"/>
      <c r="J547" s="93"/>
      <c r="K547" s="93"/>
      <c r="L547" s="93"/>
      <c r="M547" s="93"/>
      <c r="N547" s="93"/>
      <c r="O547" s="93"/>
      <c r="P547" s="93"/>
      <c r="Q547" s="93"/>
      <c r="R547" s="93"/>
      <c r="S547" s="93"/>
    </row>
    <row r="548" spans="4:19" x14ac:dyDescent="0.2">
      <c r="D548" s="93"/>
      <c r="E548" s="93"/>
      <c r="F548" s="93"/>
      <c r="G548" s="93"/>
      <c r="H548" s="93"/>
      <c r="I548" s="93"/>
      <c r="J548" s="93"/>
      <c r="K548" s="93"/>
      <c r="L548" s="93"/>
      <c r="M548" s="93"/>
      <c r="N548" s="93"/>
      <c r="O548" s="93"/>
      <c r="P548" s="93"/>
      <c r="Q548" s="93"/>
      <c r="R548" s="93"/>
      <c r="S548" s="93"/>
    </row>
    <row r="549" spans="4:19" x14ac:dyDescent="0.2">
      <c r="D549" s="93"/>
      <c r="E549" s="93"/>
      <c r="F549" s="93"/>
      <c r="G549" s="93"/>
      <c r="H549" s="93"/>
      <c r="I549" s="93"/>
      <c r="J549" s="93"/>
      <c r="K549" s="93"/>
      <c r="L549" s="93"/>
      <c r="M549" s="93"/>
      <c r="N549" s="93"/>
      <c r="O549" s="93"/>
      <c r="P549" s="93"/>
      <c r="Q549" s="93"/>
      <c r="R549" s="93"/>
      <c r="S549" s="93"/>
    </row>
    <row r="550" spans="4:19" x14ac:dyDescent="0.2">
      <c r="D550" s="93"/>
      <c r="E550" s="93"/>
      <c r="F550" s="93"/>
      <c r="G550" s="93"/>
      <c r="H550" s="93"/>
      <c r="I550" s="93"/>
      <c r="J550" s="93"/>
      <c r="K550" s="93"/>
      <c r="L550" s="93"/>
      <c r="M550" s="93"/>
      <c r="N550" s="93"/>
      <c r="O550" s="93"/>
      <c r="P550" s="93"/>
      <c r="Q550" s="93"/>
      <c r="R550" s="93"/>
      <c r="S550" s="93"/>
    </row>
    <row r="551" spans="4:19" x14ac:dyDescent="0.2">
      <c r="D551" s="93"/>
      <c r="E551" s="93"/>
      <c r="F551" s="93"/>
      <c r="G551" s="93"/>
      <c r="H551" s="93"/>
      <c r="I551" s="93"/>
      <c r="J551" s="93"/>
      <c r="K551" s="93"/>
      <c r="L551" s="93"/>
      <c r="M551" s="93"/>
      <c r="N551" s="93"/>
      <c r="O551" s="93"/>
      <c r="P551" s="93"/>
      <c r="Q551" s="93"/>
      <c r="R551" s="93"/>
      <c r="S551" s="93"/>
    </row>
    <row r="552" spans="4:19" x14ac:dyDescent="0.2">
      <c r="D552" s="93"/>
      <c r="E552" s="93"/>
      <c r="F552" s="93"/>
      <c r="G552" s="93"/>
      <c r="H552" s="93"/>
      <c r="I552" s="93"/>
      <c r="J552" s="93"/>
      <c r="K552" s="93"/>
      <c r="L552" s="93"/>
      <c r="M552" s="93"/>
      <c r="N552" s="93"/>
      <c r="O552" s="93"/>
      <c r="P552" s="93"/>
      <c r="Q552" s="93"/>
      <c r="R552" s="93"/>
      <c r="S552" s="93"/>
    </row>
    <row r="553" spans="4:19" x14ac:dyDescent="0.2">
      <c r="D553" s="93"/>
      <c r="E553" s="93"/>
      <c r="F553" s="93"/>
      <c r="G553" s="93"/>
      <c r="H553" s="93"/>
      <c r="I553" s="93"/>
      <c r="J553" s="93"/>
      <c r="K553" s="93"/>
      <c r="L553" s="93"/>
      <c r="M553" s="93"/>
      <c r="N553" s="93"/>
      <c r="O553" s="93"/>
      <c r="P553" s="93"/>
      <c r="Q553" s="93"/>
      <c r="R553" s="93"/>
      <c r="S553" s="93"/>
    </row>
    <row r="554" spans="4:19" x14ac:dyDescent="0.2">
      <c r="D554" s="93"/>
      <c r="E554" s="93"/>
      <c r="F554" s="93"/>
      <c r="G554" s="93"/>
      <c r="H554" s="93"/>
      <c r="I554" s="93"/>
      <c r="J554" s="93"/>
      <c r="K554" s="93"/>
      <c r="L554" s="93"/>
      <c r="M554" s="93"/>
      <c r="N554" s="93"/>
      <c r="O554" s="93"/>
      <c r="P554" s="93"/>
      <c r="Q554" s="93"/>
      <c r="R554" s="93"/>
      <c r="S554" s="93"/>
    </row>
    <row r="555" spans="4:19" x14ac:dyDescent="0.2">
      <c r="D555" s="93"/>
      <c r="E555" s="93"/>
      <c r="F555" s="93"/>
      <c r="G555" s="93"/>
      <c r="H555" s="93"/>
      <c r="I555" s="93"/>
      <c r="J555" s="93"/>
      <c r="K555" s="93"/>
      <c r="L555" s="93"/>
      <c r="M555" s="93"/>
      <c r="N555" s="93"/>
      <c r="O555" s="93"/>
      <c r="P555" s="93"/>
      <c r="Q555" s="93"/>
      <c r="R555" s="93"/>
      <c r="S555" s="93"/>
    </row>
    <row r="556" spans="4:19" x14ac:dyDescent="0.2">
      <c r="D556" s="93"/>
      <c r="E556" s="93"/>
      <c r="F556" s="93"/>
      <c r="G556" s="93"/>
      <c r="H556" s="93"/>
      <c r="I556" s="93"/>
      <c r="J556" s="93"/>
      <c r="K556" s="93"/>
      <c r="L556" s="93"/>
      <c r="M556" s="93"/>
      <c r="N556" s="93"/>
      <c r="O556" s="93"/>
      <c r="P556" s="93"/>
      <c r="Q556" s="93"/>
      <c r="R556" s="93"/>
      <c r="S556" s="93"/>
    </row>
    <row r="557" spans="4:19" x14ac:dyDescent="0.2">
      <c r="D557" s="93"/>
      <c r="E557" s="93"/>
      <c r="F557" s="93"/>
      <c r="G557" s="93"/>
      <c r="H557" s="93"/>
      <c r="I557" s="93"/>
      <c r="J557" s="93"/>
      <c r="K557" s="93"/>
      <c r="L557" s="93"/>
      <c r="M557" s="93"/>
      <c r="N557" s="93"/>
      <c r="O557" s="93"/>
      <c r="P557" s="93"/>
      <c r="Q557" s="93"/>
      <c r="R557" s="93"/>
      <c r="S557" s="93"/>
    </row>
    <row r="558" spans="4:19" x14ac:dyDescent="0.2">
      <c r="D558" s="93"/>
      <c r="E558" s="93"/>
      <c r="F558" s="93"/>
      <c r="G558" s="93"/>
      <c r="H558" s="93"/>
      <c r="I558" s="93"/>
      <c r="J558" s="93"/>
      <c r="K558" s="93"/>
      <c r="L558" s="93"/>
      <c r="M558" s="93"/>
      <c r="N558" s="93"/>
      <c r="O558" s="93"/>
      <c r="P558" s="93"/>
      <c r="Q558" s="93"/>
      <c r="R558" s="93"/>
      <c r="S558" s="93"/>
    </row>
    <row r="559" spans="4:19" x14ac:dyDescent="0.2">
      <c r="D559" s="93"/>
      <c r="E559" s="93"/>
      <c r="F559" s="93"/>
      <c r="G559" s="93"/>
      <c r="H559" s="93"/>
      <c r="I559" s="93"/>
      <c r="J559" s="93"/>
      <c r="K559" s="93"/>
      <c r="L559" s="93"/>
      <c r="M559" s="93"/>
      <c r="N559" s="93"/>
      <c r="O559" s="93"/>
      <c r="P559" s="93"/>
      <c r="Q559" s="93"/>
      <c r="R559" s="93"/>
      <c r="S559" s="93"/>
    </row>
    <row r="560" spans="4:19" x14ac:dyDescent="0.2">
      <c r="D560" s="93"/>
      <c r="E560" s="93"/>
      <c r="F560" s="93"/>
      <c r="G560" s="93"/>
      <c r="H560" s="93"/>
      <c r="I560" s="93"/>
      <c r="J560" s="93"/>
      <c r="K560" s="93"/>
      <c r="L560" s="93"/>
      <c r="M560" s="93"/>
      <c r="N560" s="93"/>
      <c r="O560" s="93"/>
      <c r="P560" s="93"/>
      <c r="Q560" s="93"/>
      <c r="R560" s="93"/>
      <c r="S560" s="93"/>
    </row>
    <row r="561" spans="4:19" x14ac:dyDescent="0.2">
      <c r="D561" s="93"/>
      <c r="E561" s="93"/>
      <c r="F561" s="93"/>
      <c r="G561" s="93"/>
      <c r="H561" s="93"/>
      <c r="I561" s="93"/>
      <c r="J561" s="93"/>
      <c r="K561" s="93"/>
      <c r="L561" s="93"/>
      <c r="M561" s="93"/>
      <c r="N561" s="93"/>
      <c r="O561" s="93"/>
      <c r="P561" s="93"/>
      <c r="Q561" s="93"/>
      <c r="R561" s="93"/>
      <c r="S561" s="93"/>
    </row>
    <row r="562" spans="4:19" x14ac:dyDescent="0.2">
      <c r="D562" s="93"/>
      <c r="E562" s="93"/>
      <c r="F562" s="93"/>
      <c r="G562" s="93"/>
      <c r="H562" s="93"/>
      <c r="I562" s="93"/>
      <c r="J562" s="93"/>
      <c r="K562" s="93"/>
      <c r="L562" s="93"/>
      <c r="M562" s="93"/>
      <c r="N562" s="93"/>
      <c r="O562" s="93"/>
      <c r="P562" s="93"/>
      <c r="Q562" s="93"/>
      <c r="R562" s="93"/>
      <c r="S562" s="93"/>
    </row>
    <row r="563" spans="4:19" x14ac:dyDescent="0.2">
      <c r="D563" s="93"/>
      <c r="E563" s="93"/>
      <c r="F563" s="93"/>
      <c r="G563" s="93"/>
      <c r="H563" s="93"/>
      <c r="I563" s="93"/>
      <c r="J563" s="93"/>
      <c r="K563" s="93"/>
      <c r="L563" s="93"/>
      <c r="M563" s="93"/>
      <c r="N563" s="93"/>
      <c r="O563" s="93"/>
      <c r="P563" s="93"/>
      <c r="Q563" s="93"/>
      <c r="R563" s="93"/>
      <c r="S563" s="93"/>
    </row>
    <row r="564" spans="4:19" x14ac:dyDescent="0.2">
      <c r="D564" s="93"/>
      <c r="E564" s="93"/>
      <c r="F564" s="93"/>
      <c r="G564" s="93"/>
      <c r="H564" s="93"/>
      <c r="I564" s="93"/>
      <c r="J564" s="93"/>
      <c r="K564" s="93"/>
      <c r="L564" s="93"/>
      <c r="M564" s="93"/>
      <c r="N564" s="93"/>
      <c r="O564" s="93"/>
      <c r="P564" s="93"/>
      <c r="Q564" s="93"/>
      <c r="R564" s="93"/>
      <c r="S564" s="93"/>
    </row>
    <row r="565" spans="4:19" x14ac:dyDescent="0.2">
      <c r="D565" s="93"/>
      <c r="E565" s="93"/>
      <c r="F565" s="93"/>
      <c r="G565" s="93"/>
      <c r="H565" s="93"/>
      <c r="I565" s="93"/>
      <c r="J565" s="93"/>
      <c r="K565" s="93"/>
      <c r="L565" s="93"/>
      <c r="M565" s="93"/>
      <c r="N565" s="93"/>
      <c r="O565" s="93"/>
      <c r="P565" s="93"/>
      <c r="Q565" s="93"/>
      <c r="R565" s="93"/>
      <c r="S565" s="93"/>
    </row>
    <row r="566" spans="4:19" x14ac:dyDescent="0.2">
      <c r="D566" s="93"/>
      <c r="E566" s="93"/>
      <c r="F566" s="93"/>
      <c r="G566" s="93"/>
      <c r="H566" s="93"/>
      <c r="I566" s="93"/>
      <c r="J566" s="93"/>
      <c r="K566" s="93"/>
      <c r="L566" s="93"/>
      <c r="M566" s="93"/>
      <c r="N566" s="93"/>
      <c r="O566" s="93"/>
      <c r="P566" s="93"/>
      <c r="Q566" s="93"/>
      <c r="R566" s="93"/>
      <c r="S566" s="93"/>
    </row>
    <row r="567" spans="4:19" x14ac:dyDescent="0.2">
      <c r="D567" s="93"/>
      <c r="E567" s="93"/>
      <c r="F567" s="93"/>
      <c r="G567" s="93"/>
      <c r="H567" s="93"/>
      <c r="I567" s="93"/>
      <c r="J567" s="93"/>
      <c r="K567" s="93"/>
      <c r="L567" s="93"/>
      <c r="M567" s="93"/>
      <c r="N567" s="93"/>
      <c r="O567" s="93"/>
      <c r="P567" s="93"/>
      <c r="Q567" s="93"/>
      <c r="R567" s="93"/>
      <c r="S567" s="93"/>
    </row>
    <row r="568" spans="4:19" x14ac:dyDescent="0.2">
      <c r="D568" s="93"/>
      <c r="E568" s="93"/>
      <c r="F568" s="93"/>
      <c r="G568" s="93"/>
      <c r="H568" s="93"/>
      <c r="I568" s="93"/>
      <c r="J568" s="93"/>
      <c r="K568" s="93"/>
      <c r="L568" s="93"/>
      <c r="M568" s="93"/>
      <c r="N568" s="93"/>
      <c r="O568" s="93"/>
      <c r="P568" s="93"/>
      <c r="Q568" s="93"/>
      <c r="R568" s="93"/>
      <c r="S568" s="93"/>
    </row>
    <row r="569" spans="4:19" x14ac:dyDescent="0.2">
      <c r="D569" s="93"/>
      <c r="E569" s="93"/>
      <c r="F569" s="93"/>
      <c r="G569" s="93"/>
      <c r="H569" s="93"/>
      <c r="I569" s="93"/>
      <c r="J569" s="93"/>
      <c r="K569" s="93"/>
      <c r="L569" s="93"/>
      <c r="M569" s="93"/>
      <c r="N569" s="93"/>
      <c r="O569" s="93"/>
      <c r="P569" s="93"/>
      <c r="Q569" s="93"/>
      <c r="R569" s="93"/>
      <c r="S569" s="93"/>
    </row>
    <row r="570" spans="4:19" x14ac:dyDescent="0.2">
      <c r="D570" s="93"/>
      <c r="E570" s="93"/>
      <c r="F570" s="93"/>
      <c r="G570" s="93"/>
      <c r="H570" s="93"/>
      <c r="I570" s="93"/>
      <c r="J570" s="93"/>
      <c r="K570" s="93"/>
      <c r="L570" s="93"/>
      <c r="M570" s="93"/>
      <c r="N570" s="93"/>
      <c r="O570" s="93"/>
      <c r="P570" s="93"/>
      <c r="Q570" s="93"/>
      <c r="R570" s="93"/>
      <c r="S570" s="93"/>
    </row>
    <row r="571" spans="4:19" x14ac:dyDescent="0.2">
      <c r="D571" s="93"/>
      <c r="E571" s="93"/>
      <c r="F571" s="93"/>
      <c r="G571" s="93"/>
      <c r="H571" s="93"/>
      <c r="I571" s="93"/>
      <c r="J571" s="93"/>
      <c r="K571" s="93"/>
      <c r="L571" s="93"/>
      <c r="M571" s="93"/>
      <c r="N571" s="93"/>
      <c r="O571" s="93"/>
      <c r="P571" s="93"/>
      <c r="Q571" s="93"/>
      <c r="R571" s="93"/>
      <c r="S571" s="93"/>
    </row>
    <row r="572" spans="4:19" x14ac:dyDescent="0.2">
      <c r="D572" s="93"/>
      <c r="E572" s="93"/>
      <c r="F572" s="93"/>
      <c r="G572" s="93"/>
      <c r="H572" s="93"/>
      <c r="I572" s="93"/>
      <c r="J572" s="93"/>
      <c r="K572" s="93"/>
      <c r="L572" s="93"/>
      <c r="M572" s="93"/>
      <c r="N572" s="93"/>
      <c r="O572" s="93"/>
      <c r="P572" s="93"/>
      <c r="Q572" s="93"/>
      <c r="R572" s="93"/>
      <c r="S572" s="93"/>
    </row>
    <row r="573" spans="4:19" x14ac:dyDescent="0.2">
      <c r="D573" s="93"/>
      <c r="E573" s="93"/>
      <c r="F573" s="93"/>
      <c r="G573" s="93"/>
      <c r="H573" s="93"/>
      <c r="I573" s="93"/>
      <c r="J573" s="93"/>
      <c r="K573" s="93"/>
      <c r="L573" s="93"/>
      <c r="M573" s="93"/>
      <c r="N573" s="93"/>
      <c r="O573" s="93"/>
      <c r="P573" s="93"/>
      <c r="Q573" s="93"/>
      <c r="R573" s="93"/>
      <c r="S573" s="93"/>
    </row>
    <row r="574" spans="4:19" x14ac:dyDescent="0.2">
      <c r="D574" s="93"/>
      <c r="E574" s="93"/>
      <c r="F574" s="93"/>
      <c r="G574" s="93"/>
      <c r="H574" s="93"/>
      <c r="I574" s="93"/>
      <c r="J574" s="93"/>
      <c r="K574" s="93"/>
      <c r="L574" s="93"/>
      <c r="M574" s="93"/>
      <c r="N574" s="93"/>
      <c r="O574" s="93"/>
      <c r="P574" s="93"/>
      <c r="Q574" s="93"/>
      <c r="R574" s="93"/>
      <c r="S574" s="93"/>
    </row>
    <row r="575" spans="4:19" x14ac:dyDescent="0.2">
      <c r="D575" s="93"/>
      <c r="E575" s="93"/>
      <c r="F575" s="93"/>
      <c r="G575" s="93"/>
      <c r="H575" s="93"/>
      <c r="I575" s="93"/>
      <c r="J575" s="93"/>
      <c r="K575" s="93"/>
      <c r="L575" s="93"/>
      <c r="M575" s="93"/>
      <c r="N575" s="93"/>
      <c r="O575" s="93"/>
      <c r="P575" s="93"/>
      <c r="Q575" s="93"/>
      <c r="R575" s="93"/>
      <c r="S575" s="93"/>
    </row>
    <row r="576" spans="4:19" x14ac:dyDescent="0.2">
      <c r="D576" s="93"/>
      <c r="E576" s="93"/>
      <c r="F576" s="93"/>
      <c r="G576" s="93"/>
      <c r="H576" s="93"/>
      <c r="I576" s="93"/>
      <c r="J576" s="93"/>
      <c r="K576" s="93"/>
      <c r="L576" s="93"/>
      <c r="M576" s="93"/>
      <c r="N576" s="93"/>
      <c r="O576" s="93"/>
      <c r="P576" s="93"/>
      <c r="Q576" s="93"/>
      <c r="R576" s="93"/>
      <c r="S576" s="93"/>
    </row>
    <row r="577" spans="4:19" x14ac:dyDescent="0.2">
      <c r="D577" s="93"/>
      <c r="E577" s="93"/>
      <c r="F577" s="93"/>
      <c r="G577" s="93"/>
      <c r="H577" s="93"/>
      <c r="I577" s="93"/>
      <c r="J577" s="93"/>
      <c r="K577" s="93"/>
      <c r="L577" s="93"/>
      <c r="M577" s="93"/>
      <c r="N577" s="93"/>
      <c r="O577" s="93"/>
      <c r="P577" s="93"/>
      <c r="Q577" s="93"/>
      <c r="R577" s="93"/>
      <c r="S577" s="93"/>
    </row>
    <row r="578" spans="4:19" x14ac:dyDescent="0.2">
      <c r="D578" s="93"/>
      <c r="E578" s="93"/>
      <c r="F578" s="93"/>
      <c r="G578" s="93"/>
      <c r="H578" s="93"/>
      <c r="I578" s="93"/>
      <c r="J578" s="93"/>
      <c r="K578" s="93"/>
      <c r="L578" s="93"/>
      <c r="M578" s="93"/>
      <c r="N578" s="93"/>
      <c r="O578" s="93"/>
      <c r="P578" s="93"/>
      <c r="Q578" s="93"/>
      <c r="R578" s="93"/>
      <c r="S578" s="93"/>
    </row>
    <row r="579" spans="4:19" x14ac:dyDescent="0.2">
      <c r="D579" s="93"/>
      <c r="E579" s="93"/>
      <c r="F579" s="93"/>
      <c r="G579" s="93"/>
      <c r="H579" s="93"/>
      <c r="I579" s="93"/>
      <c r="J579" s="93"/>
      <c r="K579" s="93"/>
      <c r="L579" s="93"/>
      <c r="M579" s="93"/>
      <c r="N579" s="93"/>
      <c r="O579" s="93"/>
      <c r="P579" s="93"/>
      <c r="Q579" s="93"/>
      <c r="R579" s="93"/>
      <c r="S579" s="93"/>
    </row>
    <row r="580" spans="4:19" x14ac:dyDescent="0.2">
      <c r="D580" s="93"/>
      <c r="E580" s="93"/>
      <c r="F580" s="93"/>
      <c r="G580" s="93"/>
      <c r="H580" s="93"/>
      <c r="I580" s="93"/>
      <c r="J580" s="93"/>
      <c r="K580" s="93"/>
      <c r="L580" s="93"/>
      <c r="M580" s="93"/>
      <c r="N580" s="93"/>
      <c r="O580" s="93"/>
      <c r="P580" s="93"/>
      <c r="Q580" s="93"/>
      <c r="R580" s="93"/>
      <c r="S580" s="93"/>
    </row>
    <row r="581" spans="4:19" x14ac:dyDescent="0.2">
      <c r="D581" s="93"/>
      <c r="E581" s="93"/>
      <c r="F581" s="93"/>
      <c r="G581" s="93"/>
      <c r="H581" s="93"/>
      <c r="I581" s="93"/>
      <c r="J581" s="93"/>
      <c r="K581" s="93"/>
      <c r="L581" s="93"/>
      <c r="M581" s="93"/>
      <c r="N581" s="93"/>
      <c r="O581" s="93"/>
      <c r="P581" s="93"/>
      <c r="Q581" s="93"/>
      <c r="R581" s="93"/>
      <c r="S581" s="93"/>
    </row>
    <row r="582" spans="4:19" x14ac:dyDescent="0.2">
      <c r="D582" s="93"/>
      <c r="E582" s="93"/>
      <c r="F582" s="93"/>
      <c r="G582" s="93"/>
      <c r="H582" s="93"/>
      <c r="I582" s="93"/>
      <c r="J582" s="93"/>
      <c r="K582" s="93"/>
      <c r="L582" s="93"/>
      <c r="M582" s="93"/>
      <c r="N582" s="93"/>
      <c r="O582" s="93"/>
      <c r="P582" s="93"/>
      <c r="Q582" s="93"/>
      <c r="R582" s="93"/>
      <c r="S582" s="93"/>
    </row>
    <row r="583" spans="4:19" x14ac:dyDescent="0.2">
      <c r="D583" s="93"/>
      <c r="E583" s="93"/>
      <c r="F583" s="93"/>
      <c r="G583" s="93"/>
      <c r="H583" s="93"/>
      <c r="I583" s="93"/>
      <c r="J583" s="93"/>
      <c r="K583" s="93"/>
      <c r="L583" s="93"/>
      <c r="M583" s="93"/>
      <c r="N583" s="93"/>
      <c r="O583" s="93"/>
      <c r="P583" s="93"/>
      <c r="Q583" s="93"/>
      <c r="R583" s="93"/>
      <c r="S583" s="93"/>
    </row>
    <row r="584" spans="4:19" x14ac:dyDescent="0.2">
      <c r="D584" s="93"/>
      <c r="E584" s="93"/>
      <c r="F584" s="93"/>
      <c r="G584" s="93"/>
      <c r="H584" s="93"/>
      <c r="I584" s="93"/>
      <c r="J584" s="93"/>
      <c r="K584" s="93"/>
      <c r="L584" s="93"/>
      <c r="M584" s="93"/>
      <c r="N584" s="93"/>
      <c r="O584" s="93"/>
      <c r="P584" s="93"/>
      <c r="Q584" s="93"/>
      <c r="R584" s="93"/>
      <c r="S584" s="93"/>
    </row>
    <row r="585" spans="4:19" x14ac:dyDescent="0.2">
      <c r="D585" s="93"/>
      <c r="E585" s="93"/>
      <c r="F585" s="93"/>
      <c r="G585" s="93"/>
      <c r="H585" s="93"/>
      <c r="I585" s="93"/>
      <c r="J585" s="93"/>
      <c r="K585" s="93"/>
      <c r="L585" s="93"/>
      <c r="M585" s="93"/>
      <c r="N585" s="93"/>
      <c r="O585" s="93"/>
      <c r="P585" s="93"/>
      <c r="Q585" s="93"/>
      <c r="R585" s="93"/>
      <c r="S585" s="93"/>
    </row>
    <row r="586" spans="4:19" x14ac:dyDescent="0.2">
      <c r="D586" s="93"/>
      <c r="E586" s="93"/>
      <c r="F586" s="93"/>
      <c r="G586" s="93"/>
      <c r="H586" s="93"/>
      <c r="I586" s="93"/>
      <c r="J586" s="93"/>
      <c r="K586" s="93"/>
      <c r="L586" s="93"/>
      <c r="M586" s="93"/>
      <c r="N586" s="93"/>
      <c r="O586" s="93"/>
      <c r="P586" s="93"/>
      <c r="Q586" s="93"/>
      <c r="R586" s="93"/>
      <c r="S586" s="93"/>
    </row>
    <row r="587" spans="4:19" x14ac:dyDescent="0.2">
      <c r="D587" s="93"/>
      <c r="E587" s="93"/>
      <c r="F587" s="93"/>
      <c r="G587" s="93"/>
      <c r="H587" s="93"/>
      <c r="I587" s="93"/>
      <c r="J587" s="93"/>
      <c r="K587" s="93"/>
      <c r="L587" s="93"/>
      <c r="M587" s="93"/>
      <c r="N587" s="93"/>
      <c r="O587" s="93"/>
      <c r="P587" s="93"/>
      <c r="Q587" s="93"/>
      <c r="R587" s="93"/>
      <c r="S587" s="93"/>
    </row>
    <row r="588" spans="4:19" x14ac:dyDescent="0.2">
      <c r="D588" s="93"/>
      <c r="E588" s="93"/>
      <c r="F588" s="93"/>
      <c r="G588" s="93"/>
      <c r="H588" s="93"/>
      <c r="I588" s="93"/>
      <c r="J588" s="93"/>
      <c r="K588" s="93"/>
      <c r="L588" s="93"/>
      <c r="M588" s="93"/>
      <c r="N588" s="93"/>
      <c r="O588" s="93"/>
      <c r="P588" s="93"/>
      <c r="Q588" s="93"/>
      <c r="R588" s="93"/>
      <c r="S588" s="93"/>
    </row>
    <row r="589" spans="4:19" x14ac:dyDescent="0.2">
      <c r="D589" s="93"/>
      <c r="E589" s="93"/>
      <c r="F589" s="93"/>
      <c r="G589" s="93"/>
      <c r="H589" s="93"/>
      <c r="I589" s="93"/>
      <c r="J589" s="93"/>
      <c r="K589" s="93"/>
      <c r="L589" s="93"/>
      <c r="M589" s="93"/>
      <c r="N589" s="93"/>
      <c r="O589" s="93"/>
      <c r="P589" s="93"/>
      <c r="Q589" s="93"/>
      <c r="R589" s="93"/>
      <c r="S589" s="93"/>
    </row>
    <row r="590" spans="4:19" x14ac:dyDescent="0.2">
      <c r="D590" s="93"/>
      <c r="E590" s="93"/>
      <c r="F590" s="93"/>
      <c r="G590" s="93"/>
      <c r="H590" s="93"/>
      <c r="I590" s="93"/>
      <c r="J590" s="93"/>
      <c r="K590" s="93"/>
      <c r="L590" s="93"/>
      <c r="M590" s="93"/>
      <c r="N590" s="93"/>
      <c r="O590" s="93"/>
      <c r="P590" s="93"/>
      <c r="Q590" s="93"/>
      <c r="R590" s="93"/>
      <c r="S590" s="93"/>
    </row>
    <row r="591" spans="4:19" x14ac:dyDescent="0.2">
      <c r="D591" s="93"/>
      <c r="E591" s="93"/>
      <c r="F591" s="93"/>
      <c r="G591" s="93"/>
      <c r="H591" s="93"/>
      <c r="I591" s="93"/>
      <c r="J591" s="93"/>
      <c r="K591" s="93"/>
      <c r="L591" s="93"/>
      <c r="M591" s="93"/>
      <c r="N591" s="93"/>
      <c r="O591" s="93"/>
      <c r="P591" s="93"/>
      <c r="Q591" s="93"/>
      <c r="R591" s="93"/>
      <c r="S591" s="93"/>
    </row>
    <row r="592" spans="4:19" x14ac:dyDescent="0.2">
      <c r="D592" s="93"/>
      <c r="E592" s="93"/>
      <c r="F592" s="93"/>
      <c r="G592" s="93"/>
      <c r="H592" s="93"/>
      <c r="I592" s="93"/>
      <c r="J592" s="93"/>
      <c r="K592" s="93"/>
      <c r="L592" s="93"/>
      <c r="M592" s="93"/>
      <c r="N592" s="93"/>
      <c r="O592" s="93"/>
      <c r="P592" s="93"/>
      <c r="Q592" s="93"/>
      <c r="R592" s="93"/>
      <c r="S592" s="93"/>
    </row>
    <row r="593" spans="4:19" x14ac:dyDescent="0.2">
      <c r="D593" s="93"/>
      <c r="E593" s="93"/>
      <c r="F593" s="93"/>
      <c r="G593" s="93"/>
      <c r="H593" s="93"/>
      <c r="I593" s="93"/>
      <c r="J593" s="93"/>
      <c r="K593" s="93"/>
      <c r="L593" s="93"/>
      <c r="M593" s="93"/>
      <c r="N593" s="93"/>
      <c r="O593" s="93"/>
      <c r="P593" s="93"/>
      <c r="Q593" s="93"/>
      <c r="R593" s="93"/>
      <c r="S593" s="93"/>
    </row>
    <row r="594" spans="4:19" x14ac:dyDescent="0.2">
      <c r="D594" s="93"/>
      <c r="E594" s="93"/>
      <c r="F594" s="93"/>
      <c r="G594" s="93"/>
      <c r="H594" s="93"/>
      <c r="I594" s="93"/>
      <c r="J594" s="93"/>
      <c r="K594" s="93"/>
      <c r="L594" s="93"/>
      <c r="M594" s="93"/>
      <c r="N594" s="93"/>
      <c r="O594" s="93"/>
      <c r="P594" s="93"/>
      <c r="Q594" s="93"/>
      <c r="R594" s="93"/>
      <c r="S594" s="93"/>
    </row>
    <row r="595" spans="4:19" x14ac:dyDescent="0.2">
      <c r="D595" s="93"/>
      <c r="E595" s="93"/>
      <c r="F595" s="93"/>
      <c r="G595" s="93"/>
      <c r="H595" s="93"/>
      <c r="I595" s="93"/>
      <c r="J595" s="93"/>
      <c r="K595" s="93"/>
      <c r="L595" s="93"/>
      <c r="M595" s="93"/>
      <c r="N595" s="93"/>
      <c r="O595" s="93"/>
      <c r="P595" s="93"/>
      <c r="Q595" s="93"/>
      <c r="R595" s="93"/>
      <c r="S595" s="93"/>
    </row>
    <row r="596" spans="4:19" x14ac:dyDescent="0.2">
      <c r="D596" s="93"/>
      <c r="E596" s="93"/>
      <c r="F596" s="93"/>
      <c r="G596" s="93"/>
      <c r="H596" s="93"/>
      <c r="I596" s="93"/>
      <c r="J596" s="93"/>
      <c r="K596" s="93"/>
      <c r="L596" s="93"/>
      <c r="M596" s="93"/>
      <c r="N596" s="93"/>
      <c r="O596" s="93"/>
      <c r="P596" s="93"/>
      <c r="Q596" s="93"/>
      <c r="R596" s="93"/>
      <c r="S596" s="93"/>
    </row>
    <row r="597" spans="4:19" x14ac:dyDescent="0.2">
      <c r="D597" s="93"/>
      <c r="E597" s="93"/>
      <c r="F597" s="93"/>
      <c r="G597" s="93"/>
      <c r="H597" s="93"/>
      <c r="I597" s="93"/>
      <c r="J597" s="93"/>
      <c r="K597" s="93"/>
      <c r="L597" s="93"/>
      <c r="M597" s="93"/>
      <c r="N597" s="93"/>
      <c r="O597" s="93"/>
      <c r="P597" s="93"/>
      <c r="Q597" s="93"/>
      <c r="R597" s="93"/>
      <c r="S597" s="93"/>
    </row>
    <row r="598" spans="4:19" x14ac:dyDescent="0.2">
      <c r="D598" s="93"/>
      <c r="E598" s="93"/>
      <c r="F598" s="93"/>
      <c r="G598" s="93"/>
      <c r="H598" s="93"/>
      <c r="I598" s="93"/>
      <c r="J598" s="93"/>
      <c r="K598" s="93"/>
      <c r="L598" s="93"/>
      <c r="M598" s="93"/>
      <c r="N598" s="93"/>
      <c r="O598" s="93"/>
      <c r="P598" s="93"/>
      <c r="Q598" s="93"/>
      <c r="R598" s="93"/>
      <c r="S598" s="93"/>
    </row>
    <row r="599" spans="4:19" x14ac:dyDescent="0.2">
      <c r="D599" s="93"/>
      <c r="E599" s="93"/>
      <c r="F599" s="93"/>
      <c r="G599" s="93"/>
      <c r="H599" s="93"/>
      <c r="I599" s="93"/>
      <c r="J599" s="93"/>
      <c r="K599" s="93"/>
      <c r="L599" s="93"/>
      <c r="M599" s="93"/>
      <c r="N599" s="93"/>
      <c r="O599" s="93"/>
      <c r="P599" s="93"/>
      <c r="Q599" s="93"/>
      <c r="R599" s="93"/>
      <c r="S599" s="93"/>
    </row>
    <row r="600" spans="4:19" x14ac:dyDescent="0.2">
      <c r="D600" s="93"/>
      <c r="E600" s="93"/>
      <c r="F600" s="93"/>
      <c r="G600" s="93"/>
      <c r="H600" s="93"/>
      <c r="I600" s="93"/>
      <c r="J600" s="93"/>
      <c r="K600" s="93"/>
      <c r="L600" s="93"/>
      <c r="M600" s="93"/>
      <c r="N600" s="93"/>
      <c r="O600" s="93"/>
      <c r="P600" s="93"/>
      <c r="Q600" s="93"/>
      <c r="R600" s="93"/>
      <c r="S600" s="93"/>
    </row>
    <row r="601" spans="4:19" x14ac:dyDescent="0.2">
      <c r="D601" s="93"/>
      <c r="E601" s="93"/>
      <c r="F601" s="93"/>
      <c r="G601" s="93"/>
      <c r="H601" s="93"/>
      <c r="I601" s="93"/>
      <c r="J601" s="93"/>
      <c r="K601" s="93"/>
      <c r="L601" s="93"/>
      <c r="M601" s="93"/>
      <c r="N601" s="93"/>
      <c r="O601" s="93"/>
      <c r="P601" s="93"/>
      <c r="Q601" s="93"/>
      <c r="R601" s="93"/>
      <c r="S601" s="93"/>
    </row>
    <row r="602" spans="4:19" x14ac:dyDescent="0.2">
      <c r="D602" s="93"/>
      <c r="E602" s="93"/>
      <c r="F602" s="93"/>
      <c r="G602" s="93"/>
      <c r="H602" s="93"/>
      <c r="I602" s="93"/>
      <c r="J602" s="93"/>
      <c r="K602" s="93"/>
      <c r="L602" s="93"/>
      <c r="M602" s="93"/>
      <c r="N602" s="93"/>
      <c r="O602" s="93"/>
      <c r="P602" s="93"/>
      <c r="Q602" s="93"/>
      <c r="R602" s="93"/>
      <c r="S602" s="93"/>
    </row>
    <row r="603" spans="4:19" x14ac:dyDescent="0.2">
      <c r="D603" s="93"/>
      <c r="E603" s="93"/>
      <c r="F603" s="93"/>
      <c r="G603" s="93"/>
      <c r="H603" s="93"/>
      <c r="I603" s="93"/>
      <c r="J603" s="93"/>
      <c r="K603" s="93"/>
      <c r="L603" s="93"/>
      <c r="M603" s="93"/>
      <c r="N603" s="93"/>
      <c r="O603" s="93"/>
      <c r="P603" s="93"/>
      <c r="Q603" s="93"/>
      <c r="R603" s="93"/>
      <c r="S603" s="93"/>
    </row>
    <row r="604" spans="4:19" x14ac:dyDescent="0.2">
      <c r="D604" s="93"/>
      <c r="E604" s="93"/>
      <c r="F604" s="93"/>
      <c r="G604" s="93"/>
      <c r="H604" s="93"/>
      <c r="I604" s="93"/>
      <c r="J604" s="93"/>
      <c r="K604" s="93"/>
      <c r="L604" s="93"/>
      <c r="M604" s="93"/>
      <c r="N604" s="93"/>
      <c r="O604" s="93"/>
      <c r="P604" s="93"/>
      <c r="Q604" s="93"/>
      <c r="R604" s="93"/>
      <c r="S604" s="93"/>
    </row>
    <row r="605" spans="4:19" x14ac:dyDescent="0.2">
      <c r="D605" s="93"/>
      <c r="E605" s="93"/>
      <c r="F605" s="93"/>
      <c r="G605" s="93"/>
      <c r="H605" s="93"/>
      <c r="I605" s="93"/>
      <c r="J605" s="93"/>
      <c r="K605" s="93"/>
      <c r="L605" s="93"/>
      <c r="M605" s="93"/>
      <c r="N605" s="93"/>
      <c r="O605" s="93"/>
      <c r="P605" s="93"/>
      <c r="Q605" s="93"/>
      <c r="R605" s="93"/>
      <c r="S605" s="93"/>
    </row>
    <row r="606" spans="4:19" x14ac:dyDescent="0.2">
      <c r="D606" s="93"/>
      <c r="E606" s="93"/>
      <c r="F606" s="93"/>
      <c r="G606" s="93"/>
      <c r="H606" s="93"/>
      <c r="I606" s="93"/>
      <c r="J606" s="93"/>
      <c r="K606" s="93"/>
      <c r="L606" s="93"/>
      <c r="M606" s="93"/>
      <c r="N606" s="93"/>
      <c r="O606" s="93"/>
      <c r="P606" s="93"/>
      <c r="Q606" s="93"/>
      <c r="R606" s="93"/>
      <c r="S606" s="93"/>
    </row>
    <row r="607" spans="4:19" x14ac:dyDescent="0.2">
      <c r="D607" s="93"/>
      <c r="E607" s="93"/>
      <c r="F607" s="93"/>
      <c r="G607" s="93"/>
      <c r="H607" s="93"/>
      <c r="I607" s="93"/>
      <c r="J607" s="93"/>
      <c r="K607" s="93"/>
      <c r="L607" s="93"/>
      <c r="M607" s="93"/>
      <c r="N607" s="93"/>
      <c r="O607" s="93"/>
      <c r="P607" s="93"/>
      <c r="Q607" s="93"/>
      <c r="R607" s="93"/>
      <c r="S607" s="93"/>
    </row>
    <row r="608" spans="4:19" x14ac:dyDescent="0.2">
      <c r="D608" s="93"/>
      <c r="E608" s="93"/>
      <c r="F608" s="93"/>
      <c r="G608" s="93"/>
      <c r="H608" s="93"/>
      <c r="I608" s="93"/>
      <c r="J608" s="93"/>
      <c r="K608" s="93"/>
      <c r="L608" s="93"/>
      <c r="M608" s="93"/>
      <c r="N608" s="93"/>
      <c r="O608" s="93"/>
      <c r="P608" s="93"/>
      <c r="Q608" s="93"/>
      <c r="R608" s="93"/>
      <c r="S608" s="93"/>
    </row>
    <row r="609" spans="4:19" x14ac:dyDescent="0.2">
      <c r="D609" s="93"/>
      <c r="E609" s="93"/>
      <c r="F609" s="93"/>
      <c r="G609" s="93"/>
      <c r="H609" s="93"/>
      <c r="I609" s="93"/>
      <c r="J609" s="93"/>
      <c r="K609" s="93"/>
      <c r="L609" s="93"/>
      <c r="M609" s="93"/>
      <c r="N609" s="93"/>
      <c r="O609" s="93"/>
      <c r="P609" s="93"/>
      <c r="Q609" s="93"/>
      <c r="R609" s="93"/>
      <c r="S609" s="93"/>
    </row>
    <row r="610" spans="4:19" x14ac:dyDescent="0.2">
      <c r="D610" s="93"/>
      <c r="E610" s="93"/>
      <c r="F610" s="93"/>
      <c r="G610" s="93"/>
      <c r="H610" s="93"/>
      <c r="I610" s="93"/>
      <c r="J610" s="93"/>
      <c r="K610" s="93"/>
      <c r="L610" s="93"/>
      <c r="M610" s="93"/>
      <c r="N610" s="93"/>
      <c r="O610" s="93"/>
      <c r="P610" s="93"/>
      <c r="Q610" s="93"/>
      <c r="R610" s="93"/>
      <c r="S610" s="93"/>
    </row>
    <row r="611" spans="4:19" x14ac:dyDescent="0.2">
      <c r="D611" s="93"/>
      <c r="E611" s="93"/>
      <c r="F611" s="93"/>
      <c r="G611" s="93"/>
      <c r="H611" s="93"/>
      <c r="I611" s="93"/>
      <c r="J611" s="93"/>
      <c r="K611" s="93"/>
      <c r="L611" s="93"/>
      <c r="M611" s="93"/>
      <c r="N611" s="93"/>
      <c r="O611" s="93"/>
      <c r="P611" s="93"/>
      <c r="Q611" s="93"/>
      <c r="R611" s="93"/>
      <c r="S611" s="93"/>
    </row>
    <row r="612" spans="4:19" x14ac:dyDescent="0.2">
      <c r="D612" s="93"/>
      <c r="E612" s="93"/>
      <c r="F612" s="93"/>
      <c r="G612" s="93"/>
      <c r="H612" s="93"/>
      <c r="I612" s="93"/>
      <c r="J612" s="93"/>
      <c r="K612" s="93"/>
      <c r="L612" s="93"/>
      <c r="M612" s="93"/>
      <c r="N612" s="93"/>
      <c r="O612" s="93"/>
      <c r="P612" s="93"/>
      <c r="Q612" s="93"/>
      <c r="R612" s="93"/>
      <c r="S612" s="93"/>
    </row>
    <row r="613" spans="4:19" x14ac:dyDescent="0.2">
      <c r="D613" s="93"/>
      <c r="E613" s="93"/>
      <c r="F613" s="93"/>
      <c r="G613" s="93"/>
      <c r="H613" s="93"/>
      <c r="I613" s="93"/>
      <c r="J613" s="93"/>
      <c r="K613" s="93"/>
      <c r="L613" s="93"/>
      <c r="M613" s="93"/>
      <c r="N613" s="93"/>
      <c r="O613" s="93"/>
      <c r="P613" s="93"/>
      <c r="Q613" s="93"/>
      <c r="R613" s="93"/>
      <c r="S613" s="93"/>
    </row>
    <row r="614" spans="4:19" x14ac:dyDescent="0.2">
      <c r="D614" s="93"/>
      <c r="E614" s="93"/>
      <c r="F614" s="93"/>
      <c r="G614" s="93"/>
      <c r="H614" s="93"/>
      <c r="I614" s="93"/>
      <c r="J614" s="93"/>
      <c r="K614" s="93"/>
      <c r="L614" s="93"/>
      <c r="M614" s="93"/>
      <c r="N614" s="93"/>
      <c r="O614" s="93"/>
      <c r="P614" s="93"/>
      <c r="Q614" s="93"/>
      <c r="R614" s="93"/>
      <c r="S614" s="93"/>
    </row>
    <row r="615" spans="4:19" x14ac:dyDescent="0.2">
      <c r="D615" s="93"/>
      <c r="E615" s="93"/>
      <c r="F615" s="93"/>
      <c r="G615" s="93"/>
      <c r="H615" s="93"/>
      <c r="I615" s="93"/>
      <c r="J615" s="93"/>
      <c r="K615" s="93"/>
      <c r="L615" s="93"/>
      <c r="M615" s="93"/>
      <c r="N615" s="93"/>
      <c r="O615" s="93"/>
      <c r="P615" s="93"/>
      <c r="Q615" s="93"/>
      <c r="R615" s="93"/>
      <c r="S615" s="93"/>
    </row>
    <row r="616" spans="4:19" x14ac:dyDescent="0.2">
      <c r="D616" s="93"/>
      <c r="E616" s="93"/>
      <c r="F616" s="93"/>
      <c r="G616" s="93"/>
      <c r="H616" s="93"/>
      <c r="I616" s="93"/>
      <c r="J616" s="93"/>
      <c r="K616" s="93"/>
      <c r="L616" s="93"/>
      <c r="M616" s="93"/>
      <c r="N616" s="93"/>
      <c r="O616" s="93"/>
      <c r="P616" s="93"/>
      <c r="Q616" s="93"/>
      <c r="R616" s="93"/>
      <c r="S616" s="93"/>
    </row>
    <row r="617" spans="4:19" x14ac:dyDescent="0.2">
      <c r="D617" s="93"/>
      <c r="E617" s="93"/>
      <c r="F617" s="93"/>
      <c r="G617" s="93"/>
      <c r="H617" s="93"/>
      <c r="I617" s="93"/>
      <c r="J617" s="93"/>
      <c r="K617" s="93"/>
      <c r="L617" s="93"/>
      <c r="M617" s="93"/>
      <c r="N617" s="93"/>
      <c r="O617" s="93"/>
      <c r="P617" s="93"/>
      <c r="Q617" s="93"/>
      <c r="R617" s="93"/>
      <c r="S617" s="93"/>
    </row>
    <row r="618" spans="4:19" x14ac:dyDescent="0.2">
      <c r="D618" s="93"/>
      <c r="E618" s="93"/>
      <c r="F618" s="93"/>
      <c r="G618" s="93"/>
      <c r="H618" s="93"/>
      <c r="I618" s="93"/>
      <c r="J618" s="93"/>
      <c r="K618" s="93"/>
      <c r="L618" s="93"/>
      <c r="M618" s="93"/>
      <c r="N618" s="93"/>
      <c r="O618" s="93"/>
      <c r="P618" s="93"/>
      <c r="Q618" s="93"/>
      <c r="R618" s="93"/>
      <c r="S618" s="93"/>
    </row>
    <row r="619" spans="4:19" x14ac:dyDescent="0.2">
      <c r="D619" s="93"/>
      <c r="E619" s="93"/>
      <c r="F619" s="93"/>
      <c r="G619" s="93"/>
      <c r="H619" s="93"/>
      <c r="I619" s="93"/>
      <c r="J619" s="93"/>
      <c r="K619" s="93"/>
      <c r="L619" s="93"/>
      <c r="M619" s="93"/>
      <c r="N619" s="93"/>
      <c r="O619" s="93"/>
      <c r="P619" s="93"/>
      <c r="Q619" s="93"/>
      <c r="R619" s="93"/>
      <c r="S619" s="93"/>
    </row>
    <row r="620" spans="4:19" x14ac:dyDescent="0.2">
      <c r="D620" s="93"/>
      <c r="E620" s="93"/>
      <c r="F620" s="93"/>
      <c r="G620" s="93"/>
      <c r="H620" s="93"/>
      <c r="I620" s="93"/>
      <c r="J620" s="93"/>
      <c r="K620" s="93"/>
      <c r="L620" s="93"/>
      <c r="M620" s="93"/>
      <c r="N620" s="93"/>
      <c r="O620" s="93"/>
      <c r="P620" s="93"/>
      <c r="Q620" s="93"/>
      <c r="R620" s="93"/>
      <c r="S620" s="93"/>
    </row>
    <row r="621" spans="4:19" x14ac:dyDescent="0.2">
      <c r="D621" s="93"/>
      <c r="E621" s="93"/>
      <c r="F621" s="93"/>
      <c r="G621" s="93"/>
      <c r="H621" s="93"/>
      <c r="I621" s="93"/>
      <c r="J621" s="93"/>
      <c r="K621" s="93"/>
      <c r="L621" s="93"/>
      <c r="M621" s="93"/>
      <c r="N621" s="93"/>
      <c r="O621" s="93"/>
      <c r="P621" s="93"/>
      <c r="Q621" s="93"/>
      <c r="R621" s="93"/>
      <c r="S621" s="93"/>
    </row>
    <row r="622" spans="4:19" x14ac:dyDescent="0.2">
      <c r="D622" s="93"/>
      <c r="E622" s="93"/>
      <c r="F622" s="93"/>
      <c r="G622" s="93"/>
      <c r="H622" s="93"/>
      <c r="I622" s="93"/>
      <c r="J622" s="93"/>
      <c r="K622" s="93"/>
      <c r="L622" s="93"/>
      <c r="M622" s="93"/>
      <c r="N622" s="93"/>
      <c r="O622" s="93"/>
      <c r="P622" s="93"/>
      <c r="Q622" s="93"/>
      <c r="R622" s="93"/>
      <c r="S622" s="93"/>
    </row>
    <row r="623" spans="4:19" x14ac:dyDescent="0.2">
      <c r="D623" s="93"/>
      <c r="E623" s="93"/>
      <c r="F623" s="93"/>
      <c r="G623" s="93"/>
      <c r="H623" s="93"/>
      <c r="I623" s="93"/>
      <c r="J623" s="93"/>
      <c r="K623" s="93"/>
      <c r="L623" s="93"/>
      <c r="M623" s="93"/>
      <c r="N623" s="93"/>
      <c r="O623" s="93"/>
      <c r="P623" s="93"/>
      <c r="Q623" s="93"/>
      <c r="R623" s="93"/>
      <c r="S623" s="93"/>
    </row>
    <row r="624" spans="4:19" x14ac:dyDescent="0.2">
      <c r="D624" s="93"/>
      <c r="E624" s="93"/>
      <c r="F624" s="93"/>
      <c r="G624" s="93"/>
      <c r="H624" s="93"/>
      <c r="I624" s="93"/>
      <c r="J624" s="93"/>
      <c r="K624" s="93"/>
      <c r="L624" s="93"/>
      <c r="M624" s="93"/>
      <c r="N624" s="93"/>
      <c r="O624" s="93"/>
      <c r="P624" s="93"/>
      <c r="Q624" s="93"/>
      <c r="R624" s="93"/>
      <c r="S624" s="93"/>
    </row>
    <row r="625" spans="4:19" x14ac:dyDescent="0.2">
      <c r="D625" s="93"/>
      <c r="E625" s="93"/>
      <c r="F625" s="93"/>
      <c r="G625" s="93"/>
      <c r="H625" s="93"/>
      <c r="I625" s="93"/>
      <c r="J625" s="93"/>
      <c r="K625" s="93"/>
      <c r="L625" s="93"/>
      <c r="M625" s="93"/>
      <c r="N625" s="93"/>
      <c r="O625" s="93"/>
      <c r="P625" s="93"/>
      <c r="Q625" s="93"/>
      <c r="R625" s="93"/>
      <c r="S625" s="93"/>
    </row>
    <row r="626" spans="4:19" x14ac:dyDescent="0.2">
      <c r="D626" s="93"/>
      <c r="E626" s="93"/>
      <c r="F626" s="93"/>
      <c r="G626" s="93"/>
      <c r="H626" s="93"/>
      <c r="I626" s="93"/>
      <c r="J626" s="93"/>
      <c r="K626" s="93"/>
      <c r="L626" s="93"/>
      <c r="M626" s="93"/>
      <c r="N626" s="93"/>
      <c r="O626" s="93"/>
      <c r="P626" s="93"/>
      <c r="Q626" s="93"/>
      <c r="R626" s="93"/>
      <c r="S626" s="93"/>
    </row>
    <row r="627" spans="4:19" x14ac:dyDescent="0.2">
      <c r="D627" s="93"/>
      <c r="E627" s="93"/>
      <c r="F627" s="93"/>
      <c r="G627" s="93"/>
      <c r="H627" s="93"/>
      <c r="I627" s="93"/>
      <c r="J627" s="93"/>
      <c r="K627" s="93"/>
      <c r="L627" s="93"/>
      <c r="M627" s="93"/>
      <c r="N627" s="93"/>
      <c r="O627" s="93"/>
      <c r="P627" s="93"/>
      <c r="Q627" s="93"/>
      <c r="R627" s="93"/>
      <c r="S627" s="93"/>
    </row>
    <row r="628" spans="4:19" x14ac:dyDescent="0.2">
      <c r="D628" s="93"/>
      <c r="E628" s="93"/>
      <c r="F628" s="93"/>
      <c r="G628" s="93"/>
      <c r="H628" s="93"/>
      <c r="I628" s="93"/>
      <c r="J628" s="93"/>
      <c r="K628" s="93"/>
      <c r="L628" s="93"/>
      <c r="M628" s="93"/>
      <c r="N628" s="93"/>
      <c r="O628" s="93"/>
      <c r="P628" s="93"/>
      <c r="Q628" s="93"/>
      <c r="R628" s="93"/>
      <c r="S628" s="93"/>
    </row>
    <row r="629" spans="4:19" x14ac:dyDescent="0.2">
      <c r="D629" s="93"/>
      <c r="E629" s="93"/>
      <c r="F629" s="93"/>
      <c r="G629" s="93"/>
      <c r="H629" s="93"/>
      <c r="I629" s="93"/>
      <c r="J629" s="93"/>
      <c r="K629" s="93"/>
      <c r="L629" s="93"/>
      <c r="M629" s="93"/>
      <c r="N629" s="93"/>
      <c r="O629" s="93"/>
      <c r="P629" s="93"/>
      <c r="Q629" s="93"/>
      <c r="R629" s="93"/>
      <c r="S629" s="93"/>
    </row>
    <row r="630" spans="4:19" x14ac:dyDescent="0.2">
      <c r="D630" s="93"/>
      <c r="E630" s="93"/>
      <c r="F630" s="93"/>
      <c r="G630" s="93"/>
      <c r="H630" s="93"/>
      <c r="I630" s="93"/>
      <c r="J630" s="93"/>
      <c r="K630" s="93"/>
      <c r="L630" s="93"/>
      <c r="M630" s="93"/>
      <c r="N630" s="93"/>
      <c r="O630" s="93"/>
      <c r="P630" s="93"/>
      <c r="Q630" s="93"/>
      <c r="R630" s="93"/>
      <c r="S630" s="93"/>
    </row>
    <row r="631" spans="4:19" x14ac:dyDescent="0.2">
      <c r="D631" s="93"/>
      <c r="E631" s="93"/>
      <c r="F631" s="93"/>
      <c r="G631" s="93"/>
      <c r="H631" s="93"/>
      <c r="I631" s="93"/>
      <c r="J631" s="93"/>
      <c r="K631" s="93"/>
      <c r="L631" s="93"/>
      <c r="M631" s="93"/>
      <c r="N631" s="93"/>
      <c r="O631" s="93"/>
      <c r="P631" s="93"/>
      <c r="Q631" s="93"/>
      <c r="R631" s="93"/>
      <c r="S631" s="93"/>
    </row>
    <row r="632" spans="4:19" x14ac:dyDescent="0.2">
      <c r="D632" s="93"/>
      <c r="E632" s="93"/>
      <c r="F632" s="93"/>
      <c r="G632" s="93"/>
      <c r="H632" s="93"/>
      <c r="I632" s="93"/>
      <c r="J632" s="93"/>
      <c r="K632" s="93"/>
      <c r="L632" s="93"/>
      <c r="M632" s="93"/>
      <c r="N632" s="93"/>
      <c r="O632" s="93"/>
      <c r="P632" s="93"/>
      <c r="Q632" s="93"/>
      <c r="R632" s="93"/>
      <c r="S632" s="93"/>
    </row>
    <row r="633" spans="4:19" x14ac:dyDescent="0.2">
      <c r="D633" s="93"/>
      <c r="E633" s="93"/>
      <c r="F633" s="93"/>
      <c r="G633" s="93"/>
      <c r="H633" s="93"/>
      <c r="I633" s="93"/>
      <c r="J633" s="93"/>
      <c r="K633" s="93"/>
      <c r="L633" s="93"/>
      <c r="M633" s="93"/>
      <c r="N633" s="93"/>
      <c r="O633" s="93"/>
      <c r="P633" s="93"/>
      <c r="Q633" s="93"/>
      <c r="R633" s="93"/>
      <c r="S633" s="93"/>
    </row>
    <row r="634" spans="4:19" x14ac:dyDescent="0.2">
      <c r="D634" s="93"/>
      <c r="E634" s="93"/>
      <c r="F634" s="93"/>
      <c r="G634" s="93"/>
      <c r="H634" s="93"/>
      <c r="I634" s="93"/>
      <c r="J634" s="93"/>
      <c r="K634" s="93"/>
      <c r="L634" s="93"/>
      <c r="M634" s="93"/>
      <c r="N634" s="93"/>
      <c r="O634" s="93"/>
      <c r="P634" s="93"/>
      <c r="Q634" s="93"/>
      <c r="R634" s="93"/>
      <c r="S634" s="93"/>
    </row>
    <row r="635" spans="4:19" x14ac:dyDescent="0.2">
      <c r="D635" s="93"/>
      <c r="E635" s="93"/>
      <c r="F635" s="93"/>
      <c r="G635" s="93"/>
      <c r="H635" s="93"/>
      <c r="I635" s="93"/>
      <c r="J635" s="93"/>
      <c r="K635" s="93"/>
      <c r="L635" s="93"/>
      <c r="M635" s="93"/>
      <c r="N635" s="93"/>
      <c r="O635" s="93"/>
      <c r="P635" s="93"/>
      <c r="Q635" s="93"/>
      <c r="R635" s="93"/>
      <c r="S635" s="93"/>
    </row>
    <row r="636" spans="4:19" x14ac:dyDescent="0.2">
      <c r="D636" s="93"/>
      <c r="E636" s="93"/>
      <c r="F636" s="93"/>
      <c r="G636" s="93"/>
      <c r="H636" s="93"/>
      <c r="I636" s="93"/>
      <c r="J636" s="93"/>
      <c r="K636" s="93"/>
      <c r="L636" s="93"/>
      <c r="M636" s="93"/>
      <c r="N636" s="93"/>
      <c r="O636" s="93"/>
      <c r="P636" s="93"/>
      <c r="Q636" s="93"/>
      <c r="R636" s="93"/>
      <c r="S636" s="93"/>
    </row>
    <row r="637" spans="4:19" x14ac:dyDescent="0.2">
      <c r="D637" s="93"/>
      <c r="E637" s="93"/>
      <c r="F637" s="93"/>
      <c r="G637" s="93"/>
      <c r="H637" s="93"/>
      <c r="I637" s="93"/>
      <c r="J637" s="93"/>
      <c r="K637" s="93"/>
      <c r="L637" s="93"/>
      <c r="M637" s="93"/>
      <c r="N637" s="93"/>
      <c r="O637" s="93"/>
      <c r="P637" s="93"/>
      <c r="Q637" s="93"/>
      <c r="R637" s="93"/>
      <c r="S637" s="93"/>
    </row>
    <row r="638" spans="4:19" x14ac:dyDescent="0.2">
      <c r="D638" s="93"/>
      <c r="E638" s="93"/>
      <c r="F638" s="93"/>
      <c r="G638" s="93"/>
      <c r="H638" s="93"/>
      <c r="I638" s="93"/>
      <c r="J638" s="93"/>
      <c r="K638" s="93"/>
      <c r="L638" s="93"/>
      <c r="M638" s="93"/>
      <c r="N638" s="93"/>
      <c r="O638" s="93"/>
      <c r="P638" s="93"/>
      <c r="Q638" s="93"/>
      <c r="R638" s="93"/>
      <c r="S638" s="93"/>
    </row>
    <row r="639" spans="4:19" x14ac:dyDescent="0.2">
      <c r="D639" s="93"/>
      <c r="E639" s="93"/>
      <c r="F639" s="93"/>
      <c r="G639" s="93"/>
      <c r="H639" s="93"/>
      <c r="I639" s="93"/>
      <c r="J639" s="93"/>
      <c r="K639" s="93"/>
      <c r="L639" s="93"/>
      <c r="M639" s="93"/>
      <c r="N639" s="93"/>
      <c r="O639" s="93"/>
      <c r="P639" s="93"/>
      <c r="Q639" s="93"/>
      <c r="R639" s="93"/>
      <c r="S639" s="93"/>
    </row>
    <row r="640" spans="4:19" x14ac:dyDescent="0.2">
      <c r="D640" s="93"/>
      <c r="E640" s="93"/>
      <c r="F640" s="93"/>
      <c r="G640" s="93"/>
      <c r="H640" s="93"/>
      <c r="I640" s="93"/>
      <c r="J640" s="93"/>
      <c r="K640" s="93"/>
      <c r="L640" s="93"/>
      <c r="M640" s="93"/>
      <c r="N640" s="93"/>
      <c r="O640" s="93"/>
      <c r="P640" s="93"/>
      <c r="Q640" s="93"/>
      <c r="R640" s="93"/>
      <c r="S640" s="93"/>
    </row>
    <row r="641" spans="4:19" x14ac:dyDescent="0.2">
      <c r="D641" s="93"/>
      <c r="E641" s="93"/>
      <c r="F641" s="93"/>
      <c r="G641" s="93"/>
      <c r="H641" s="93"/>
      <c r="I641" s="93"/>
      <c r="J641" s="93"/>
      <c r="K641" s="93"/>
      <c r="L641" s="93"/>
      <c r="M641" s="93"/>
      <c r="N641" s="93"/>
      <c r="O641" s="93"/>
      <c r="P641" s="93"/>
      <c r="Q641" s="93"/>
      <c r="R641" s="93"/>
      <c r="S641" s="93"/>
    </row>
    <row r="642" spans="4:19" x14ac:dyDescent="0.2">
      <c r="D642" s="93"/>
      <c r="E642" s="93"/>
      <c r="F642" s="93"/>
      <c r="G642" s="93"/>
      <c r="H642" s="93"/>
      <c r="I642" s="93"/>
      <c r="J642" s="93"/>
      <c r="K642" s="93"/>
      <c r="L642" s="93"/>
      <c r="M642" s="93"/>
      <c r="N642" s="93"/>
      <c r="O642" s="93"/>
      <c r="P642" s="93"/>
      <c r="Q642" s="93"/>
      <c r="R642" s="93"/>
      <c r="S642" s="93"/>
    </row>
    <row r="643" spans="4:19" x14ac:dyDescent="0.2">
      <c r="D643" s="93"/>
      <c r="E643" s="93"/>
      <c r="F643" s="93"/>
      <c r="G643" s="93"/>
      <c r="H643" s="93"/>
      <c r="I643" s="93"/>
      <c r="J643" s="93"/>
      <c r="K643" s="93"/>
      <c r="L643" s="93"/>
      <c r="M643" s="93"/>
      <c r="N643" s="93"/>
      <c r="O643" s="93"/>
      <c r="P643" s="93"/>
      <c r="Q643" s="93"/>
      <c r="R643" s="93"/>
      <c r="S643" s="93"/>
    </row>
    <row r="644" spans="4:19" x14ac:dyDescent="0.2">
      <c r="D644" s="93"/>
      <c r="E644" s="93"/>
      <c r="F644" s="93"/>
      <c r="G644" s="93"/>
      <c r="H644" s="93"/>
      <c r="I644" s="93"/>
      <c r="J644" s="93"/>
      <c r="K644" s="93"/>
      <c r="L644" s="93"/>
      <c r="M644" s="93"/>
      <c r="N644" s="93"/>
      <c r="O644" s="93"/>
      <c r="P644" s="93"/>
      <c r="Q644" s="93"/>
      <c r="R644" s="93"/>
      <c r="S644" s="93"/>
    </row>
    <row r="645" spans="4:19" x14ac:dyDescent="0.2">
      <c r="D645" s="93"/>
      <c r="E645" s="93"/>
      <c r="F645" s="93"/>
      <c r="G645" s="93"/>
      <c r="H645" s="93"/>
      <c r="I645" s="93"/>
      <c r="J645" s="93"/>
      <c r="K645" s="93"/>
      <c r="L645" s="93"/>
      <c r="M645" s="93"/>
      <c r="N645" s="93"/>
      <c r="O645" s="93"/>
      <c r="P645" s="93"/>
      <c r="Q645" s="93"/>
      <c r="R645" s="93"/>
      <c r="S645" s="93"/>
    </row>
    <row r="646" spans="4:19" x14ac:dyDescent="0.2">
      <c r="D646" s="93"/>
      <c r="E646" s="93"/>
      <c r="F646" s="93"/>
      <c r="G646" s="93"/>
      <c r="H646" s="93"/>
      <c r="I646" s="93"/>
      <c r="J646" s="93"/>
      <c r="K646" s="93"/>
      <c r="L646" s="93"/>
      <c r="M646" s="93"/>
      <c r="N646" s="93"/>
      <c r="O646" s="93"/>
      <c r="P646" s="93"/>
      <c r="Q646" s="93"/>
      <c r="R646" s="93"/>
      <c r="S646" s="93"/>
    </row>
    <row r="647" spans="4:19" x14ac:dyDescent="0.2">
      <c r="D647" s="93"/>
      <c r="E647" s="93"/>
      <c r="F647" s="93"/>
      <c r="G647" s="93"/>
      <c r="H647" s="93"/>
      <c r="I647" s="93"/>
      <c r="J647" s="93"/>
      <c r="K647" s="93"/>
      <c r="L647" s="93"/>
      <c r="M647" s="93"/>
      <c r="N647" s="93"/>
      <c r="O647" s="93"/>
      <c r="P647" s="93"/>
      <c r="Q647" s="93"/>
      <c r="R647" s="93"/>
      <c r="S647" s="93"/>
    </row>
    <row r="648" spans="4:19" x14ac:dyDescent="0.2">
      <c r="D648" s="93"/>
      <c r="E648" s="93"/>
      <c r="F648" s="93"/>
      <c r="G648" s="93"/>
      <c r="H648" s="93"/>
      <c r="I648" s="93"/>
      <c r="J648" s="93"/>
      <c r="K648" s="93"/>
      <c r="L648" s="93"/>
      <c r="M648" s="93"/>
      <c r="N648" s="93"/>
      <c r="O648" s="93"/>
      <c r="P648" s="93"/>
      <c r="Q648" s="93"/>
      <c r="R648" s="93"/>
      <c r="S648" s="93"/>
    </row>
    <row r="649" spans="4:19" x14ac:dyDescent="0.2">
      <c r="D649" s="93"/>
      <c r="E649" s="93"/>
      <c r="F649" s="93"/>
      <c r="G649" s="93"/>
      <c r="H649" s="93"/>
      <c r="I649" s="93"/>
      <c r="J649" s="93"/>
      <c r="K649" s="93"/>
      <c r="L649" s="93"/>
      <c r="M649" s="93"/>
      <c r="N649" s="93"/>
      <c r="O649" s="93"/>
      <c r="P649" s="93"/>
      <c r="Q649" s="93"/>
      <c r="R649" s="93"/>
      <c r="S649" s="93"/>
    </row>
    <row r="650" spans="4:19" x14ac:dyDescent="0.2">
      <c r="D650" s="93"/>
      <c r="E650" s="93"/>
      <c r="F650" s="93"/>
      <c r="G650" s="93"/>
      <c r="H650" s="93"/>
      <c r="I650" s="93"/>
      <c r="J650" s="93"/>
      <c r="K650" s="93"/>
      <c r="L650" s="93"/>
      <c r="M650" s="93"/>
      <c r="N650" s="93"/>
      <c r="O650" s="93"/>
      <c r="P650" s="93"/>
      <c r="Q650" s="93"/>
      <c r="R650" s="93"/>
      <c r="S650" s="93"/>
    </row>
    <row r="651" spans="4:19" x14ac:dyDescent="0.2">
      <c r="D651" s="93"/>
      <c r="E651" s="93"/>
      <c r="F651" s="93"/>
      <c r="G651" s="93"/>
      <c r="H651" s="93"/>
      <c r="I651" s="93"/>
      <c r="J651" s="93"/>
      <c r="K651" s="93"/>
      <c r="L651" s="93"/>
      <c r="M651" s="93"/>
      <c r="N651" s="93"/>
      <c r="O651" s="93"/>
      <c r="P651" s="93"/>
      <c r="Q651" s="93"/>
      <c r="R651" s="93"/>
      <c r="S651" s="93"/>
    </row>
    <row r="652" spans="4:19" x14ac:dyDescent="0.2">
      <c r="D652" s="93"/>
      <c r="E652" s="93"/>
      <c r="F652" s="93"/>
      <c r="G652" s="93"/>
      <c r="H652" s="93"/>
      <c r="I652" s="93"/>
      <c r="J652" s="93"/>
      <c r="K652" s="93"/>
      <c r="L652" s="93"/>
      <c r="M652" s="93"/>
      <c r="N652" s="93"/>
      <c r="O652" s="93"/>
      <c r="P652" s="93"/>
      <c r="Q652" s="93"/>
      <c r="R652" s="93"/>
      <c r="S652" s="93"/>
    </row>
    <row r="653" spans="4:19" x14ac:dyDescent="0.2">
      <c r="D653" s="93"/>
      <c r="E653" s="93"/>
      <c r="F653" s="93"/>
      <c r="G653" s="93"/>
      <c r="H653" s="93"/>
      <c r="I653" s="93"/>
      <c r="J653" s="93"/>
      <c r="K653" s="93"/>
      <c r="L653" s="93"/>
      <c r="M653" s="93"/>
      <c r="N653" s="93"/>
      <c r="O653" s="93"/>
      <c r="P653" s="93"/>
      <c r="Q653" s="93"/>
      <c r="R653" s="93"/>
      <c r="S653" s="93"/>
    </row>
    <row r="654" spans="4:19" x14ac:dyDescent="0.2">
      <c r="D654" s="93"/>
      <c r="E654" s="93"/>
      <c r="F654" s="93"/>
      <c r="G654" s="93"/>
      <c r="H654" s="93"/>
      <c r="I654" s="93"/>
      <c r="J654" s="93"/>
      <c r="K654" s="93"/>
      <c r="L654" s="93"/>
      <c r="M654" s="93"/>
      <c r="N654" s="93"/>
      <c r="O654" s="93"/>
      <c r="P654" s="93"/>
      <c r="Q654" s="93"/>
      <c r="R654" s="93"/>
      <c r="S654" s="93"/>
    </row>
    <row r="655" spans="4:19" x14ac:dyDescent="0.2">
      <c r="D655" s="93"/>
      <c r="E655" s="93"/>
      <c r="F655" s="93"/>
      <c r="G655" s="93"/>
      <c r="H655" s="93"/>
      <c r="I655" s="93"/>
      <c r="J655" s="93"/>
      <c r="K655" s="93"/>
      <c r="L655" s="93"/>
      <c r="M655" s="93"/>
      <c r="N655" s="93"/>
      <c r="O655" s="93"/>
      <c r="P655" s="93"/>
      <c r="Q655" s="93"/>
      <c r="R655" s="93"/>
      <c r="S655" s="93"/>
    </row>
    <row r="656" spans="4:19" x14ac:dyDescent="0.2">
      <c r="D656" s="93"/>
      <c r="E656" s="93"/>
      <c r="F656" s="93"/>
      <c r="G656" s="93"/>
      <c r="H656" s="93"/>
      <c r="I656" s="93"/>
      <c r="J656" s="93"/>
      <c r="K656" s="93"/>
      <c r="L656" s="93"/>
      <c r="M656" s="93"/>
      <c r="N656" s="93"/>
      <c r="O656" s="93"/>
      <c r="P656" s="93"/>
      <c r="Q656" s="93"/>
      <c r="R656" s="93"/>
      <c r="S656" s="93"/>
    </row>
    <row r="657" spans="4:19" x14ac:dyDescent="0.2">
      <c r="D657" s="93"/>
      <c r="E657" s="93"/>
      <c r="F657" s="93"/>
      <c r="G657" s="93"/>
      <c r="H657" s="93"/>
      <c r="I657" s="93"/>
      <c r="J657" s="93"/>
      <c r="K657" s="93"/>
      <c r="L657" s="93"/>
      <c r="M657" s="93"/>
      <c r="N657" s="93"/>
      <c r="O657" s="93"/>
      <c r="P657" s="93"/>
      <c r="Q657" s="93"/>
      <c r="R657" s="93"/>
      <c r="S657" s="93"/>
    </row>
    <row r="658" spans="4:19" x14ac:dyDescent="0.2">
      <c r="D658" s="93"/>
      <c r="E658" s="93"/>
      <c r="F658" s="93"/>
      <c r="G658" s="93"/>
      <c r="H658" s="93"/>
      <c r="I658" s="93"/>
      <c r="J658" s="93"/>
      <c r="K658" s="93"/>
      <c r="L658" s="93"/>
      <c r="M658" s="93"/>
      <c r="N658" s="93"/>
      <c r="O658" s="93"/>
      <c r="P658" s="93"/>
      <c r="Q658" s="93"/>
      <c r="R658" s="93"/>
      <c r="S658" s="93"/>
    </row>
    <row r="659" spans="4:19" x14ac:dyDescent="0.2">
      <c r="D659" s="93"/>
      <c r="E659" s="93"/>
      <c r="F659" s="93"/>
      <c r="G659" s="93"/>
      <c r="H659" s="93"/>
      <c r="I659" s="93"/>
      <c r="J659" s="93"/>
      <c r="K659" s="93"/>
      <c r="L659" s="93"/>
      <c r="M659" s="93"/>
      <c r="N659" s="93"/>
      <c r="O659" s="93"/>
      <c r="P659" s="93"/>
      <c r="Q659" s="93"/>
      <c r="R659" s="93"/>
      <c r="S659" s="93"/>
    </row>
    <row r="660" spans="4:19" x14ac:dyDescent="0.2">
      <c r="D660" s="93"/>
      <c r="E660" s="93"/>
      <c r="F660" s="93"/>
      <c r="G660" s="93"/>
      <c r="H660" s="93"/>
      <c r="I660" s="93"/>
      <c r="J660" s="93"/>
      <c r="K660" s="93"/>
      <c r="L660" s="93"/>
      <c r="M660" s="93"/>
      <c r="N660" s="93"/>
      <c r="O660" s="93"/>
      <c r="P660" s="93"/>
      <c r="Q660" s="93"/>
      <c r="R660" s="93"/>
      <c r="S660" s="93"/>
    </row>
    <row r="661" spans="4:19" x14ac:dyDescent="0.2">
      <c r="D661" s="93"/>
      <c r="E661" s="93"/>
      <c r="F661" s="93"/>
      <c r="G661" s="93"/>
      <c r="H661" s="93"/>
      <c r="I661" s="93"/>
      <c r="J661" s="93"/>
      <c r="K661" s="93"/>
      <c r="L661" s="93"/>
      <c r="M661" s="93"/>
      <c r="N661" s="93"/>
      <c r="O661" s="93"/>
      <c r="P661" s="93"/>
      <c r="Q661" s="93"/>
      <c r="R661" s="93"/>
      <c r="S661" s="93"/>
    </row>
    <row r="662" spans="4:19" x14ac:dyDescent="0.2">
      <c r="D662" s="93"/>
      <c r="E662" s="93"/>
      <c r="F662" s="93"/>
      <c r="G662" s="93"/>
      <c r="H662" s="93"/>
      <c r="I662" s="93"/>
      <c r="J662" s="93"/>
      <c r="K662" s="93"/>
      <c r="L662" s="93"/>
      <c r="M662" s="93"/>
      <c r="N662" s="93"/>
      <c r="O662" s="93"/>
      <c r="P662" s="93"/>
      <c r="Q662" s="93"/>
      <c r="R662" s="93"/>
      <c r="S662" s="93"/>
    </row>
    <row r="663" spans="4:19" x14ac:dyDescent="0.2">
      <c r="D663" s="93"/>
      <c r="E663" s="93"/>
      <c r="F663" s="93"/>
      <c r="G663" s="93"/>
      <c r="H663" s="93"/>
      <c r="I663" s="93"/>
      <c r="J663" s="93"/>
      <c r="K663" s="93"/>
      <c r="L663" s="93"/>
      <c r="M663" s="93"/>
      <c r="N663" s="93"/>
      <c r="O663" s="93"/>
      <c r="P663" s="93"/>
      <c r="Q663" s="93"/>
      <c r="R663" s="93"/>
      <c r="S663" s="93"/>
    </row>
    <row r="664" spans="4:19" x14ac:dyDescent="0.2">
      <c r="D664" s="93"/>
      <c r="E664" s="93"/>
      <c r="F664" s="93"/>
      <c r="G664" s="93"/>
      <c r="H664" s="93"/>
      <c r="I664" s="93"/>
      <c r="J664" s="93"/>
      <c r="K664" s="93"/>
      <c r="L664" s="93"/>
      <c r="M664" s="93"/>
      <c r="N664" s="93"/>
      <c r="O664" s="93"/>
      <c r="P664" s="93"/>
      <c r="Q664" s="93"/>
      <c r="R664" s="93"/>
      <c r="S664" s="93"/>
    </row>
    <row r="665" spans="4:19" x14ac:dyDescent="0.2">
      <c r="D665" s="93"/>
      <c r="E665" s="93"/>
      <c r="F665" s="93"/>
      <c r="G665" s="93"/>
      <c r="H665" s="93"/>
      <c r="I665" s="93"/>
      <c r="J665" s="93"/>
      <c r="K665" s="93"/>
      <c r="L665" s="93"/>
      <c r="M665" s="93"/>
      <c r="N665" s="93"/>
      <c r="O665" s="93"/>
      <c r="P665" s="93"/>
      <c r="Q665" s="93"/>
      <c r="R665" s="93"/>
      <c r="S665" s="93"/>
    </row>
    <row r="666" spans="4:19" x14ac:dyDescent="0.2">
      <c r="D666" s="93"/>
      <c r="E666" s="93"/>
      <c r="F666" s="93"/>
      <c r="G666" s="93"/>
      <c r="H666" s="93"/>
      <c r="I666" s="93"/>
      <c r="J666" s="93"/>
      <c r="K666" s="93"/>
      <c r="L666" s="93"/>
      <c r="M666" s="93"/>
      <c r="N666" s="93"/>
      <c r="O666" s="93"/>
      <c r="P666" s="93"/>
      <c r="Q666" s="93"/>
      <c r="R666" s="93"/>
      <c r="S666" s="93"/>
    </row>
    <row r="667" spans="4:19" x14ac:dyDescent="0.2">
      <c r="D667" s="93"/>
      <c r="E667" s="93"/>
      <c r="F667" s="93"/>
      <c r="G667" s="93"/>
      <c r="H667" s="93"/>
      <c r="I667" s="93"/>
      <c r="J667" s="93"/>
      <c r="K667" s="93"/>
      <c r="L667" s="93"/>
      <c r="M667" s="93"/>
      <c r="N667" s="93"/>
      <c r="O667" s="93"/>
      <c r="P667" s="93"/>
      <c r="Q667" s="93"/>
      <c r="R667" s="93"/>
      <c r="S667" s="93"/>
    </row>
    <row r="668" spans="4:19" x14ac:dyDescent="0.2">
      <c r="D668" s="93"/>
      <c r="E668" s="93"/>
      <c r="F668" s="93"/>
      <c r="G668" s="93"/>
      <c r="H668" s="93"/>
      <c r="I668" s="93"/>
      <c r="J668" s="93"/>
      <c r="K668" s="93"/>
      <c r="L668" s="93"/>
      <c r="M668" s="93"/>
      <c r="N668" s="93"/>
      <c r="O668" s="93"/>
      <c r="P668" s="93"/>
      <c r="Q668" s="93"/>
      <c r="R668" s="93"/>
      <c r="S668" s="93"/>
    </row>
    <row r="669" spans="4:19" x14ac:dyDescent="0.2">
      <c r="D669" s="93"/>
      <c r="E669" s="93"/>
      <c r="F669" s="93"/>
      <c r="G669" s="93"/>
      <c r="H669" s="93"/>
      <c r="I669" s="93"/>
      <c r="J669" s="93"/>
      <c r="K669" s="93"/>
      <c r="L669" s="93"/>
      <c r="M669" s="93"/>
      <c r="N669" s="93"/>
      <c r="O669" s="93"/>
      <c r="P669" s="93"/>
      <c r="Q669" s="93"/>
      <c r="R669" s="93"/>
      <c r="S669" s="93"/>
    </row>
    <row r="670" spans="4:19" x14ac:dyDescent="0.2">
      <c r="D670" s="93"/>
      <c r="E670" s="93"/>
      <c r="F670" s="93"/>
      <c r="G670" s="93"/>
      <c r="H670" s="93"/>
      <c r="I670" s="93"/>
      <c r="J670" s="93"/>
      <c r="K670" s="93"/>
      <c r="L670" s="93"/>
      <c r="M670" s="93"/>
      <c r="N670" s="93"/>
      <c r="O670" s="93"/>
      <c r="P670" s="93"/>
      <c r="Q670" s="93"/>
      <c r="R670" s="93"/>
      <c r="S670" s="93"/>
    </row>
    <row r="671" spans="4:19" x14ac:dyDescent="0.2">
      <c r="D671" s="93"/>
      <c r="E671" s="93"/>
      <c r="F671" s="93"/>
      <c r="G671" s="93"/>
      <c r="H671" s="93"/>
      <c r="I671" s="93"/>
      <c r="J671" s="93"/>
      <c r="K671" s="93"/>
      <c r="L671" s="93"/>
      <c r="M671" s="93"/>
      <c r="N671" s="93"/>
      <c r="O671" s="93"/>
      <c r="P671" s="93"/>
      <c r="Q671" s="93"/>
      <c r="R671" s="93"/>
      <c r="S671" s="93"/>
    </row>
    <row r="672" spans="4:19" x14ac:dyDescent="0.2">
      <c r="D672" s="93"/>
      <c r="E672" s="93"/>
      <c r="F672" s="93"/>
      <c r="G672" s="93"/>
      <c r="H672" s="93"/>
      <c r="I672" s="93"/>
      <c r="J672" s="93"/>
      <c r="K672" s="93"/>
      <c r="L672" s="93"/>
      <c r="M672" s="93"/>
      <c r="N672" s="93"/>
      <c r="O672" s="93"/>
      <c r="P672" s="93"/>
      <c r="Q672" s="93"/>
      <c r="R672" s="93"/>
      <c r="S672" s="93"/>
    </row>
    <row r="673" spans="4:19" x14ac:dyDescent="0.2">
      <c r="D673" s="93"/>
      <c r="E673" s="93"/>
      <c r="F673" s="93"/>
      <c r="G673" s="93"/>
      <c r="H673" s="93"/>
      <c r="I673" s="93"/>
      <c r="J673" s="93"/>
      <c r="K673" s="93"/>
      <c r="L673" s="93"/>
      <c r="M673" s="93"/>
      <c r="N673" s="93"/>
      <c r="O673" s="93"/>
      <c r="P673" s="93"/>
      <c r="Q673" s="93"/>
      <c r="R673" s="93"/>
      <c r="S673" s="93"/>
    </row>
    <row r="674" spans="4:19" x14ac:dyDescent="0.2">
      <c r="D674" s="93"/>
      <c r="E674" s="93"/>
      <c r="F674" s="93"/>
      <c r="G674" s="93"/>
      <c r="H674" s="93"/>
      <c r="I674" s="93"/>
      <c r="J674" s="93"/>
      <c r="K674" s="93"/>
      <c r="L674" s="93"/>
      <c r="M674" s="93"/>
      <c r="N674" s="93"/>
      <c r="O674" s="93"/>
      <c r="P674" s="93"/>
      <c r="Q674" s="93"/>
      <c r="R674" s="93"/>
      <c r="S674" s="93"/>
    </row>
    <row r="675" spans="4:19" x14ac:dyDescent="0.2">
      <c r="D675" s="93"/>
      <c r="E675" s="93"/>
      <c r="F675" s="93"/>
      <c r="G675" s="93"/>
      <c r="H675" s="93"/>
      <c r="I675" s="93"/>
      <c r="J675" s="93"/>
      <c r="K675" s="93"/>
      <c r="L675" s="93"/>
      <c r="M675" s="93"/>
      <c r="N675" s="93"/>
      <c r="O675" s="93"/>
      <c r="P675" s="93"/>
      <c r="Q675" s="93"/>
      <c r="R675" s="93"/>
      <c r="S675" s="93"/>
    </row>
    <row r="676" spans="4:19" x14ac:dyDescent="0.2">
      <c r="D676" s="93"/>
      <c r="E676" s="93"/>
      <c r="F676" s="93"/>
      <c r="G676" s="93"/>
      <c r="H676" s="93"/>
      <c r="I676" s="93"/>
      <c r="J676" s="93"/>
      <c r="K676" s="93"/>
      <c r="L676" s="93"/>
      <c r="M676" s="93"/>
      <c r="N676" s="93"/>
      <c r="O676" s="93"/>
      <c r="P676" s="93"/>
      <c r="Q676" s="93"/>
      <c r="R676" s="93"/>
      <c r="S676" s="93"/>
    </row>
    <row r="677" spans="4:19" x14ac:dyDescent="0.2">
      <c r="D677" s="93"/>
      <c r="E677" s="93"/>
      <c r="F677" s="93"/>
      <c r="G677" s="93"/>
      <c r="H677" s="93"/>
      <c r="I677" s="93"/>
      <c r="J677" s="93"/>
      <c r="K677" s="93"/>
      <c r="L677" s="93"/>
      <c r="M677" s="93"/>
      <c r="N677" s="93"/>
      <c r="O677" s="93"/>
      <c r="P677" s="93"/>
      <c r="Q677" s="93"/>
      <c r="R677" s="93"/>
      <c r="S677" s="93"/>
    </row>
    <row r="678" spans="4:19" x14ac:dyDescent="0.2">
      <c r="D678" s="93"/>
      <c r="E678" s="93"/>
      <c r="F678" s="93"/>
      <c r="G678" s="93"/>
      <c r="H678" s="93"/>
      <c r="I678" s="93"/>
      <c r="J678" s="93"/>
      <c r="K678" s="93"/>
      <c r="L678" s="93"/>
      <c r="M678" s="93"/>
      <c r="N678" s="93"/>
      <c r="O678" s="93"/>
      <c r="P678" s="93"/>
      <c r="Q678" s="93"/>
      <c r="R678" s="93"/>
      <c r="S678" s="93"/>
    </row>
    <row r="679" spans="4:19" x14ac:dyDescent="0.2">
      <c r="D679" s="93"/>
      <c r="E679" s="93"/>
      <c r="F679" s="93"/>
      <c r="G679" s="93"/>
      <c r="H679" s="93"/>
      <c r="I679" s="93"/>
      <c r="J679" s="93"/>
      <c r="K679" s="93"/>
      <c r="L679" s="93"/>
      <c r="M679" s="93"/>
      <c r="N679" s="93"/>
      <c r="O679" s="93"/>
      <c r="P679" s="93"/>
      <c r="Q679" s="93"/>
      <c r="R679" s="93"/>
      <c r="S679" s="93"/>
    </row>
    <row r="680" spans="4:19" x14ac:dyDescent="0.2">
      <c r="D680" s="93"/>
      <c r="E680" s="93"/>
      <c r="F680" s="93"/>
      <c r="G680" s="93"/>
      <c r="H680" s="93"/>
      <c r="I680" s="93"/>
      <c r="J680" s="93"/>
      <c r="K680" s="93"/>
      <c r="L680" s="93"/>
      <c r="M680" s="93"/>
      <c r="N680" s="93"/>
      <c r="O680" s="93"/>
      <c r="P680" s="93"/>
      <c r="Q680" s="93"/>
      <c r="R680" s="93"/>
      <c r="S680" s="93"/>
    </row>
    <row r="681" spans="4:19" x14ac:dyDescent="0.2">
      <c r="D681" s="93"/>
      <c r="E681" s="93"/>
      <c r="F681" s="93"/>
      <c r="G681" s="93"/>
      <c r="H681" s="93"/>
      <c r="I681" s="93"/>
      <c r="J681" s="93"/>
      <c r="K681" s="93"/>
      <c r="L681" s="93"/>
      <c r="M681" s="93"/>
      <c r="N681" s="93"/>
      <c r="O681" s="93"/>
      <c r="P681" s="93"/>
      <c r="Q681" s="93"/>
      <c r="R681" s="93"/>
      <c r="S681" s="93"/>
    </row>
    <row r="682" spans="4:19" x14ac:dyDescent="0.2">
      <c r="D682" s="93"/>
      <c r="E682" s="93"/>
      <c r="F682" s="93"/>
      <c r="G682" s="93"/>
      <c r="H682" s="93"/>
      <c r="I682" s="93"/>
      <c r="J682" s="93"/>
      <c r="K682" s="93"/>
      <c r="L682" s="93"/>
      <c r="M682" s="93"/>
      <c r="N682" s="93"/>
      <c r="O682" s="93"/>
      <c r="P682" s="93"/>
      <c r="Q682" s="93"/>
      <c r="R682" s="93"/>
      <c r="S682" s="93"/>
    </row>
    <row r="683" spans="4:19" x14ac:dyDescent="0.2">
      <c r="D683" s="93"/>
      <c r="E683" s="93"/>
      <c r="F683" s="93"/>
      <c r="G683" s="93"/>
      <c r="H683" s="93"/>
      <c r="I683" s="93"/>
      <c r="J683" s="93"/>
      <c r="K683" s="93"/>
      <c r="L683" s="93"/>
      <c r="M683" s="93"/>
      <c r="N683" s="93"/>
      <c r="O683" s="93"/>
      <c r="P683" s="93"/>
      <c r="Q683" s="93"/>
      <c r="R683" s="93"/>
      <c r="S683" s="93"/>
    </row>
    <row r="684" spans="4:19" x14ac:dyDescent="0.2">
      <c r="D684" s="93"/>
      <c r="E684" s="93"/>
      <c r="F684" s="93"/>
      <c r="G684" s="93"/>
      <c r="H684" s="93"/>
      <c r="I684" s="93"/>
      <c r="J684" s="93"/>
      <c r="K684" s="93"/>
      <c r="L684" s="93"/>
      <c r="M684" s="93"/>
      <c r="N684" s="93"/>
      <c r="O684" s="93"/>
      <c r="P684" s="93"/>
      <c r="Q684" s="93"/>
      <c r="R684" s="93"/>
      <c r="S684" s="93"/>
    </row>
    <row r="685" spans="4:19" x14ac:dyDescent="0.2">
      <c r="D685" s="93"/>
      <c r="E685" s="93"/>
      <c r="F685" s="93"/>
      <c r="G685" s="93"/>
      <c r="H685" s="93"/>
      <c r="I685" s="93"/>
      <c r="J685" s="93"/>
      <c r="K685" s="93"/>
      <c r="L685" s="93"/>
      <c r="M685" s="93"/>
      <c r="N685" s="93"/>
      <c r="O685" s="93"/>
      <c r="P685" s="93"/>
      <c r="Q685" s="93"/>
      <c r="R685" s="93"/>
      <c r="S685" s="93"/>
    </row>
    <row r="686" spans="4:19" x14ac:dyDescent="0.2">
      <c r="D686" s="93"/>
      <c r="E686" s="93"/>
      <c r="F686" s="93"/>
      <c r="G686" s="93"/>
      <c r="H686" s="93"/>
      <c r="I686" s="93"/>
      <c r="J686" s="93"/>
      <c r="K686" s="93"/>
      <c r="L686" s="93"/>
      <c r="M686" s="93"/>
      <c r="N686" s="93"/>
      <c r="O686" s="93"/>
      <c r="P686" s="93"/>
      <c r="Q686" s="93"/>
      <c r="R686" s="93"/>
      <c r="S686" s="93"/>
    </row>
    <row r="687" spans="4:19" x14ac:dyDescent="0.2">
      <c r="D687" s="93"/>
      <c r="E687" s="93"/>
      <c r="F687" s="93"/>
      <c r="G687" s="93"/>
      <c r="H687" s="93"/>
      <c r="I687" s="93"/>
      <c r="J687" s="93"/>
      <c r="K687" s="93"/>
      <c r="L687" s="93"/>
      <c r="M687" s="93"/>
      <c r="N687" s="93"/>
      <c r="O687" s="93"/>
      <c r="P687" s="93"/>
      <c r="Q687" s="93"/>
      <c r="R687" s="93"/>
      <c r="S687" s="93"/>
    </row>
    <row r="688" spans="4:19" x14ac:dyDescent="0.2">
      <c r="D688" s="93"/>
      <c r="E688" s="93"/>
      <c r="F688" s="93"/>
      <c r="G688" s="93"/>
      <c r="H688" s="93"/>
      <c r="I688" s="93"/>
      <c r="J688" s="93"/>
      <c r="K688" s="93"/>
      <c r="L688" s="93"/>
      <c r="M688" s="93"/>
      <c r="N688" s="93"/>
      <c r="O688" s="93"/>
      <c r="P688" s="93"/>
      <c r="Q688" s="93"/>
      <c r="R688" s="93"/>
      <c r="S688" s="93"/>
    </row>
    <row r="689" spans="4:19" x14ac:dyDescent="0.2">
      <c r="D689" s="93"/>
      <c r="E689" s="93"/>
      <c r="F689" s="93"/>
      <c r="G689" s="93"/>
      <c r="H689" s="93"/>
      <c r="I689" s="93"/>
      <c r="J689" s="93"/>
      <c r="K689" s="93"/>
      <c r="L689" s="93"/>
      <c r="M689" s="93"/>
      <c r="N689" s="93"/>
      <c r="O689" s="93"/>
      <c r="P689" s="93"/>
      <c r="Q689" s="93"/>
      <c r="R689" s="93"/>
      <c r="S689" s="93"/>
    </row>
    <row r="690" spans="4:19" x14ac:dyDescent="0.2">
      <c r="D690" s="93"/>
      <c r="E690" s="93"/>
      <c r="F690" s="93"/>
      <c r="G690" s="93"/>
      <c r="H690" s="93"/>
      <c r="I690" s="93"/>
      <c r="J690" s="93"/>
      <c r="K690" s="93"/>
      <c r="L690" s="93"/>
      <c r="M690" s="93"/>
      <c r="N690" s="93"/>
      <c r="O690" s="93"/>
      <c r="P690" s="93"/>
      <c r="Q690" s="93"/>
      <c r="R690" s="93"/>
      <c r="S690" s="93"/>
    </row>
    <row r="691" spans="4:19" x14ac:dyDescent="0.2">
      <c r="D691" s="93"/>
      <c r="E691" s="93"/>
      <c r="F691" s="93"/>
      <c r="G691" s="93"/>
      <c r="H691" s="93"/>
      <c r="I691" s="93"/>
      <c r="J691" s="93"/>
      <c r="K691" s="93"/>
      <c r="L691" s="93"/>
      <c r="M691" s="93"/>
      <c r="N691" s="93"/>
      <c r="O691" s="93"/>
      <c r="P691" s="93"/>
      <c r="Q691" s="93"/>
      <c r="R691" s="93"/>
      <c r="S691" s="93"/>
    </row>
    <row r="692" spans="4:19" x14ac:dyDescent="0.2">
      <c r="D692" s="93"/>
      <c r="E692" s="93"/>
      <c r="F692" s="93"/>
      <c r="G692" s="93"/>
      <c r="H692" s="93"/>
      <c r="I692" s="93"/>
      <c r="J692" s="93"/>
      <c r="K692" s="93"/>
      <c r="L692" s="93"/>
      <c r="M692" s="93"/>
      <c r="N692" s="93"/>
      <c r="O692" s="93"/>
      <c r="P692" s="93"/>
      <c r="Q692" s="93"/>
      <c r="R692" s="93"/>
      <c r="S692" s="93"/>
    </row>
    <row r="693" spans="4:19" x14ac:dyDescent="0.2">
      <c r="D693" s="93"/>
      <c r="E693" s="93"/>
      <c r="F693" s="93"/>
      <c r="G693" s="93"/>
      <c r="H693" s="93"/>
      <c r="I693" s="93"/>
      <c r="J693" s="93"/>
      <c r="K693" s="93"/>
      <c r="L693" s="93"/>
      <c r="M693" s="93"/>
      <c r="N693" s="93"/>
      <c r="O693" s="93"/>
      <c r="P693" s="93"/>
      <c r="Q693" s="93"/>
      <c r="R693" s="93"/>
      <c r="S693" s="93"/>
    </row>
    <row r="694" spans="4:19" x14ac:dyDescent="0.2">
      <c r="D694" s="93"/>
      <c r="E694" s="93"/>
      <c r="F694" s="93"/>
      <c r="G694" s="93"/>
      <c r="H694" s="93"/>
      <c r="I694" s="93"/>
      <c r="J694" s="93"/>
      <c r="K694" s="93"/>
      <c r="L694" s="93"/>
      <c r="M694" s="93"/>
      <c r="N694" s="93"/>
      <c r="O694" s="93"/>
      <c r="P694" s="93"/>
      <c r="Q694" s="93"/>
      <c r="R694" s="93"/>
      <c r="S694" s="93"/>
    </row>
    <row r="695" spans="4:19" x14ac:dyDescent="0.2">
      <c r="D695" s="93"/>
      <c r="E695" s="93"/>
      <c r="F695" s="93"/>
      <c r="G695" s="93"/>
      <c r="H695" s="93"/>
      <c r="I695" s="93"/>
      <c r="J695" s="93"/>
      <c r="K695" s="93"/>
      <c r="L695" s="93"/>
      <c r="M695" s="93"/>
      <c r="N695" s="93"/>
      <c r="O695" s="93"/>
      <c r="P695" s="93"/>
      <c r="Q695" s="93"/>
      <c r="R695" s="93"/>
      <c r="S695" s="93"/>
    </row>
    <row r="696" spans="4:19" x14ac:dyDescent="0.2">
      <c r="D696" s="93"/>
      <c r="E696" s="93"/>
      <c r="F696" s="93"/>
      <c r="G696" s="93"/>
      <c r="H696" s="93"/>
      <c r="I696" s="93"/>
      <c r="J696" s="93"/>
      <c r="K696" s="93"/>
      <c r="L696" s="93"/>
      <c r="M696" s="93"/>
      <c r="N696" s="93"/>
      <c r="O696" s="93"/>
      <c r="P696" s="93"/>
      <c r="Q696" s="93"/>
      <c r="R696" s="93"/>
      <c r="S696" s="93"/>
    </row>
    <row r="697" spans="4:19" x14ac:dyDescent="0.2">
      <c r="D697" s="93"/>
      <c r="E697" s="93"/>
      <c r="F697" s="93"/>
      <c r="G697" s="93"/>
      <c r="H697" s="93"/>
      <c r="I697" s="93"/>
      <c r="J697" s="93"/>
      <c r="K697" s="93"/>
      <c r="L697" s="93"/>
      <c r="M697" s="93"/>
      <c r="N697" s="93"/>
      <c r="O697" s="93"/>
      <c r="P697" s="93"/>
      <c r="Q697" s="93"/>
      <c r="R697" s="93"/>
      <c r="S697" s="93"/>
    </row>
    <row r="698" spans="4:19" x14ac:dyDescent="0.2">
      <c r="D698" s="93"/>
      <c r="E698" s="93"/>
      <c r="F698" s="93"/>
      <c r="G698" s="93"/>
      <c r="H698" s="93"/>
      <c r="I698" s="93"/>
      <c r="J698" s="93"/>
      <c r="K698" s="93"/>
      <c r="L698" s="93"/>
      <c r="M698" s="93"/>
      <c r="N698" s="93"/>
      <c r="O698" s="93"/>
      <c r="P698" s="93"/>
      <c r="Q698" s="93"/>
      <c r="R698" s="93"/>
      <c r="S698" s="93"/>
    </row>
    <row r="699" spans="4:19" x14ac:dyDescent="0.2">
      <c r="D699" s="93"/>
      <c r="E699" s="93"/>
      <c r="F699" s="93"/>
      <c r="G699" s="93"/>
      <c r="H699" s="93"/>
      <c r="I699" s="93"/>
      <c r="J699" s="93"/>
      <c r="K699" s="93"/>
      <c r="L699" s="93"/>
      <c r="M699" s="93"/>
      <c r="N699" s="93"/>
      <c r="O699" s="93"/>
      <c r="P699" s="93"/>
      <c r="Q699" s="93"/>
      <c r="R699" s="93"/>
      <c r="S699" s="93"/>
    </row>
    <row r="700" spans="4:19" x14ac:dyDescent="0.2">
      <c r="D700" s="93"/>
      <c r="E700" s="93"/>
      <c r="F700" s="93"/>
      <c r="G700" s="93"/>
      <c r="H700" s="93"/>
      <c r="I700" s="93"/>
      <c r="J700" s="93"/>
      <c r="K700" s="93"/>
      <c r="L700" s="93"/>
      <c r="M700" s="93"/>
      <c r="N700" s="93"/>
      <c r="O700" s="93"/>
      <c r="P700" s="93"/>
      <c r="Q700" s="93"/>
      <c r="R700" s="93"/>
      <c r="S700" s="93"/>
    </row>
    <row r="701" spans="4:19" x14ac:dyDescent="0.2">
      <c r="D701" s="93"/>
      <c r="E701" s="93"/>
      <c r="F701" s="93"/>
      <c r="G701" s="93"/>
      <c r="H701" s="93"/>
      <c r="I701" s="93"/>
      <c r="J701" s="93"/>
      <c r="K701" s="93"/>
      <c r="L701" s="93"/>
      <c r="M701" s="93"/>
      <c r="N701" s="93"/>
      <c r="O701" s="93"/>
      <c r="P701" s="93"/>
      <c r="Q701" s="93"/>
      <c r="R701" s="93"/>
      <c r="S701" s="93"/>
    </row>
    <row r="702" spans="4:19" x14ac:dyDescent="0.2">
      <c r="D702" s="93"/>
      <c r="E702" s="93"/>
      <c r="F702" s="93"/>
      <c r="G702" s="93"/>
      <c r="H702" s="93"/>
      <c r="I702" s="93"/>
      <c r="J702" s="93"/>
      <c r="K702" s="93"/>
      <c r="L702" s="93"/>
      <c r="M702" s="93"/>
      <c r="N702" s="93"/>
      <c r="O702" s="93"/>
      <c r="P702" s="93"/>
      <c r="Q702" s="93"/>
      <c r="R702" s="93"/>
      <c r="S702" s="93"/>
    </row>
    <row r="703" spans="4:19" x14ac:dyDescent="0.2">
      <c r="D703" s="93"/>
      <c r="E703" s="93"/>
      <c r="F703" s="93"/>
      <c r="G703" s="93"/>
      <c r="H703" s="93"/>
      <c r="I703" s="93"/>
      <c r="J703" s="93"/>
      <c r="K703" s="93"/>
      <c r="L703" s="93"/>
      <c r="M703" s="93"/>
      <c r="N703" s="93"/>
      <c r="O703" s="93"/>
      <c r="P703" s="93"/>
      <c r="Q703" s="93"/>
      <c r="R703" s="93"/>
      <c r="S703" s="93"/>
    </row>
    <row r="704" spans="4:19" x14ac:dyDescent="0.2">
      <c r="D704" s="93"/>
      <c r="E704" s="93"/>
      <c r="F704" s="93"/>
      <c r="G704" s="93"/>
      <c r="H704" s="93"/>
      <c r="I704" s="93"/>
      <c r="J704" s="93"/>
      <c r="K704" s="93"/>
      <c r="L704" s="93"/>
      <c r="M704" s="93"/>
      <c r="N704" s="93"/>
      <c r="O704" s="93"/>
      <c r="P704" s="93"/>
      <c r="Q704" s="93"/>
      <c r="R704" s="93"/>
      <c r="S704" s="93"/>
    </row>
    <row r="705" spans="4:19" x14ac:dyDescent="0.2">
      <c r="D705" s="93"/>
      <c r="E705" s="93"/>
      <c r="F705" s="93"/>
      <c r="G705" s="93"/>
      <c r="H705" s="93"/>
      <c r="I705" s="93"/>
      <c r="J705" s="93"/>
      <c r="K705" s="93"/>
      <c r="L705" s="93"/>
      <c r="M705" s="93"/>
      <c r="N705" s="93"/>
      <c r="O705" s="93"/>
      <c r="P705" s="93"/>
      <c r="Q705" s="93"/>
      <c r="R705" s="93"/>
      <c r="S705" s="93"/>
    </row>
    <row r="706" spans="4:19" x14ac:dyDescent="0.2">
      <c r="D706" s="93"/>
      <c r="E706" s="93"/>
      <c r="F706" s="93"/>
      <c r="G706" s="93"/>
      <c r="H706" s="93"/>
      <c r="I706" s="93"/>
      <c r="J706" s="93"/>
      <c r="K706" s="93"/>
      <c r="L706" s="93"/>
      <c r="M706" s="93"/>
      <c r="N706" s="93"/>
      <c r="O706" s="93"/>
      <c r="P706" s="93"/>
      <c r="Q706" s="93"/>
      <c r="R706" s="93"/>
      <c r="S706" s="93"/>
    </row>
    <row r="707" spans="4:19" x14ac:dyDescent="0.2">
      <c r="D707" s="93"/>
      <c r="E707" s="93"/>
      <c r="F707" s="93"/>
      <c r="G707" s="93"/>
      <c r="H707" s="93"/>
      <c r="I707" s="93"/>
      <c r="J707" s="93"/>
      <c r="K707" s="93"/>
      <c r="L707" s="93"/>
      <c r="M707" s="93"/>
      <c r="N707" s="93"/>
      <c r="O707" s="93"/>
      <c r="P707" s="93"/>
      <c r="Q707" s="93"/>
      <c r="R707" s="93"/>
      <c r="S707" s="93"/>
    </row>
    <row r="708" spans="4:19" x14ac:dyDescent="0.2">
      <c r="D708" s="93"/>
      <c r="E708" s="93"/>
      <c r="F708" s="93"/>
      <c r="G708" s="93"/>
      <c r="H708" s="93"/>
      <c r="I708" s="93"/>
      <c r="J708" s="93"/>
      <c r="K708" s="93"/>
      <c r="L708" s="93"/>
      <c r="M708" s="93"/>
      <c r="N708" s="93"/>
      <c r="O708" s="93"/>
      <c r="P708" s="93"/>
      <c r="Q708" s="93"/>
      <c r="R708" s="93"/>
      <c r="S708" s="93"/>
    </row>
    <row r="709" spans="4:19" x14ac:dyDescent="0.2">
      <c r="D709" s="93"/>
      <c r="E709" s="93"/>
      <c r="F709" s="93"/>
      <c r="G709" s="93"/>
      <c r="H709" s="93"/>
      <c r="I709" s="93"/>
      <c r="J709" s="93"/>
      <c r="K709" s="93"/>
      <c r="L709" s="93"/>
      <c r="M709" s="93"/>
      <c r="N709" s="93"/>
      <c r="O709" s="93"/>
      <c r="P709" s="93"/>
      <c r="Q709" s="93"/>
      <c r="R709" s="93"/>
      <c r="S709" s="93"/>
    </row>
    <row r="710" spans="4:19" x14ac:dyDescent="0.2">
      <c r="D710" s="93"/>
      <c r="E710" s="93"/>
      <c r="F710" s="93"/>
      <c r="G710" s="93"/>
      <c r="H710" s="93"/>
      <c r="I710" s="93"/>
      <c r="J710" s="93"/>
      <c r="K710" s="93"/>
      <c r="L710" s="93"/>
      <c r="M710" s="93"/>
      <c r="N710" s="93"/>
      <c r="O710" s="93"/>
      <c r="P710" s="93"/>
      <c r="Q710" s="93"/>
      <c r="R710" s="93"/>
      <c r="S710" s="93"/>
    </row>
    <row r="711" spans="4:19" x14ac:dyDescent="0.2">
      <c r="D711" s="93"/>
      <c r="E711" s="93"/>
      <c r="F711" s="93"/>
      <c r="G711" s="93"/>
      <c r="H711" s="93"/>
      <c r="I711" s="93"/>
      <c r="J711" s="93"/>
      <c r="K711" s="93"/>
      <c r="L711" s="93"/>
      <c r="M711" s="93"/>
      <c r="N711" s="93"/>
      <c r="O711" s="93"/>
      <c r="P711" s="93"/>
      <c r="Q711" s="93"/>
      <c r="R711" s="93"/>
      <c r="S711" s="93"/>
    </row>
    <row r="712" spans="4:19" x14ac:dyDescent="0.2">
      <c r="D712" s="93"/>
      <c r="E712" s="93"/>
      <c r="F712" s="93"/>
      <c r="G712" s="93"/>
      <c r="H712" s="93"/>
      <c r="I712" s="93"/>
      <c r="J712" s="93"/>
      <c r="K712" s="93"/>
      <c r="L712" s="93"/>
      <c r="M712" s="93"/>
      <c r="N712" s="93"/>
      <c r="O712" s="93"/>
      <c r="P712" s="93"/>
      <c r="Q712" s="93"/>
      <c r="R712" s="93"/>
      <c r="S712" s="93"/>
    </row>
    <row r="713" spans="4:19" x14ac:dyDescent="0.2">
      <c r="D713" s="93"/>
      <c r="E713" s="93"/>
      <c r="F713" s="93"/>
      <c r="G713" s="93"/>
      <c r="H713" s="93"/>
      <c r="I713" s="93"/>
      <c r="J713" s="93"/>
      <c r="K713" s="93"/>
      <c r="L713" s="93"/>
      <c r="M713" s="93"/>
      <c r="N713" s="93"/>
      <c r="O713" s="93"/>
      <c r="P713" s="93"/>
      <c r="Q713" s="93"/>
      <c r="R713" s="93"/>
      <c r="S713" s="93"/>
    </row>
    <row r="714" spans="4:19" x14ac:dyDescent="0.2">
      <c r="D714" s="93"/>
      <c r="E714" s="93"/>
      <c r="F714" s="93"/>
      <c r="G714" s="93"/>
      <c r="H714" s="93"/>
      <c r="I714" s="93"/>
      <c r="J714" s="93"/>
      <c r="K714" s="93"/>
      <c r="L714" s="93"/>
      <c r="M714" s="93"/>
      <c r="N714" s="93"/>
      <c r="O714" s="93"/>
      <c r="P714" s="93"/>
      <c r="Q714" s="93"/>
      <c r="R714" s="93"/>
      <c r="S714" s="93"/>
    </row>
    <row r="715" spans="4:19" x14ac:dyDescent="0.2">
      <c r="D715" s="93"/>
      <c r="E715" s="93"/>
      <c r="F715" s="93"/>
      <c r="G715" s="93"/>
      <c r="H715" s="93"/>
      <c r="I715" s="93"/>
      <c r="J715" s="93"/>
      <c r="K715" s="93"/>
      <c r="L715" s="93"/>
      <c r="M715" s="93"/>
      <c r="N715" s="93"/>
      <c r="O715" s="93"/>
      <c r="P715" s="93"/>
      <c r="Q715" s="93"/>
      <c r="R715" s="93"/>
      <c r="S715" s="93"/>
    </row>
    <row r="716" spans="4:19" x14ac:dyDescent="0.2">
      <c r="D716" s="93"/>
      <c r="E716" s="93"/>
      <c r="F716" s="93"/>
      <c r="G716" s="93"/>
      <c r="H716" s="93"/>
      <c r="I716" s="93"/>
      <c r="J716" s="93"/>
      <c r="K716" s="93"/>
      <c r="L716" s="93"/>
      <c r="M716" s="93"/>
      <c r="N716" s="93"/>
      <c r="O716" s="93"/>
      <c r="P716" s="93"/>
      <c r="Q716" s="93"/>
      <c r="R716" s="93"/>
      <c r="S716" s="93"/>
    </row>
    <row r="717" spans="4:19" x14ac:dyDescent="0.2">
      <c r="D717" s="93"/>
      <c r="E717" s="93"/>
      <c r="F717" s="93"/>
      <c r="G717" s="93"/>
      <c r="H717" s="93"/>
      <c r="I717" s="93"/>
      <c r="J717" s="93"/>
      <c r="K717" s="93"/>
      <c r="L717" s="93"/>
      <c r="M717" s="93"/>
      <c r="N717" s="93"/>
      <c r="O717" s="93"/>
      <c r="P717" s="93"/>
      <c r="Q717" s="93"/>
      <c r="R717" s="93"/>
      <c r="S717" s="93"/>
    </row>
    <row r="718" spans="4:19" x14ac:dyDescent="0.2">
      <c r="D718" s="93"/>
      <c r="E718" s="93"/>
      <c r="F718" s="93"/>
      <c r="G718" s="93"/>
      <c r="H718" s="93"/>
      <c r="I718" s="93"/>
      <c r="J718" s="93"/>
      <c r="K718" s="93"/>
      <c r="L718" s="93"/>
      <c r="M718" s="93"/>
      <c r="N718" s="93"/>
      <c r="O718" s="93"/>
      <c r="P718" s="93"/>
      <c r="Q718" s="93"/>
      <c r="R718" s="93"/>
      <c r="S718" s="93"/>
    </row>
    <row r="719" spans="4:19" x14ac:dyDescent="0.2">
      <c r="D719" s="93"/>
      <c r="E719" s="93"/>
      <c r="F719" s="93"/>
      <c r="G719" s="93"/>
      <c r="H719" s="93"/>
      <c r="I719" s="93"/>
      <c r="J719" s="93"/>
      <c r="K719" s="93"/>
      <c r="L719" s="93"/>
      <c r="M719" s="93"/>
      <c r="N719" s="93"/>
      <c r="O719" s="93"/>
      <c r="P719" s="93"/>
      <c r="Q719" s="93"/>
      <c r="R719" s="93"/>
      <c r="S719" s="93"/>
    </row>
    <row r="720" spans="4:19" x14ac:dyDescent="0.2">
      <c r="D720" s="93"/>
      <c r="E720" s="93"/>
      <c r="F720" s="93"/>
      <c r="G720" s="93"/>
      <c r="H720" s="93"/>
      <c r="I720" s="93"/>
      <c r="J720" s="93"/>
      <c r="K720" s="93"/>
      <c r="L720" s="93"/>
      <c r="M720" s="93"/>
      <c r="N720" s="93"/>
      <c r="O720" s="93"/>
      <c r="P720" s="93"/>
      <c r="Q720" s="93"/>
      <c r="R720" s="93"/>
      <c r="S720" s="93"/>
    </row>
    <row r="721" spans="4:19" x14ac:dyDescent="0.2">
      <c r="D721" s="93"/>
      <c r="E721" s="93"/>
      <c r="F721" s="93"/>
      <c r="G721" s="93"/>
      <c r="H721" s="93"/>
      <c r="I721" s="93"/>
      <c r="J721" s="93"/>
      <c r="K721" s="93"/>
      <c r="L721" s="93"/>
      <c r="M721" s="93"/>
      <c r="N721" s="93"/>
      <c r="O721" s="93"/>
      <c r="P721" s="93"/>
      <c r="Q721" s="93"/>
      <c r="R721" s="93"/>
      <c r="S721" s="93"/>
    </row>
    <row r="722" spans="4:19" x14ac:dyDescent="0.2">
      <c r="D722" s="93"/>
      <c r="E722" s="93"/>
      <c r="F722" s="93"/>
      <c r="G722" s="93"/>
      <c r="H722" s="93"/>
      <c r="I722" s="93"/>
      <c r="J722" s="93"/>
      <c r="K722" s="93"/>
      <c r="L722" s="93"/>
      <c r="M722" s="93"/>
      <c r="N722" s="93"/>
      <c r="O722" s="93"/>
      <c r="P722" s="93"/>
      <c r="Q722" s="93"/>
      <c r="R722" s="93"/>
      <c r="S722" s="93"/>
    </row>
    <row r="723" spans="4:19" x14ac:dyDescent="0.2">
      <c r="D723" s="93"/>
      <c r="E723" s="93"/>
      <c r="F723" s="93"/>
      <c r="G723" s="93"/>
      <c r="H723" s="93"/>
      <c r="I723" s="93"/>
      <c r="J723" s="93"/>
      <c r="K723" s="93"/>
      <c r="L723" s="93"/>
      <c r="M723" s="93"/>
      <c r="N723" s="93"/>
      <c r="O723" s="93"/>
      <c r="P723" s="93"/>
      <c r="Q723" s="93"/>
      <c r="R723" s="93"/>
      <c r="S723" s="93"/>
    </row>
    <row r="724" spans="4:19" x14ac:dyDescent="0.2">
      <c r="D724" s="93"/>
      <c r="E724" s="93"/>
      <c r="F724" s="93"/>
      <c r="G724" s="93"/>
      <c r="H724" s="93"/>
      <c r="I724" s="93"/>
      <c r="J724" s="93"/>
      <c r="K724" s="93"/>
      <c r="L724" s="93"/>
      <c r="M724" s="93"/>
      <c r="N724" s="93"/>
      <c r="O724" s="93"/>
      <c r="P724" s="93"/>
      <c r="Q724" s="93"/>
      <c r="R724" s="93"/>
      <c r="S724" s="93"/>
    </row>
    <row r="725" spans="4:19" x14ac:dyDescent="0.2">
      <c r="D725" s="93"/>
      <c r="E725" s="93"/>
      <c r="F725" s="93"/>
      <c r="G725" s="93"/>
      <c r="H725" s="93"/>
      <c r="I725" s="93"/>
      <c r="J725" s="93"/>
      <c r="K725" s="93"/>
      <c r="L725" s="93"/>
      <c r="M725" s="93"/>
      <c r="N725" s="93"/>
      <c r="O725" s="93"/>
      <c r="P725" s="93"/>
      <c r="Q725" s="93"/>
      <c r="R725" s="93"/>
      <c r="S725" s="93"/>
    </row>
    <row r="726" spans="4:19" x14ac:dyDescent="0.2">
      <c r="D726" s="93"/>
      <c r="E726" s="93"/>
      <c r="F726" s="93"/>
      <c r="G726" s="93"/>
      <c r="H726" s="93"/>
      <c r="I726" s="93"/>
      <c r="J726" s="93"/>
      <c r="K726" s="93"/>
      <c r="L726" s="93"/>
      <c r="M726" s="93"/>
      <c r="N726" s="93"/>
      <c r="O726" s="93"/>
      <c r="P726" s="93"/>
      <c r="Q726" s="93"/>
      <c r="R726" s="93"/>
      <c r="S726" s="93"/>
    </row>
    <row r="727" spans="4:19" x14ac:dyDescent="0.2">
      <c r="D727" s="93"/>
      <c r="E727" s="93"/>
      <c r="F727" s="93"/>
      <c r="G727" s="93"/>
      <c r="H727" s="93"/>
      <c r="I727" s="93"/>
      <c r="J727" s="93"/>
      <c r="K727" s="93"/>
      <c r="L727" s="93"/>
      <c r="M727" s="93"/>
      <c r="N727" s="93"/>
      <c r="O727" s="93"/>
      <c r="P727" s="93"/>
      <c r="Q727" s="93"/>
      <c r="R727" s="93"/>
      <c r="S727" s="93"/>
    </row>
    <row r="728" spans="4:19" x14ac:dyDescent="0.2">
      <c r="D728" s="93"/>
      <c r="E728" s="93"/>
      <c r="F728" s="93"/>
      <c r="G728" s="93"/>
      <c r="H728" s="93"/>
      <c r="I728" s="93"/>
      <c r="J728" s="93"/>
      <c r="K728" s="93"/>
      <c r="L728" s="93"/>
      <c r="M728" s="93"/>
      <c r="N728" s="93"/>
      <c r="O728" s="93"/>
      <c r="P728" s="93"/>
      <c r="Q728" s="93"/>
      <c r="R728" s="93"/>
      <c r="S728" s="93"/>
    </row>
    <row r="729" spans="4:19" x14ac:dyDescent="0.2">
      <c r="D729" s="93"/>
      <c r="E729" s="93"/>
      <c r="F729" s="93"/>
      <c r="G729" s="93"/>
      <c r="H729" s="93"/>
      <c r="I729" s="93"/>
      <c r="J729" s="93"/>
      <c r="K729" s="93"/>
      <c r="L729" s="93"/>
      <c r="M729" s="93"/>
      <c r="N729" s="93"/>
      <c r="O729" s="93"/>
      <c r="P729" s="93"/>
      <c r="Q729" s="93"/>
      <c r="R729" s="93"/>
      <c r="S729" s="93"/>
    </row>
    <row r="730" spans="4:19" x14ac:dyDescent="0.2">
      <c r="D730" s="93"/>
      <c r="E730" s="93"/>
      <c r="F730" s="93"/>
      <c r="G730" s="93"/>
      <c r="H730" s="93"/>
      <c r="I730" s="93"/>
      <c r="J730" s="93"/>
      <c r="K730" s="93"/>
      <c r="L730" s="93"/>
      <c r="M730" s="93"/>
      <c r="N730" s="93"/>
      <c r="O730" s="93"/>
      <c r="P730" s="93"/>
      <c r="Q730" s="93"/>
      <c r="R730" s="93"/>
      <c r="S730" s="93"/>
    </row>
    <row r="731" spans="4:19" x14ac:dyDescent="0.2">
      <c r="D731" s="93"/>
      <c r="E731" s="93"/>
      <c r="F731" s="93"/>
      <c r="G731" s="93"/>
      <c r="H731" s="93"/>
      <c r="I731" s="93"/>
      <c r="J731" s="93"/>
      <c r="K731" s="93"/>
      <c r="L731" s="93"/>
      <c r="M731" s="93"/>
      <c r="N731" s="93"/>
      <c r="O731" s="93"/>
      <c r="P731" s="93"/>
      <c r="Q731" s="93"/>
      <c r="R731" s="93"/>
      <c r="S731" s="93"/>
    </row>
    <row r="732" spans="4:19" x14ac:dyDescent="0.2">
      <c r="D732" s="93"/>
      <c r="E732" s="93"/>
      <c r="F732" s="93"/>
      <c r="G732" s="93"/>
      <c r="H732" s="93"/>
      <c r="I732" s="93"/>
      <c r="J732" s="93"/>
      <c r="K732" s="93"/>
      <c r="L732" s="93"/>
      <c r="M732" s="93"/>
      <c r="N732" s="93"/>
      <c r="O732" s="93"/>
      <c r="P732" s="93"/>
      <c r="Q732" s="93"/>
      <c r="R732" s="93"/>
      <c r="S732" s="93"/>
    </row>
    <row r="733" spans="4:19" x14ac:dyDescent="0.2">
      <c r="D733" s="93"/>
      <c r="E733" s="93"/>
      <c r="F733" s="93"/>
      <c r="G733" s="93"/>
      <c r="H733" s="93"/>
      <c r="I733" s="93"/>
      <c r="J733" s="93"/>
      <c r="K733" s="93"/>
      <c r="L733" s="93"/>
      <c r="M733" s="93"/>
      <c r="N733" s="93"/>
      <c r="O733" s="93"/>
      <c r="P733" s="93"/>
      <c r="Q733" s="93"/>
      <c r="R733" s="93"/>
      <c r="S733" s="93"/>
    </row>
    <row r="734" spans="4:19" x14ac:dyDescent="0.2">
      <c r="D734" s="93"/>
      <c r="E734" s="93"/>
      <c r="F734" s="93"/>
      <c r="G734" s="93"/>
      <c r="H734" s="93"/>
      <c r="I734" s="93"/>
      <c r="J734" s="93"/>
      <c r="K734" s="93"/>
      <c r="L734" s="93"/>
      <c r="M734" s="93"/>
      <c r="N734" s="93"/>
      <c r="O734" s="93"/>
      <c r="P734" s="93"/>
      <c r="Q734" s="93"/>
      <c r="R734" s="93"/>
      <c r="S734" s="93"/>
    </row>
    <row r="735" spans="4:19" x14ac:dyDescent="0.2">
      <c r="D735" s="93"/>
      <c r="E735" s="93"/>
      <c r="F735" s="93"/>
      <c r="G735" s="93"/>
      <c r="H735" s="93"/>
      <c r="I735" s="93"/>
      <c r="J735" s="93"/>
      <c r="K735" s="93"/>
      <c r="L735" s="93"/>
      <c r="M735" s="93"/>
      <c r="N735" s="93"/>
      <c r="O735" s="93"/>
      <c r="P735" s="93"/>
      <c r="Q735" s="93"/>
      <c r="R735" s="93"/>
      <c r="S735" s="93"/>
    </row>
    <row r="736" spans="4:19" x14ac:dyDescent="0.2">
      <c r="D736" s="93"/>
      <c r="E736" s="93"/>
      <c r="F736" s="93"/>
      <c r="G736" s="93"/>
      <c r="H736" s="93"/>
      <c r="I736" s="93"/>
      <c r="J736" s="93"/>
      <c r="K736" s="93"/>
      <c r="L736" s="93"/>
      <c r="M736" s="93"/>
      <c r="N736" s="93"/>
      <c r="O736" s="93"/>
      <c r="P736" s="93"/>
      <c r="Q736" s="93"/>
      <c r="R736" s="93"/>
      <c r="S736" s="93"/>
    </row>
    <row r="737" spans="4:19" x14ac:dyDescent="0.2">
      <c r="D737" s="93"/>
      <c r="E737" s="93"/>
      <c r="F737" s="93"/>
      <c r="G737" s="93"/>
      <c r="H737" s="93"/>
      <c r="I737" s="93"/>
      <c r="J737" s="93"/>
      <c r="K737" s="93"/>
      <c r="L737" s="93"/>
      <c r="M737" s="93"/>
      <c r="N737" s="93"/>
      <c r="O737" s="93"/>
      <c r="P737" s="93"/>
      <c r="Q737" s="93"/>
      <c r="R737" s="93"/>
      <c r="S737" s="93"/>
    </row>
    <row r="738" spans="4:19" x14ac:dyDescent="0.2">
      <c r="D738" s="93"/>
      <c r="E738" s="93"/>
      <c r="F738" s="93"/>
      <c r="G738" s="93"/>
      <c r="H738" s="93"/>
      <c r="I738" s="93"/>
      <c r="J738" s="93"/>
      <c r="K738" s="93"/>
      <c r="L738" s="93"/>
      <c r="M738" s="93"/>
      <c r="N738" s="93"/>
      <c r="O738" s="93"/>
      <c r="P738" s="93"/>
      <c r="Q738" s="93"/>
      <c r="R738" s="93"/>
      <c r="S738" s="93"/>
    </row>
    <row r="739" spans="4:19" x14ac:dyDescent="0.2">
      <c r="D739" s="93"/>
      <c r="E739" s="93"/>
      <c r="F739" s="93"/>
      <c r="G739" s="93"/>
      <c r="H739" s="93"/>
      <c r="I739" s="93"/>
      <c r="J739" s="93"/>
      <c r="K739" s="93"/>
      <c r="L739" s="93"/>
      <c r="M739" s="93"/>
      <c r="N739" s="93"/>
      <c r="O739" s="93"/>
      <c r="P739" s="93"/>
      <c r="Q739" s="93"/>
      <c r="R739" s="93"/>
      <c r="S739" s="93"/>
    </row>
    <row r="740" spans="4:19" x14ac:dyDescent="0.2">
      <c r="D740" s="93"/>
      <c r="E740" s="93"/>
      <c r="F740" s="93"/>
      <c r="G740" s="93"/>
      <c r="H740" s="93"/>
      <c r="I740" s="93"/>
      <c r="J740" s="93"/>
      <c r="K740" s="93"/>
      <c r="L740" s="93"/>
      <c r="M740" s="93"/>
      <c r="N740" s="93"/>
      <c r="O740" s="93"/>
      <c r="P740" s="93"/>
      <c r="Q740" s="93"/>
      <c r="R740" s="93"/>
      <c r="S740" s="93"/>
    </row>
    <row r="741" spans="4:19" x14ac:dyDescent="0.2">
      <c r="D741" s="93"/>
      <c r="E741" s="93"/>
      <c r="F741" s="93"/>
      <c r="G741" s="93"/>
      <c r="H741" s="93"/>
      <c r="I741" s="93"/>
      <c r="J741" s="93"/>
      <c r="K741" s="93"/>
      <c r="L741" s="93"/>
      <c r="M741" s="93"/>
      <c r="N741" s="93"/>
      <c r="O741" s="93"/>
      <c r="P741" s="93"/>
      <c r="Q741" s="93"/>
      <c r="R741" s="93"/>
      <c r="S741" s="93"/>
    </row>
    <row r="742" spans="4:19" x14ac:dyDescent="0.2">
      <c r="D742" s="93"/>
      <c r="E742" s="93"/>
      <c r="F742" s="93"/>
      <c r="G742" s="93"/>
      <c r="H742" s="93"/>
      <c r="I742" s="93"/>
      <c r="J742" s="93"/>
      <c r="K742" s="93"/>
      <c r="L742" s="93"/>
      <c r="M742" s="93"/>
      <c r="N742" s="93"/>
      <c r="O742" s="93"/>
      <c r="P742" s="93"/>
      <c r="Q742" s="93"/>
      <c r="R742" s="93"/>
      <c r="S742" s="93"/>
    </row>
    <row r="743" spans="4:19" x14ac:dyDescent="0.2">
      <c r="D743" s="93"/>
      <c r="E743" s="93"/>
      <c r="F743" s="93"/>
      <c r="G743" s="93"/>
      <c r="H743" s="93"/>
      <c r="I743" s="93"/>
      <c r="J743" s="93"/>
      <c r="K743" s="93"/>
      <c r="L743" s="93"/>
      <c r="M743" s="93"/>
      <c r="N743" s="93"/>
      <c r="O743" s="93"/>
      <c r="P743" s="93"/>
      <c r="Q743" s="93"/>
      <c r="R743" s="93"/>
      <c r="S743" s="93"/>
    </row>
    <row r="744" spans="4:19" x14ac:dyDescent="0.2">
      <c r="D744" s="93"/>
      <c r="E744" s="93"/>
      <c r="F744" s="93"/>
      <c r="G744" s="93"/>
      <c r="H744" s="93"/>
      <c r="I744" s="93"/>
      <c r="J744" s="93"/>
      <c r="K744" s="93"/>
      <c r="L744" s="93"/>
      <c r="M744" s="93"/>
      <c r="N744" s="93"/>
      <c r="O744" s="93"/>
      <c r="P744" s="93"/>
      <c r="Q744" s="93"/>
      <c r="R744" s="93"/>
      <c r="S744" s="93"/>
    </row>
    <row r="745" spans="4:19" x14ac:dyDescent="0.2">
      <c r="D745" s="93"/>
      <c r="E745" s="93"/>
      <c r="F745" s="93"/>
      <c r="G745" s="93"/>
      <c r="H745" s="93"/>
      <c r="I745" s="93"/>
      <c r="J745" s="93"/>
      <c r="K745" s="93"/>
      <c r="L745" s="93"/>
      <c r="M745" s="93"/>
      <c r="N745" s="93"/>
      <c r="O745" s="93"/>
      <c r="P745" s="93"/>
      <c r="Q745" s="93"/>
      <c r="R745" s="93"/>
      <c r="S745" s="93"/>
    </row>
    <row r="746" spans="4:19" x14ac:dyDescent="0.2">
      <c r="D746" s="93"/>
      <c r="E746" s="93"/>
      <c r="F746" s="93"/>
      <c r="G746" s="93"/>
      <c r="H746" s="93"/>
      <c r="I746" s="93"/>
      <c r="J746" s="93"/>
      <c r="K746" s="93"/>
      <c r="L746" s="93"/>
      <c r="M746" s="93"/>
      <c r="N746" s="93"/>
      <c r="O746" s="93"/>
      <c r="P746" s="93"/>
      <c r="Q746" s="93"/>
      <c r="R746" s="93"/>
      <c r="S746" s="93"/>
    </row>
    <row r="747" spans="4:19" x14ac:dyDescent="0.2">
      <c r="D747" s="93"/>
      <c r="E747" s="93"/>
      <c r="F747" s="93"/>
      <c r="G747" s="93"/>
      <c r="H747" s="93"/>
      <c r="I747" s="93"/>
      <c r="J747" s="93"/>
      <c r="K747" s="93"/>
      <c r="L747" s="93"/>
      <c r="M747" s="93"/>
      <c r="N747" s="93"/>
      <c r="O747" s="93"/>
      <c r="P747" s="93"/>
      <c r="Q747" s="93"/>
      <c r="R747" s="93"/>
      <c r="S747" s="93"/>
    </row>
    <row r="748" spans="4:19" x14ac:dyDescent="0.2">
      <c r="D748" s="93"/>
      <c r="E748" s="93"/>
      <c r="F748" s="93"/>
      <c r="G748" s="93"/>
      <c r="H748" s="93"/>
      <c r="I748" s="93"/>
      <c r="J748" s="93"/>
      <c r="K748" s="93"/>
      <c r="L748" s="93"/>
      <c r="M748" s="93"/>
      <c r="N748" s="93"/>
      <c r="O748" s="93"/>
      <c r="P748" s="93"/>
      <c r="Q748" s="93"/>
      <c r="R748" s="93"/>
      <c r="S748" s="93"/>
    </row>
    <row r="749" spans="4:19" x14ac:dyDescent="0.2">
      <c r="D749" s="93"/>
      <c r="E749" s="93"/>
      <c r="F749" s="93"/>
      <c r="G749" s="93"/>
      <c r="H749" s="93"/>
      <c r="I749" s="93"/>
      <c r="J749" s="93"/>
      <c r="K749" s="93"/>
      <c r="L749" s="93"/>
      <c r="M749" s="93"/>
      <c r="N749" s="93"/>
      <c r="O749" s="93"/>
      <c r="P749" s="93"/>
      <c r="Q749" s="93"/>
      <c r="R749" s="93"/>
      <c r="S749" s="93"/>
    </row>
    <row r="750" spans="4:19" x14ac:dyDescent="0.2">
      <c r="D750" s="93"/>
      <c r="E750" s="93"/>
      <c r="F750" s="93"/>
      <c r="G750" s="93"/>
      <c r="H750" s="93"/>
      <c r="I750" s="93"/>
      <c r="J750" s="93"/>
      <c r="K750" s="93"/>
      <c r="L750" s="93"/>
      <c r="M750" s="93"/>
      <c r="N750" s="93"/>
      <c r="O750" s="93"/>
      <c r="P750" s="93"/>
      <c r="Q750" s="93"/>
      <c r="R750" s="93"/>
      <c r="S750" s="93"/>
    </row>
    <row r="751" spans="4:19" x14ac:dyDescent="0.2">
      <c r="D751" s="93"/>
      <c r="E751" s="93"/>
      <c r="F751" s="93"/>
      <c r="G751" s="93"/>
      <c r="H751" s="93"/>
      <c r="I751" s="93"/>
      <c r="J751" s="93"/>
      <c r="K751" s="93"/>
      <c r="L751" s="93"/>
      <c r="M751" s="93"/>
      <c r="N751" s="93"/>
      <c r="O751" s="93"/>
      <c r="P751" s="93"/>
      <c r="Q751" s="93"/>
      <c r="R751" s="93"/>
      <c r="S751" s="93"/>
    </row>
    <row r="752" spans="4:19" x14ac:dyDescent="0.2">
      <c r="D752" s="93"/>
      <c r="E752" s="93"/>
      <c r="F752" s="93"/>
      <c r="G752" s="93"/>
      <c r="H752" s="93"/>
      <c r="I752" s="93"/>
      <c r="J752" s="93"/>
      <c r="K752" s="93"/>
      <c r="L752" s="93"/>
      <c r="M752" s="93"/>
      <c r="N752" s="93"/>
      <c r="O752" s="93"/>
      <c r="P752" s="93"/>
      <c r="Q752" s="93"/>
      <c r="R752" s="93"/>
      <c r="S752" s="93"/>
    </row>
    <row r="753" spans="4:19" x14ac:dyDescent="0.2">
      <c r="D753" s="93"/>
      <c r="E753" s="93"/>
      <c r="F753" s="93"/>
      <c r="G753" s="93"/>
      <c r="H753" s="93"/>
      <c r="I753" s="93"/>
      <c r="J753" s="93"/>
      <c r="K753" s="93"/>
      <c r="L753" s="93"/>
      <c r="M753" s="93"/>
      <c r="N753" s="93"/>
      <c r="O753" s="93"/>
      <c r="P753" s="93"/>
      <c r="Q753" s="93"/>
      <c r="R753" s="93"/>
      <c r="S753" s="93"/>
    </row>
    <row r="754" spans="4:19" x14ac:dyDescent="0.2">
      <c r="D754" s="93"/>
      <c r="E754" s="93"/>
      <c r="F754" s="93"/>
      <c r="G754" s="93"/>
      <c r="H754" s="93"/>
      <c r="I754" s="93"/>
      <c r="J754" s="93"/>
      <c r="K754" s="93"/>
      <c r="L754" s="93"/>
      <c r="M754" s="93"/>
      <c r="N754" s="93"/>
      <c r="O754" s="93"/>
      <c r="P754" s="93"/>
      <c r="Q754" s="93"/>
      <c r="R754" s="93"/>
      <c r="S754" s="93"/>
    </row>
    <row r="755" spans="4:19" x14ac:dyDescent="0.2">
      <c r="D755" s="93"/>
      <c r="E755" s="93"/>
      <c r="F755" s="93"/>
      <c r="G755" s="93"/>
      <c r="H755" s="93"/>
      <c r="I755" s="93"/>
      <c r="J755" s="93"/>
      <c r="K755" s="93"/>
      <c r="L755" s="93"/>
      <c r="M755" s="93"/>
      <c r="N755" s="93"/>
      <c r="O755" s="93"/>
      <c r="P755" s="93"/>
      <c r="Q755" s="93"/>
      <c r="R755" s="93"/>
      <c r="S755" s="93"/>
    </row>
    <row r="756" spans="4:19" x14ac:dyDescent="0.2">
      <c r="D756" s="93"/>
      <c r="E756" s="93"/>
      <c r="F756" s="93"/>
      <c r="G756" s="93"/>
      <c r="H756" s="93"/>
      <c r="I756" s="93"/>
      <c r="J756" s="93"/>
      <c r="K756" s="93"/>
      <c r="L756" s="93"/>
      <c r="M756" s="93"/>
      <c r="N756" s="93"/>
      <c r="O756" s="93"/>
      <c r="P756" s="93"/>
      <c r="Q756" s="93"/>
      <c r="R756" s="93"/>
      <c r="S756" s="93"/>
    </row>
    <row r="757" spans="4:19" x14ac:dyDescent="0.2">
      <c r="D757" s="93"/>
      <c r="E757" s="93"/>
      <c r="F757" s="93"/>
      <c r="G757" s="93"/>
      <c r="H757" s="93"/>
      <c r="I757" s="93"/>
      <c r="J757" s="93"/>
      <c r="K757" s="93"/>
      <c r="L757" s="93"/>
      <c r="M757" s="93"/>
      <c r="N757" s="93"/>
      <c r="O757" s="93"/>
      <c r="P757" s="93"/>
      <c r="Q757" s="93"/>
      <c r="R757" s="93"/>
      <c r="S757" s="93"/>
    </row>
    <row r="758" spans="4:19" x14ac:dyDescent="0.2">
      <c r="D758" s="93"/>
      <c r="E758" s="93"/>
      <c r="F758" s="93"/>
      <c r="G758" s="93"/>
      <c r="H758" s="93"/>
      <c r="I758" s="93"/>
      <c r="J758" s="93"/>
      <c r="K758" s="93"/>
      <c r="L758" s="93"/>
      <c r="M758" s="93"/>
      <c r="N758" s="93"/>
      <c r="O758" s="93"/>
      <c r="P758" s="93"/>
      <c r="Q758" s="93"/>
      <c r="R758" s="93"/>
      <c r="S758" s="93"/>
    </row>
    <row r="759" spans="4:19" x14ac:dyDescent="0.2">
      <c r="D759" s="93"/>
      <c r="E759" s="93"/>
      <c r="F759" s="93"/>
      <c r="G759" s="93"/>
      <c r="H759" s="93"/>
      <c r="I759" s="93"/>
      <c r="J759" s="93"/>
      <c r="K759" s="93"/>
      <c r="L759" s="93"/>
      <c r="M759" s="93"/>
      <c r="N759" s="93"/>
      <c r="O759" s="93"/>
      <c r="P759" s="93"/>
      <c r="Q759" s="93"/>
      <c r="R759" s="93"/>
      <c r="S759" s="93"/>
    </row>
    <row r="760" spans="4:19" x14ac:dyDescent="0.2">
      <c r="D760" s="93"/>
      <c r="E760" s="93"/>
      <c r="F760" s="93"/>
      <c r="G760" s="93"/>
      <c r="H760" s="93"/>
      <c r="I760" s="93"/>
      <c r="J760" s="93"/>
      <c r="K760" s="93"/>
      <c r="L760" s="93"/>
      <c r="M760" s="93"/>
      <c r="N760" s="93"/>
      <c r="O760" s="93"/>
      <c r="P760" s="93"/>
      <c r="Q760" s="93"/>
      <c r="R760" s="93"/>
      <c r="S760" s="93"/>
    </row>
    <row r="761" spans="4:19" x14ac:dyDescent="0.2">
      <c r="D761" s="93"/>
      <c r="E761" s="93"/>
      <c r="F761" s="93"/>
      <c r="G761" s="93"/>
      <c r="H761" s="93"/>
      <c r="I761" s="93"/>
      <c r="J761" s="93"/>
      <c r="K761" s="93"/>
      <c r="L761" s="93"/>
      <c r="M761" s="93"/>
      <c r="N761" s="93"/>
      <c r="O761" s="93"/>
      <c r="P761" s="93"/>
      <c r="Q761" s="93"/>
      <c r="R761" s="93"/>
      <c r="S761" s="93"/>
    </row>
    <row r="762" spans="4:19" x14ac:dyDescent="0.2">
      <c r="D762" s="93"/>
      <c r="E762" s="93"/>
      <c r="F762" s="93"/>
      <c r="G762" s="93"/>
      <c r="H762" s="93"/>
      <c r="I762" s="93"/>
      <c r="J762" s="93"/>
      <c r="K762" s="93"/>
      <c r="L762" s="93"/>
      <c r="M762" s="93"/>
      <c r="N762" s="93"/>
      <c r="O762" s="93"/>
      <c r="P762" s="93"/>
      <c r="Q762" s="93"/>
      <c r="R762" s="93"/>
      <c r="S762" s="93"/>
    </row>
    <row r="763" spans="4:19" x14ac:dyDescent="0.2">
      <c r="D763" s="93"/>
      <c r="E763" s="93"/>
      <c r="F763" s="93"/>
      <c r="G763" s="93"/>
      <c r="H763" s="93"/>
      <c r="I763" s="93"/>
      <c r="J763" s="93"/>
      <c r="K763" s="93"/>
      <c r="L763" s="93"/>
      <c r="M763" s="93"/>
      <c r="N763" s="93"/>
      <c r="O763" s="93"/>
      <c r="P763" s="93"/>
      <c r="Q763" s="93"/>
      <c r="R763" s="93"/>
      <c r="S763" s="93"/>
    </row>
    <row r="764" spans="4:19" x14ac:dyDescent="0.2">
      <c r="D764" s="93"/>
      <c r="E764" s="93"/>
      <c r="F764" s="93"/>
      <c r="G764" s="93"/>
      <c r="H764" s="93"/>
      <c r="I764" s="93"/>
      <c r="J764" s="93"/>
      <c r="K764" s="93"/>
      <c r="L764" s="93"/>
      <c r="M764" s="93"/>
      <c r="N764" s="93"/>
      <c r="O764" s="93"/>
      <c r="P764" s="93"/>
      <c r="Q764" s="93"/>
      <c r="R764" s="93"/>
      <c r="S764" s="93"/>
    </row>
    <row r="765" spans="4:19" x14ac:dyDescent="0.2">
      <c r="D765" s="93"/>
      <c r="E765" s="93"/>
      <c r="F765" s="93"/>
      <c r="G765" s="93"/>
      <c r="H765" s="93"/>
      <c r="I765" s="93"/>
      <c r="J765" s="93"/>
      <c r="K765" s="93"/>
      <c r="L765" s="93"/>
      <c r="M765" s="93"/>
      <c r="N765" s="93"/>
      <c r="O765" s="93"/>
      <c r="P765" s="93"/>
      <c r="Q765" s="93"/>
      <c r="R765" s="93"/>
      <c r="S765" s="93"/>
    </row>
    <row r="766" spans="4:19" x14ac:dyDescent="0.2">
      <c r="D766" s="93"/>
      <c r="E766" s="93"/>
      <c r="F766" s="93"/>
      <c r="G766" s="93"/>
      <c r="H766" s="93"/>
      <c r="I766" s="93"/>
      <c r="J766" s="93"/>
      <c r="K766" s="93"/>
      <c r="L766" s="93"/>
      <c r="M766" s="93"/>
      <c r="N766" s="93"/>
      <c r="O766" s="93"/>
      <c r="P766" s="93"/>
      <c r="Q766" s="93"/>
      <c r="R766" s="93"/>
      <c r="S766" s="93"/>
    </row>
    <row r="767" spans="4:19" x14ac:dyDescent="0.2">
      <c r="D767" s="93"/>
      <c r="E767" s="93"/>
      <c r="F767" s="93"/>
      <c r="G767" s="93"/>
      <c r="H767" s="93"/>
      <c r="I767" s="93"/>
      <c r="J767" s="93"/>
      <c r="K767" s="93"/>
      <c r="L767" s="93"/>
      <c r="M767" s="93"/>
      <c r="N767" s="93"/>
      <c r="O767" s="93"/>
      <c r="P767" s="93"/>
      <c r="Q767" s="93"/>
      <c r="R767" s="93"/>
      <c r="S767" s="93"/>
    </row>
    <row r="768" spans="4:19" x14ac:dyDescent="0.2">
      <c r="D768" s="93"/>
      <c r="E768" s="93"/>
      <c r="F768" s="93"/>
      <c r="G768" s="93"/>
      <c r="H768" s="93"/>
      <c r="I768" s="93"/>
      <c r="J768" s="93"/>
      <c r="K768" s="93"/>
      <c r="L768" s="93"/>
      <c r="M768" s="93"/>
      <c r="N768" s="93"/>
      <c r="O768" s="93"/>
      <c r="P768" s="93"/>
      <c r="Q768" s="93"/>
      <c r="R768" s="93"/>
      <c r="S768" s="93"/>
    </row>
    <row r="769" spans="4:19" x14ac:dyDescent="0.2">
      <c r="D769" s="93"/>
      <c r="E769" s="93"/>
      <c r="F769" s="93"/>
      <c r="G769" s="93"/>
      <c r="H769" s="93"/>
      <c r="I769" s="93"/>
      <c r="J769" s="93"/>
      <c r="K769" s="93"/>
      <c r="L769" s="93"/>
      <c r="M769" s="93"/>
      <c r="N769" s="93"/>
      <c r="O769" s="93"/>
      <c r="P769" s="93"/>
      <c r="Q769" s="93"/>
      <c r="R769" s="93"/>
      <c r="S769" s="93"/>
    </row>
    <row r="770" spans="4:19" x14ac:dyDescent="0.2">
      <c r="D770" s="93"/>
      <c r="E770" s="93"/>
      <c r="F770" s="93"/>
      <c r="G770" s="93"/>
      <c r="H770" s="93"/>
      <c r="I770" s="93"/>
      <c r="J770" s="93"/>
      <c r="K770" s="93"/>
      <c r="L770" s="93"/>
      <c r="M770" s="93"/>
      <c r="N770" s="93"/>
      <c r="O770" s="93"/>
      <c r="P770" s="93"/>
      <c r="Q770" s="93"/>
      <c r="R770" s="93"/>
      <c r="S770" s="93"/>
    </row>
    <row r="771" spans="4:19" x14ac:dyDescent="0.2">
      <c r="D771" s="93"/>
      <c r="E771" s="93"/>
      <c r="F771" s="93"/>
      <c r="G771" s="93"/>
      <c r="H771" s="93"/>
      <c r="I771" s="93"/>
      <c r="J771" s="93"/>
      <c r="K771" s="93"/>
      <c r="L771" s="93"/>
      <c r="M771" s="93"/>
      <c r="N771" s="93"/>
      <c r="O771" s="93"/>
      <c r="P771" s="93"/>
      <c r="Q771" s="93"/>
      <c r="R771" s="93"/>
      <c r="S771" s="93"/>
    </row>
    <row r="772" spans="4:19" x14ac:dyDescent="0.2">
      <c r="D772" s="93"/>
      <c r="E772" s="93"/>
      <c r="F772" s="93"/>
      <c r="G772" s="93"/>
      <c r="H772" s="93"/>
      <c r="I772" s="93"/>
      <c r="J772" s="93"/>
      <c r="K772" s="93"/>
      <c r="L772" s="93"/>
      <c r="M772" s="93"/>
      <c r="N772" s="93"/>
      <c r="O772" s="93"/>
      <c r="P772" s="93"/>
      <c r="Q772" s="93"/>
      <c r="R772" s="93"/>
      <c r="S772" s="93"/>
    </row>
    <row r="773" spans="4:19" x14ac:dyDescent="0.2">
      <c r="D773" s="93"/>
      <c r="E773" s="93"/>
      <c r="F773" s="93"/>
      <c r="G773" s="93"/>
      <c r="H773" s="93"/>
      <c r="I773" s="93"/>
      <c r="J773" s="93"/>
      <c r="K773" s="93"/>
      <c r="L773" s="93"/>
      <c r="M773" s="93"/>
      <c r="N773" s="93"/>
      <c r="O773" s="93"/>
      <c r="P773" s="93"/>
      <c r="Q773" s="93"/>
      <c r="R773" s="93"/>
      <c r="S773" s="93"/>
    </row>
    <row r="774" spans="4:19" x14ac:dyDescent="0.2">
      <c r="D774" s="93"/>
      <c r="E774" s="93"/>
      <c r="F774" s="93"/>
      <c r="G774" s="93"/>
      <c r="H774" s="93"/>
      <c r="I774" s="93"/>
      <c r="J774" s="93"/>
      <c r="K774" s="93"/>
      <c r="L774" s="93"/>
      <c r="M774" s="93"/>
      <c r="N774" s="93"/>
      <c r="O774" s="93"/>
      <c r="P774" s="93"/>
      <c r="Q774" s="93"/>
      <c r="R774" s="93"/>
      <c r="S774" s="93"/>
    </row>
    <row r="775" spans="4:19" x14ac:dyDescent="0.2">
      <c r="D775" s="93"/>
      <c r="E775" s="93"/>
      <c r="F775" s="93"/>
      <c r="G775" s="93"/>
      <c r="H775" s="93"/>
      <c r="I775" s="93"/>
      <c r="J775" s="93"/>
      <c r="K775" s="93"/>
      <c r="L775" s="93"/>
      <c r="M775" s="93"/>
      <c r="N775" s="93"/>
      <c r="O775" s="93"/>
      <c r="P775" s="93"/>
      <c r="Q775" s="93"/>
      <c r="R775" s="93"/>
      <c r="S775" s="93"/>
    </row>
    <row r="776" spans="4:19" x14ac:dyDescent="0.2">
      <c r="D776" s="93"/>
      <c r="E776" s="93"/>
      <c r="F776" s="93"/>
      <c r="G776" s="93"/>
      <c r="H776" s="93"/>
      <c r="I776" s="93"/>
      <c r="J776" s="93"/>
      <c r="K776" s="93"/>
      <c r="L776" s="93"/>
      <c r="M776" s="93"/>
      <c r="N776" s="93"/>
      <c r="O776" s="93"/>
      <c r="P776" s="93"/>
      <c r="Q776" s="93"/>
      <c r="R776" s="93"/>
      <c r="S776" s="93"/>
    </row>
    <row r="777" spans="4:19" x14ac:dyDescent="0.2">
      <c r="D777" s="93"/>
      <c r="E777" s="93"/>
      <c r="F777" s="93"/>
      <c r="G777" s="93"/>
      <c r="H777" s="93"/>
      <c r="I777" s="93"/>
      <c r="J777" s="93"/>
      <c r="K777" s="93"/>
      <c r="L777" s="93"/>
      <c r="M777" s="93"/>
      <c r="N777" s="93"/>
      <c r="O777" s="93"/>
      <c r="P777" s="93"/>
      <c r="Q777" s="93"/>
      <c r="R777" s="93"/>
      <c r="S777" s="93"/>
    </row>
    <row r="778" spans="4:19" x14ac:dyDescent="0.2">
      <c r="D778" s="93"/>
      <c r="E778" s="93"/>
      <c r="F778" s="93"/>
      <c r="G778" s="93"/>
      <c r="H778" s="93"/>
      <c r="I778" s="93"/>
      <c r="J778" s="93"/>
      <c r="K778" s="93"/>
      <c r="L778" s="93"/>
      <c r="M778" s="93"/>
      <c r="N778" s="93"/>
      <c r="O778" s="93"/>
      <c r="P778" s="93"/>
      <c r="Q778" s="93"/>
      <c r="R778" s="93"/>
      <c r="S778" s="93"/>
    </row>
    <row r="779" spans="4:19" x14ac:dyDescent="0.2">
      <c r="D779" s="93"/>
      <c r="E779" s="93"/>
      <c r="F779" s="93"/>
      <c r="G779" s="93"/>
      <c r="H779" s="93"/>
      <c r="I779" s="93"/>
      <c r="J779" s="93"/>
      <c r="K779" s="93"/>
      <c r="L779" s="93"/>
      <c r="M779" s="93"/>
      <c r="N779" s="93"/>
      <c r="O779" s="93"/>
      <c r="P779" s="93"/>
      <c r="Q779" s="93"/>
      <c r="R779" s="93"/>
      <c r="S779" s="93"/>
    </row>
    <row r="780" spans="4:19" x14ac:dyDescent="0.2">
      <c r="D780" s="93"/>
      <c r="E780" s="93"/>
      <c r="F780" s="93"/>
      <c r="G780" s="93"/>
      <c r="H780" s="93"/>
      <c r="I780" s="93"/>
      <c r="J780" s="93"/>
      <c r="K780" s="93"/>
      <c r="L780" s="93"/>
      <c r="M780" s="93"/>
      <c r="N780" s="93"/>
      <c r="O780" s="93"/>
      <c r="P780" s="93"/>
      <c r="Q780" s="93"/>
      <c r="R780" s="93"/>
      <c r="S780" s="93"/>
    </row>
    <row r="781" spans="4:19" x14ac:dyDescent="0.2">
      <c r="D781" s="93"/>
      <c r="E781" s="93"/>
      <c r="F781" s="93"/>
      <c r="G781" s="93"/>
      <c r="H781" s="93"/>
      <c r="I781" s="93"/>
      <c r="J781" s="93"/>
      <c r="K781" s="93"/>
      <c r="L781" s="93"/>
      <c r="M781" s="93"/>
      <c r="N781" s="93"/>
      <c r="O781" s="93"/>
      <c r="P781" s="93"/>
      <c r="Q781" s="93"/>
      <c r="R781" s="93"/>
      <c r="S781" s="93"/>
    </row>
    <row r="782" spans="4:19" x14ac:dyDescent="0.2">
      <c r="D782" s="93"/>
      <c r="E782" s="93"/>
      <c r="F782" s="93"/>
      <c r="G782" s="93"/>
      <c r="H782" s="93"/>
      <c r="I782" s="93"/>
      <c r="J782" s="93"/>
      <c r="K782" s="93"/>
      <c r="L782" s="93"/>
      <c r="M782" s="93"/>
      <c r="N782" s="93"/>
      <c r="O782" s="93"/>
      <c r="P782" s="93"/>
      <c r="Q782" s="93"/>
      <c r="R782" s="93"/>
      <c r="S782" s="93"/>
    </row>
    <row r="783" spans="4:19" x14ac:dyDescent="0.2">
      <c r="D783" s="93"/>
      <c r="E783" s="93"/>
      <c r="F783" s="93"/>
      <c r="G783" s="93"/>
      <c r="H783" s="93"/>
      <c r="I783" s="93"/>
      <c r="J783" s="93"/>
      <c r="K783" s="93"/>
      <c r="L783" s="93"/>
      <c r="M783" s="93"/>
      <c r="N783" s="93"/>
      <c r="O783" s="93"/>
      <c r="P783" s="93"/>
      <c r="Q783" s="93"/>
      <c r="R783" s="93"/>
      <c r="S783" s="93"/>
    </row>
    <row r="784" spans="4:19" x14ac:dyDescent="0.2">
      <c r="D784" s="93"/>
      <c r="E784" s="93"/>
      <c r="F784" s="93"/>
      <c r="G784" s="93"/>
      <c r="H784" s="93"/>
      <c r="I784" s="93"/>
      <c r="J784" s="93"/>
      <c r="K784" s="93"/>
      <c r="L784" s="93"/>
      <c r="M784" s="93"/>
      <c r="N784" s="93"/>
      <c r="O784" s="93"/>
      <c r="P784" s="93"/>
      <c r="Q784" s="93"/>
      <c r="R784" s="93"/>
      <c r="S784" s="93"/>
    </row>
    <row r="785" spans="4:19" x14ac:dyDescent="0.2">
      <c r="D785" s="93"/>
      <c r="E785" s="93"/>
      <c r="F785" s="93"/>
      <c r="G785" s="93"/>
      <c r="H785" s="93"/>
      <c r="I785" s="93"/>
      <c r="J785" s="93"/>
      <c r="K785" s="93"/>
      <c r="L785" s="93"/>
      <c r="M785" s="93"/>
      <c r="N785" s="93"/>
      <c r="O785" s="93"/>
      <c r="P785" s="93"/>
      <c r="Q785" s="93"/>
      <c r="R785" s="93"/>
      <c r="S785" s="93"/>
    </row>
    <row r="786" spans="4:19" x14ac:dyDescent="0.2">
      <c r="D786" s="93"/>
      <c r="E786" s="93"/>
      <c r="F786" s="93"/>
      <c r="G786" s="93"/>
      <c r="H786" s="93"/>
      <c r="I786" s="93"/>
      <c r="J786" s="93"/>
      <c r="K786" s="93"/>
      <c r="L786" s="93"/>
      <c r="M786" s="93"/>
      <c r="N786" s="93"/>
      <c r="O786" s="93"/>
      <c r="P786" s="93"/>
      <c r="Q786" s="93"/>
      <c r="R786" s="93"/>
      <c r="S786" s="93"/>
    </row>
    <row r="787" spans="4:19" x14ac:dyDescent="0.2">
      <c r="D787" s="93"/>
      <c r="E787" s="93"/>
      <c r="F787" s="93"/>
      <c r="G787" s="93"/>
      <c r="H787" s="93"/>
      <c r="I787" s="93"/>
      <c r="J787" s="93"/>
      <c r="K787" s="93"/>
      <c r="L787" s="93"/>
      <c r="M787" s="93"/>
      <c r="N787" s="93"/>
      <c r="O787" s="93"/>
      <c r="P787" s="93"/>
      <c r="Q787" s="93"/>
      <c r="R787" s="93"/>
      <c r="S787" s="93"/>
    </row>
    <row r="788" spans="4:19" x14ac:dyDescent="0.2">
      <c r="D788" s="93"/>
      <c r="E788" s="93"/>
      <c r="F788" s="93"/>
      <c r="G788" s="93"/>
      <c r="H788" s="93"/>
      <c r="I788" s="93"/>
      <c r="J788" s="93"/>
      <c r="K788" s="93"/>
      <c r="L788" s="93"/>
      <c r="M788" s="93"/>
      <c r="N788" s="93"/>
      <c r="O788" s="93"/>
      <c r="P788" s="93"/>
      <c r="Q788" s="93"/>
      <c r="R788" s="93"/>
      <c r="S788" s="93"/>
    </row>
    <row r="789" spans="4:19" x14ac:dyDescent="0.2">
      <c r="D789" s="93"/>
      <c r="E789" s="93"/>
      <c r="F789" s="93"/>
      <c r="G789" s="93"/>
      <c r="H789" s="93"/>
      <c r="I789" s="93"/>
      <c r="J789" s="93"/>
      <c r="K789" s="93"/>
      <c r="L789" s="93"/>
      <c r="M789" s="93"/>
      <c r="N789" s="93"/>
      <c r="O789" s="93"/>
      <c r="P789" s="93"/>
      <c r="Q789" s="93"/>
      <c r="R789" s="93"/>
      <c r="S789" s="93"/>
    </row>
    <row r="790" spans="4:19" x14ac:dyDescent="0.2">
      <c r="D790" s="93"/>
      <c r="E790" s="93"/>
      <c r="F790" s="93"/>
      <c r="G790" s="93"/>
      <c r="H790" s="93"/>
      <c r="I790" s="93"/>
      <c r="J790" s="93"/>
      <c r="K790" s="93"/>
      <c r="L790" s="93"/>
      <c r="M790" s="93"/>
      <c r="N790" s="93"/>
      <c r="O790" s="93"/>
      <c r="P790" s="93"/>
      <c r="Q790" s="93"/>
      <c r="R790" s="93"/>
      <c r="S790" s="93"/>
    </row>
    <row r="791" spans="4:19" x14ac:dyDescent="0.2">
      <c r="D791" s="93"/>
      <c r="E791" s="93"/>
      <c r="F791" s="93"/>
      <c r="G791" s="93"/>
      <c r="H791" s="93"/>
      <c r="I791" s="93"/>
      <c r="J791" s="93"/>
      <c r="K791" s="93"/>
      <c r="L791" s="93"/>
      <c r="M791" s="93"/>
      <c r="N791" s="93"/>
      <c r="O791" s="93"/>
      <c r="P791" s="93"/>
      <c r="Q791" s="93"/>
      <c r="R791" s="93"/>
      <c r="S791" s="93"/>
    </row>
    <row r="792" spans="4:19" x14ac:dyDescent="0.2">
      <c r="D792" s="93"/>
      <c r="E792" s="93"/>
      <c r="F792" s="93"/>
      <c r="G792" s="93"/>
      <c r="H792" s="93"/>
      <c r="I792" s="93"/>
      <c r="J792" s="93"/>
      <c r="K792" s="93"/>
      <c r="L792" s="93"/>
      <c r="M792" s="93"/>
      <c r="N792" s="93"/>
      <c r="O792" s="93"/>
      <c r="P792" s="93"/>
      <c r="Q792" s="93"/>
      <c r="R792" s="93"/>
      <c r="S792" s="93"/>
    </row>
    <row r="793" spans="4:19" x14ac:dyDescent="0.2">
      <c r="D793" s="93"/>
      <c r="E793" s="93"/>
      <c r="F793" s="93"/>
      <c r="G793" s="93"/>
      <c r="H793" s="93"/>
      <c r="I793" s="93"/>
      <c r="J793" s="93"/>
      <c r="K793" s="93"/>
      <c r="L793" s="93"/>
      <c r="M793" s="93"/>
      <c r="N793" s="93"/>
      <c r="O793" s="93"/>
      <c r="P793" s="93"/>
      <c r="Q793" s="93"/>
      <c r="R793" s="93"/>
      <c r="S793" s="93"/>
    </row>
    <row r="794" spans="4:19" x14ac:dyDescent="0.2">
      <c r="D794" s="93"/>
      <c r="E794" s="93"/>
      <c r="F794" s="93"/>
      <c r="G794" s="93"/>
      <c r="H794" s="93"/>
      <c r="I794" s="93"/>
      <c r="J794" s="93"/>
      <c r="K794" s="93"/>
      <c r="L794" s="93"/>
      <c r="M794" s="93"/>
      <c r="N794" s="93"/>
      <c r="O794" s="93"/>
      <c r="P794" s="93"/>
      <c r="Q794" s="93"/>
      <c r="R794" s="93"/>
      <c r="S794" s="93"/>
    </row>
    <row r="795" spans="4:19" x14ac:dyDescent="0.2">
      <c r="D795" s="93"/>
      <c r="E795" s="93"/>
      <c r="F795" s="93"/>
      <c r="G795" s="93"/>
      <c r="H795" s="93"/>
      <c r="I795" s="93"/>
      <c r="J795" s="93"/>
      <c r="K795" s="93"/>
      <c r="L795" s="93"/>
      <c r="M795" s="93"/>
      <c r="N795" s="93"/>
      <c r="O795" s="93"/>
      <c r="P795" s="93"/>
      <c r="Q795" s="93"/>
      <c r="R795" s="93"/>
      <c r="S795" s="93"/>
    </row>
    <row r="796" spans="4:19" x14ac:dyDescent="0.2">
      <c r="D796" s="93"/>
      <c r="E796" s="93"/>
      <c r="F796" s="93"/>
      <c r="G796" s="93"/>
      <c r="H796" s="93"/>
      <c r="I796" s="93"/>
      <c r="J796" s="93"/>
      <c r="K796" s="93"/>
      <c r="L796" s="93"/>
      <c r="M796" s="93"/>
      <c r="N796" s="93"/>
      <c r="O796" s="93"/>
      <c r="P796" s="93"/>
      <c r="Q796" s="93"/>
      <c r="R796" s="93"/>
      <c r="S796" s="93"/>
    </row>
    <row r="797" spans="4:19" x14ac:dyDescent="0.2">
      <c r="D797" s="93"/>
      <c r="E797" s="93"/>
      <c r="F797" s="93"/>
      <c r="G797" s="93"/>
      <c r="H797" s="93"/>
      <c r="I797" s="93"/>
      <c r="J797" s="93"/>
      <c r="K797" s="93"/>
      <c r="L797" s="93"/>
      <c r="M797" s="93"/>
      <c r="N797" s="93"/>
      <c r="O797" s="93"/>
      <c r="P797" s="93"/>
      <c r="Q797" s="93"/>
      <c r="R797" s="93"/>
      <c r="S797" s="93"/>
    </row>
    <row r="798" spans="4:19" x14ac:dyDescent="0.2">
      <c r="D798" s="93"/>
      <c r="E798" s="93"/>
      <c r="F798" s="93"/>
      <c r="G798" s="93"/>
      <c r="H798" s="93"/>
      <c r="I798" s="93"/>
      <c r="J798" s="93"/>
      <c r="K798" s="93"/>
      <c r="L798" s="93"/>
      <c r="M798" s="93"/>
      <c r="N798" s="93"/>
      <c r="O798" s="93"/>
      <c r="P798" s="93"/>
      <c r="Q798" s="93"/>
      <c r="R798" s="93"/>
      <c r="S798" s="93"/>
    </row>
    <row r="799" spans="4:19" x14ac:dyDescent="0.2">
      <c r="D799" s="93"/>
      <c r="E799" s="93"/>
      <c r="F799" s="93"/>
      <c r="G799" s="93"/>
      <c r="H799" s="93"/>
      <c r="I799" s="93"/>
      <c r="J799" s="93"/>
      <c r="K799" s="93"/>
      <c r="L799" s="93"/>
      <c r="M799" s="93"/>
      <c r="N799" s="93"/>
      <c r="O799" s="93"/>
      <c r="P799" s="93"/>
      <c r="Q799" s="93"/>
      <c r="R799" s="93"/>
      <c r="S799" s="93"/>
    </row>
    <row r="800" spans="4:19" x14ac:dyDescent="0.2">
      <c r="D800" s="93"/>
      <c r="E800" s="93"/>
      <c r="F800" s="93"/>
      <c r="G800" s="93"/>
      <c r="H800" s="93"/>
      <c r="I800" s="93"/>
      <c r="J800" s="93"/>
      <c r="K800" s="93"/>
      <c r="L800" s="93"/>
      <c r="M800" s="93"/>
      <c r="N800" s="93"/>
      <c r="O800" s="93"/>
      <c r="P800" s="93"/>
      <c r="Q800" s="93"/>
      <c r="R800" s="93"/>
      <c r="S800" s="93"/>
    </row>
    <row r="801" spans="4:19" x14ac:dyDescent="0.2">
      <c r="D801" s="93"/>
      <c r="E801" s="93"/>
      <c r="F801" s="93"/>
      <c r="G801" s="93"/>
      <c r="H801" s="93"/>
      <c r="I801" s="93"/>
      <c r="J801" s="93"/>
      <c r="K801" s="93"/>
      <c r="L801" s="93"/>
      <c r="M801" s="93"/>
      <c r="N801" s="93"/>
      <c r="O801" s="93"/>
      <c r="P801" s="93"/>
      <c r="Q801" s="93"/>
      <c r="R801" s="93"/>
      <c r="S801" s="93"/>
    </row>
    <row r="802" spans="4:19" x14ac:dyDescent="0.2">
      <c r="D802" s="93"/>
      <c r="E802" s="93"/>
      <c r="F802" s="93"/>
      <c r="G802" s="93"/>
      <c r="H802" s="93"/>
      <c r="I802" s="93"/>
      <c r="J802" s="93"/>
      <c r="K802" s="93"/>
      <c r="L802" s="93"/>
      <c r="M802" s="93"/>
      <c r="N802" s="93"/>
      <c r="O802" s="93"/>
      <c r="P802" s="93"/>
      <c r="Q802" s="93"/>
      <c r="R802" s="93"/>
      <c r="S802" s="93"/>
    </row>
    <row r="803" spans="4:19" x14ac:dyDescent="0.2">
      <c r="D803" s="93"/>
      <c r="E803" s="93"/>
      <c r="F803" s="93"/>
      <c r="G803" s="93"/>
      <c r="H803" s="93"/>
      <c r="I803" s="93"/>
      <c r="J803" s="93"/>
      <c r="K803" s="93"/>
      <c r="L803" s="93"/>
      <c r="M803" s="93"/>
      <c r="N803" s="93"/>
      <c r="O803" s="93"/>
      <c r="P803" s="93"/>
      <c r="Q803" s="93"/>
      <c r="R803" s="93"/>
      <c r="S803" s="93"/>
    </row>
    <row r="804" spans="4:19" x14ac:dyDescent="0.2">
      <c r="D804" s="93"/>
      <c r="E804" s="93"/>
      <c r="F804" s="93"/>
      <c r="G804" s="93"/>
      <c r="H804" s="93"/>
      <c r="I804" s="93"/>
      <c r="J804" s="93"/>
      <c r="K804" s="93"/>
      <c r="L804" s="93"/>
      <c r="M804" s="93"/>
      <c r="N804" s="93"/>
      <c r="O804" s="93"/>
      <c r="P804" s="93"/>
      <c r="Q804" s="93"/>
      <c r="R804" s="93"/>
      <c r="S804" s="93"/>
    </row>
    <row r="805" spans="4:19" x14ac:dyDescent="0.2">
      <c r="D805" s="93"/>
      <c r="E805" s="93"/>
      <c r="F805" s="93"/>
      <c r="G805" s="93"/>
      <c r="H805" s="93"/>
      <c r="I805" s="93"/>
      <c r="J805" s="93"/>
      <c r="K805" s="93"/>
      <c r="L805" s="93"/>
      <c r="M805" s="93"/>
      <c r="N805" s="93"/>
      <c r="O805" s="93"/>
      <c r="P805" s="93"/>
      <c r="Q805" s="93"/>
      <c r="R805" s="93"/>
      <c r="S805" s="93"/>
    </row>
    <row r="806" spans="4:19" x14ac:dyDescent="0.2">
      <c r="D806" s="93"/>
      <c r="E806" s="93"/>
      <c r="F806" s="93"/>
      <c r="G806" s="93"/>
      <c r="H806" s="93"/>
      <c r="I806" s="93"/>
      <c r="J806" s="93"/>
      <c r="K806" s="93"/>
      <c r="L806" s="93"/>
      <c r="M806" s="93"/>
      <c r="N806" s="93"/>
      <c r="O806" s="93"/>
      <c r="P806" s="93"/>
      <c r="Q806" s="93"/>
      <c r="R806" s="93"/>
      <c r="S806" s="93"/>
    </row>
    <row r="807" spans="4:19" x14ac:dyDescent="0.2">
      <c r="D807" s="93"/>
      <c r="E807" s="93"/>
      <c r="F807" s="93"/>
      <c r="G807" s="93"/>
      <c r="H807" s="93"/>
      <c r="I807" s="93"/>
      <c r="J807" s="93"/>
      <c r="K807" s="93"/>
      <c r="L807" s="93"/>
      <c r="M807" s="93"/>
      <c r="N807" s="93"/>
      <c r="O807" s="93"/>
      <c r="P807" s="93"/>
      <c r="Q807" s="93"/>
      <c r="R807" s="93"/>
      <c r="S807" s="93"/>
    </row>
    <row r="808" spans="4:19" x14ac:dyDescent="0.2">
      <c r="D808" s="93"/>
      <c r="E808" s="93"/>
      <c r="F808" s="93"/>
      <c r="G808" s="93"/>
      <c r="H808" s="93"/>
      <c r="I808" s="93"/>
      <c r="J808" s="93"/>
      <c r="K808" s="93"/>
      <c r="L808" s="93"/>
      <c r="M808" s="93"/>
      <c r="N808" s="93"/>
      <c r="O808" s="93"/>
      <c r="P808" s="93"/>
      <c r="Q808" s="93"/>
      <c r="R808" s="93"/>
      <c r="S808" s="93"/>
    </row>
    <row r="809" spans="4:19" x14ac:dyDescent="0.2">
      <c r="D809" s="93"/>
      <c r="E809" s="93"/>
      <c r="F809" s="93"/>
      <c r="G809" s="93"/>
      <c r="H809" s="93"/>
      <c r="I809" s="93"/>
      <c r="J809" s="93"/>
      <c r="K809" s="93"/>
      <c r="L809" s="93"/>
      <c r="M809" s="93"/>
      <c r="N809" s="93"/>
      <c r="O809" s="93"/>
      <c r="P809" s="93"/>
      <c r="Q809" s="93"/>
      <c r="R809" s="93"/>
      <c r="S809" s="93"/>
    </row>
    <row r="810" spans="4:19" x14ac:dyDescent="0.2">
      <c r="D810" s="93"/>
      <c r="E810" s="93"/>
      <c r="F810" s="93"/>
      <c r="G810" s="93"/>
      <c r="H810" s="93"/>
      <c r="I810" s="93"/>
      <c r="J810" s="93"/>
      <c r="K810" s="93"/>
      <c r="L810" s="93"/>
      <c r="M810" s="93"/>
      <c r="N810" s="93"/>
      <c r="O810" s="93"/>
      <c r="P810" s="93"/>
      <c r="Q810" s="93"/>
      <c r="R810" s="93"/>
      <c r="S810" s="93"/>
    </row>
    <row r="811" spans="4:19" x14ac:dyDescent="0.2">
      <c r="D811" s="93"/>
      <c r="E811" s="93"/>
      <c r="F811" s="93"/>
      <c r="G811" s="93"/>
      <c r="H811" s="93"/>
      <c r="I811" s="93"/>
      <c r="J811" s="93"/>
      <c r="K811" s="93"/>
      <c r="L811" s="93"/>
      <c r="M811" s="93"/>
      <c r="N811" s="93"/>
      <c r="O811" s="93"/>
      <c r="P811" s="93"/>
      <c r="Q811" s="93"/>
      <c r="R811" s="93"/>
      <c r="S811" s="93"/>
    </row>
    <row r="812" spans="4:19" x14ac:dyDescent="0.2">
      <c r="D812" s="93"/>
      <c r="E812" s="93"/>
      <c r="F812" s="93"/>
      <c r="G812" s="93"/>
      <c r="H812" s="93"/>
      <c r="I812" s="93"/>
      <c r="J812" s="93"/>
      <c r="K812" s="93"/>
      <c r="L812" s="93"/>
      <c r="M812" s="93"/>
      <c r="N812" s="93"/>
      <c r="O812" s="93"/>
      <c r="P812" s="93"/>
      <c r="Q812" s="93"/>
      <c r="R812" s="93"/>
      <c r="S812" s="93"/>
    </row>
    <row r="813" spans="4:19" x14ac:dyDescent="0.2">
      <c r="D813" s="93"/>
      <c r="E813" s="93"/>
      <c r="F813" s="93"/>
      <c r="G813" s="93"/>
      <c r="H813" s="93"/>
      <c r="I813" s="93"/>
      <c r="J813" s="93"/>
      <c r="K813" s="93"/>
      <c r="L813" s="93"/>
      <c r="M813" s="93"/>
      <c r="N813" s="93"/>
      <c r="O813" s="93"/>
      <c r="P813" s="93"/>
      <c r="Q813" s="93"/>
      <c r="R813" s="93"/>
      <c r="S813" s="93"/>
    </row>
    <row r="814" spans="4:19" x14ac:dyDescent="0.2">
      <c r="D814" s="93"/>
      <c r="E814" s="93"/>
      <c r="F814" s="93"/>
      <c r="G814" s="93"/>
      <c r="H814" s="93"/>
      <c r="I814" s="93"/>
      <c r="J814" s="93"/>
      <c r="K814" s="93"/>
      <c r="L814" s="93"/>
      <c r="M814" s="93"/>
      <c r="N814" s="93"/>
      <c r="O814" s="93"/>
      <c r="P814" s="93"/>
      <c r="Q814" s="93"/>
      <c r="R814" s="93"/>
      <c r="S814" s="93"/>
    </row>
    <row r="815" spans="4:19" x14ac:dyDescent="0.2">
      <c r="D815" s="93"/>
      <c r="E815" s="93"/>
      <c r="F815" s="93"/>
      <c r="G815" s="93"/>
      <c r="H815" s="93"/>
      <c r="I815" s="93"/>
      <c r="J815" s="93"/>
      <c r="K815" s="93"/>
      <c r="L815" s="93"/>
      <c r="M815" s="93"/>
      <c r="N815" s="93"/>
      <c r="O815" s="93"/>
      <c r="P815" s="93"/>
      <c r="Q815" s="93"/>
      <c r="R815" s="93"/>
      <c r="S815" s="93"/>
    </row>
    <row r="816" spans="4:19" x14ac:dyDescent="0.2">
      <c r="D816" s="93"/>
      <c r="E816" s="93"/>
      <c r="F816" s="93"/>
      <c r="G816" s="93"/>
      <c r="H816" s="93"/>
      <c r="I816" s="93"/>
      <c r="J816" s="93"/>
      <c r="K816" s="93"/>
      <c r="L816" s="93"/>
      <c r="M816" s="93"/>
      <c r="N816" s="93"/>
      <c r="O816" s="93"/>
      <c r="P816" s="93"/>
      <c r="Q816" s="93"/>
      <c r="R816" s="93"/>
      <c r="S816" s="93"/>
    </row>
    <row r="817" spans="4:19" x14ac:dyDescent="0.2">
      <c r="D817" s="93"/>
      <c r="E817" s="93"/>
      <c r="F817" s="93"/>
      <c r="G817" s="93"/>
      <c r="H817" s="93"/>
      <c r="I817" s="93"/>
      <c r="J817" s="93"/>
      <c r="K817" s="93"/>
      <c r="L817" s="93"/>
      <c r="M817" s="93"/>
      <c r="N817" s="93"/>
      <c r="O817" s="93"/>
      <c r="P817" s="93"/>
      <c r="Q817" s="93"/>
      <c r="R817" s="93"/>
      <c r="S817" s="93"/>
    </row>
    <row r="818" spans="4:19" x14ac:dyDescent="0.2">
      <c r="D818" s="93"/>
      <c r="E818" s="93"/>
      <c r="F818" s="93"/>
      <c r="G818" s="93"/>
      <c r="H818" s="93"/>
      <c r="I818" s="93"/>
      <c r="J818" s="93"/>
      <c r="K818" s="93"/>
      <c r="L818" s="93"/>
      <c r="M818" s="93"/>
      <c r="N818" s="93"/>
      <c r="O818" s="93"/>
      <c r="P818" s="93"/>
      <c r="Q818" s="93"/>
      <c r="R818" s="93"/>
      <c r="S818" s="93"/>
    </row>
    <row r="819" spans="4:19" x14ac:dyDescent="0.2">
      <c r="D819" s="93"/>
      <c r="E819" s="93"/>
      <c r="F819" s="93"/>
      <c r="G819" s="93"/>
      <c r="H819" s="93"/>
      <c r="I819" s="93"/>
      <c r="J819" s="93"/>
      <c r="K819" s="93"/>
      <c r="L819" s="93"/>
      <c r="M819" s="93"/>
      <c r="N819" s="93"/>
      <c r="O819" s="93"/>
      <c r="P819" s="93"/>
      <c r="Q819" s="93"/>
      <c r="R819" s="93"/>
      <c r="S819" s="93"/>
    </row>
    <row r="820" spans="4:19" x14ac:dyDescent="0.2">
      <c r="D820" s="93"/>
      <c r="E820" s="93"/>
      <c r="F820" s="93"/>
      <c r="G820" s="93"/>
      <c r="H820" s="93"/>
      <c r="I820" s="93"/>
      <c r="J820" s="93"/>
      <c r="K820" s="93"/>
      <c r="L820" s="93"/>
      <c r="M820" s="93"/>
      <c r="N820" s="93"/>
      <c r="O820" s="93"/>
      <c r="P820" s="93"/>
      <c r="Q820" s="93"/>
      <c r="R820" s="93"/>
      <c r="S820" s="93"/>
    </row>
    <row r="821" spans="4:19" x14ac:dyDescent="0.2">
      <c r="D821" s="93"/>
      <c r="E821" s="93"/>
      <c r="F821" s="93"/>
      <c r="G821" s="93"/>
      <c r="H821" s="93"/>
      <c r="I821" s="93"/>
      <c r="J821" s="93"/>
      <c r="K821" s="93"/>
      <c r="L821" s="93"/>
      <c r="M821" s="93"/>
      <c r="N821" s="93"/>
      <c r="O821" s="93"/>
      <c r="P821" s="93"/>
      <c r="Q821" s="93"/>
      <c r="R821" s="93"/>
      <c r="S821" s="93"/>
    </row>
    <row r="822" spans="4:19" x14ac:dyDescent="0.2">
      <c r="D822" s="93"/>
      <c r="E822" s="93"/>
      <c r="F822" s="93"/>
      <c r="G822" s="93"/>
      <c r="H822" s="93"/>
      <c r="I822" s="93"/>
      <c r="J822" s="93"/>
      <c r="K822" s="93"/>
      <c r="L822" s="93"/>
      <c r="M822" s="93"/>
      <c r="N822" s="93"/>
      <c r="O822" s="93"/>
      <c r="P822" s="93"/>
      <c r="Q822" s="93"/>
      <c r="R822" s="93"/>
      <c r="S822" s="93"/>
    </row>
    <row r="823" spans="4:19" x14ac:dyDescent="0.2">
      <c r="D823" s="93"/>
      <c r="E823" s="93"/>
      <c r="F823" s="93"/>
      <c r="G823" s="93"/>
      <c r="H823" s="93"/>
      <c r="I823" s="93"/>
      <c r="J823" s="93"/>
      <c r="K823" s="93"/>
      <c r="L823" s="93"/>
      <c r="M823" s="93"/>
      <c r="N823" s="93"/>
      <c r="O823" s="93"/>
      <c r="P823" s="93"/>
      <c r="Q823" s="93"/>
      <c r="R823" s="93"/>
      <c r="S823" s="93"/>
    </row>
    <row r="824" spans="4:19" x14ac:dyDescent="0.2">
      <c r="D824" s="93"/>
      <c r="E824" s="93"/>
      <c r="F824" s="93"/>
      <c r="G824" s="93"/>
      <c r="H824" s="93"/>
      <c r="I824" s="93"/>
      <c r="J824" s="93"/>
      <c r="K824" s="93"/>
      <c r="L824" s="93"/>
      <c r="M824" s="93"/>
      <c r="N824" s="93"/>
      <c r="O824" s="93"/>
      <c r="P824" s="93"/>
      <c r="Q824" s="93"/>
      <c r="R824" s="93"/>
      <c r="S824" s="93"/>
    </row>
    <row r="825" spans="4:19" x14ac:dyDescent="0.2">
      <c r="D825" s="93"/>
      <c r="E825" s="93"/>
      <c r="F825" s="93"/>
      <c r="G825" s="93"/>
      <c r="H825" s="93"/>
      <c r="I825" s="93"/>
      <c r="J825" s="93"/>
      <c r="K825" s="93"/>
      <c r="L825" s="93"/>
      <c r="M825" s="93"/>
      <c r="N825" s="93"/>
      <c r="O825" s="93"/>
      <c r="P825" s="93"/>
      <c r="Q825" s="93"/>
      <c r="R825" s="93"/>
      <c r="S825" s="93"/>
    </row>
    <row r="826" spans="4:19" x14ac:dyDescent="0.2">
      <c r="D826" s="93"/>
      <c r="E826" s="93"/>
      <c r="F826" s="93"/>
      <c r="G826" s="93"/>
      <c r="H826" s="93"/>
      <c r="I826" s="93"/>
      <c r="J826" s="93"/>
      <c r="K826" s="93"/>
      <c r="L826" s="93"/>
      <c r="M826" s="93"/>
      <c r="N826" s="93"/>
      <c r="O826" s="93"/>
      <c r="P826" s="93"/>
      <c r="Q826" s="93"/>
      <c r="R826" s="93"/>
      <c r="S826" s="93"/>
    </row>
    <row r="827" spans="4:19" x14ac:dyDescent="0.2">
      <c r="D827" s="93"/>
      <c r="E827" s="93"/>
      <c r="F827" s="93"/>
      <c r="G827" s="93"/>
      <c r="H827" s="93"/>
      <c r="I827" s="93"/>
      <c r="J827" s="93"/>
      <c r="K827" s="93"/>
      <c r="L827" s="93"/>
      <c r="M827" s="93"/>
      <c r="N827" s="93"/>
      <c r="O827" s="93"/>
      <c r="P827" s="93"/>
      <c r="Q827" s="93"/>
      <c r="R827" s="93"/>
      <c r="S827" s="93"/>
    </row>
    <row r="828" spans="4:19" x14ac:dyDescent="0.2">
      <c r="D828" s="93"/>
      <c r="E828" s="93"/>
      <c r="F828" s="93"/>
      <c r="G828" s="93"/>
      <c r="H828" s="93"/>
      <c r="I828" s="93"/>
      <c r="J828" s="93"/>
      <c r="K828" s="93"/>
      <c r="L828" s="93"/>
      <c r="M828" s="93"/>
      <c r="N828" s="93"/>
      <c r="O828" s="93"/>
      <c r="P828" s="93"/>
      <c r="Q828" s="93"/>
      <c r="R828" s="93"/>
      <c r="S828" s="93"/>
    </row>
    <row r="829" spans="4:19" x14ac:dyDescent="0.2">
      <c r="D829" s="93"/>
      <c r="E829" s="93"/>
      <c r="F829" s="93"/>
      <c r="G829" s="93"/>
      <c r="H829" s="93"/>
      <c r="I829" s="93"/>
      <c r="J829" s="93"/>
      <c r="K829" s="93"/>
      <c r="L829" s="93"/>
      <c r="M829" s="93"/>
      <c r="N829" s="93"/>
      <c r="O829" s="93"/>
      <c r="P829" s="93"/>
      <c r="Q829" s="93"/>
      <c r="R829" s="93"/>
      <c r="S829" s="93"/>
    </row>
    <row r="830" spans="4:19" x14ac:dyDescent="0.2">
      <c r="D830" s="93"/>
      <c r="E830" s="93"/>
      <c r="F830" s="93"/>
      <c r="G830" s="93"/>
      <c r="H830" s="93"/>
      <c r="I830" s="93"/>
      <c r="J830" s="93"/>
      <c r="K830" s="93"/>
      <c r="L830" s="93"/>
      <c r="M830" s="93"/>
      <c r="N830" s="93"/>
      <c r="O830" s="93"/>
      <c r="P830" s="93"/>
      <c r="Q830" s="93"/>
      <c r="R830" s="93"/>
      <c r="S830" s="93"/>
    </row>
    <row r="831" spans="4:19" x14ac:dyDescent="0.2">
      <c r="D831" s="93"/>
      <c r="E831" s="93"/>
      <c r="F831" s="93"/>
      <c r="G831" s="93"/>
      <c r="H831" s="93"/>
      <c r="I831" s="93"/>
      <c r="J831" s="93"/>
      <c r="K831" s="93"/>
      <c r="L831" s="93"/>
      <c r="M831" s="93"/>
      <c r="N831" s="93"/>
      <c r="O831" s="93"/>
      <c r="P831" s="93"/>
      <c r="Q831" s="93"/>
      <c r="R831" s="93"/>
      <c r="S831" s="93"/>
    </row>
    <row r="832" spans="4:19" x14ac:dyDescent="0.2">
      <c r="D832" s="93"/>
      <c r="E832" s="93"/>
      <c r="F832" s="93"/>
      <c r="G832" s="93"/>
      <c r="H832" s="93"/>
      <c r="I832" s="93"/>
      <c r="J832" s="93"/>
      <c r="K832" s="93"/>
      <c r="L832" s="93"/>
      <c r="M832" s="93"/>
      <c r="N832" s="93"/>
      <c r="O832" s="93"/>
      <c r="P832" s="93"/>
      <c r="Q832" s="93"/>
      <c r="R832" s="93"/>
      <c r="S832" s="93"/>
    </row>
    <row r="833" spans="4:19" x14ac:dyDescent="0.2">
      <c r="D833" s="93"/>
      <c r="E833" s="93"/>
      <c r="F833" s="93"/>
      <c r="G833" s="93"/>
      <c r="H833" s="93"/>
      <c r="I833" s="93"/>
      <c r="J833" s="93"/>
      <c r="K833" s="93"/>
      <c r="L833" s="93"/>
      <c r="M833" s="93"/>
      <c r="N833" s="93"/>
      <c r="O833" s="93"/>
      <c r="P833" s="93"/>
      <c r="Q833" s="93"/>
      <c r="R833" s="93"/>
      <c r="S833" s="93"/>
    </row>
    <row r="834" spans="4:19" x14ac:dyDescent="0.2">
      <c r="D834" s="93"/>
      <c r="E834" s="93"/>
      <c r="F834" s="93"/>
      <c r="G834" s="93"/>
      <c r="H834" s="93"/>
      <c r="I834" s="93"/>
      <c r="J834" s="93"/>
      <c r="K834" s="93"/>
      <c r="L834" s="93"/>
      <c r="M834" s="93"/>
      <c r="N834" s="93"/>
      <c r="O834" s="93"/>
      <c r="P834" s="93"/>
      <c r="Q834" s="93"/>
      <c r="R834" s="93"/>
      <c r="S834" s="93"/>
    </row>
    <row r="835" spans="4:19" x14ac:dyDescent="0.2">
      <c r="D835" s="93"/>
      <c r="E835" s="93"/>
      <c r="F835" s="93"/>
      <c r="G835" s="93"/>
      <c r="H835" s="93"/>
      <c r="I835" s="93"/>
      <c r="J835" s="93"/>
      <c r="K835" s="93"/>
      <c r="L835" s="93"/>
      <c r="M835" s="93"/>
      <c r="N835" s="93"/>
      <c r="O835" s="93"/>
      <c r="P835" s="93"/>
      <c r="Q835" s="93"/>
      <c r="R835" s="93"/>
      <c r="S835" s="93"/>
    </row>
    <row r="836" spans="4:19" x14ac:dyDescent="0.2">
      <c r="D836" s="93"/>
      <c r="E836" s="93"/>
      <c r="F836" s="93"/>
      <c r="G836" s="93"/>
      <c r="H836" s="93"/>
      <c r="I836" s="93"/>
      <c r="J836" s="93"/>
      <c r="K836" s="93"/>
      <c r="L836" s="93"/>
      <c r="M836" s="93"/>
      <c r="N836" s="93"/>
      <c r="O836" s="93"/>
      <c r="P836" s="93"/>
      <c r="Q836" s="93"/>
      <c r="R836" s="93"/>
      <c r="S836" s="93"/>
    </row>
    <row r="837" spans="4:19" x14ac:dyDescent="0.2">
      <c r="D837" s="93"/>
      <c r="E837" s="93"/>
      <c r="F837" s="93"/>
      <c r="G837" s="93"/>
      <c r="H837" s="93"/>
      <c r="I837" s="93"/>
      <c r="J837" s="93"/>
      <c r="K837" s="93"/>
      <c r="L837" s="93"/>
      <c r="M837" s="93"/>
      <c r="N837" s="93"/>
      <c r="O837" s="93"/>
      <c r="P837" s="93"/>
      <c r="Q837" s="93"/>
      <c r="R837" s="93"/>
      <c r="S837" s="93"/>
    </row>
    <row r="838" spans="4:19" x14ac:dyDescent="0.2">
      <c r="D838" s="93"/>
      <c r="E838" s="93"/>
      <c r="F838" s="93"/>
      <c r="G838" s="93"/>
      <c r="H838" s="93"/>
      <c r="I838" s="93"/>
      <c r="J838" s="93"/>
      <c r="K838" s="93"/>
      <c r="L838" s="93"/>
      <c r="M838" s="93"/>
      <c r="N838" s="93"/>
      <c r="O838" s="93"/>
      <c r="P838" s="93"/>
      <c r="Q838" s="93"/>
      <c r="R838" s="93"/>
      <c r="S838" s="93"/>
    </row>
    <row r="839" spans="4:19" x14ac:dyDescent="0.2">
      <c r="D839" s="93"/>
      <c r="E839" s="93"/>
      <c r="F839" s="93"/>
      <c r="G839" s="93"/>
      <c r="H839" s="93"/>
      <c r="I839" s="93"/>
      <c r="J839" s="93"/>
      <c r="K839" s="93"/>
      <c r="L839" s="93"/>
      <c r="M839" s="93"/>
      <c r="N839" s="93"/>
      <c r="O839" s="93"/>
      <c r="P839" s="93"/>
      <c r="Q839" s="93"/>
      <c r="R839" s="93"/>
      <c r="S839" s="93"/>
    </row>
    <row r="840" spans="4:19" x14ac:dyDescent="0.2">
      <c r="D840" s="93"/>
      <c r="E840" s="93"/>
      <c r="F840" s="93"/>
      <c r="G840" s="93"/>
      <c r="H840" s="93"/>
      <c r="I840" s="93"/>
      <c r="J840" s="93"/>
      <c r="K840" s="93"/>
      <c r="L840" s="93"/>
      <c r="M840" s="93"/>
      <c r="N840" s="93"/>
      <c r="O840" s="93"/>
      <c r="P840" s="93"/>
      <c r="Q840" s="93"/>
      <c r="R840" s="93"/>
      <c r="S840" s="93"/>
    </row>
    <row r="841" spans="4:19" x14ac:dyDescent="0.2">
      <c r="D841" s="93"/>
      <c r="E841" s="93"/>
      <c r="F841" s="93"/>
      <c r="G841" s="93"/>
      <c r="H841" s="93"/>
      <c r="I841" s="93"/>
      <c r="J841" s="93"/>
      <c r="K841" s="93"/>
      <c r="L841" s="93"/>
      <c r="M841" s="93"/>
      <c r="N841" s="93"/>
      <c r="O841" s="93"/>
      <c r="P841" s="93"/>
      <c r="Q841" s="93"/>
      <c r="R841" s="93"/>
      <c r="S841" s="93"/>
    </row>
    <row r="842" spans="4:19" x14ac:dyDescent="0.2">
      <c r="D842" s="93"/>
      <c r="E842" s="93"/>
      <c r="F842" s="93"/>
      <c r="G842" s="93"/>
      <c r="H842" s="93"/>
      <c r="I842" s="93"/>
      <c r="J842" s="93"/>
      <c r="K842" s="93"/>
      <c r="L842" s="93"/>
      <c r="M842" s="93"/>
      <c r="N842" s="93"/>
      <c r="O842" s="93"/>
      <c r="P842" s="93"/>
      <c r="Q842" s="93"/>
      <c r="R842" s="93"/>
      <c r="S842" s="93"/>
    </row>
    <row r="843" spans="4:19" x14ac:dyDescent="0.2">
      <c r="D843" s="93"/>
      <c r="E843" s="93"/>
      <c r="F843" s="93"/>
      <c r="G843" s="93"/>
      <c r="H843" s="93"/>
      <c r="I843" s="93"/>
      <c r="J843" s="93"/>
      <c r="K843" s="93"/>
      <c r="L843" s="93"/>
      <c r="M843" s="93"/>
      <c r="N843" s="93"/>
      <c r="O843" s="93"/>
      <c r="P843" s="93"/>
      <c r="Q843" s="93"/>
      <c r="R843" s="93"/>
      <c r="S843" s="93"/>
    </row>
    <row r="844" spans="4:19" x14ac:dyDescent="0.2">
      <c r="D844" s="93"/>
      <c r="E844" s="93"/>
      <c r="F844" s="93"/>
      <c r="G844" s="93"/>
      <c r="H844" s="93"/>
      <c r="I844" s="93"/>
      <c r="J844" s="93"/>
      <c r="K844" s="93"/>
      <c r="L844" s="93"/>
      <c r="M844" s="93"/>
      <c r="N844" s="93"/>
      <c r="O844" s="93"/>
      <c r="P844" s="93"/>
      <c r="Q844" s="93"/>
      <c r="R844" s="93"/>
      <c r="S844" s="93"/>
    </row>
    <row r="845" spans="4:19" x14ac:dyDescent="0.2">
      <c r="D845" s="93"/>
      <c r="E845" s="93"/>
      <c r="F845" s="93"/>
      <c r="G845" s="93"/>
      <c r="H845" s="93"/>
      <c r="I845" s="93"/>
      <c r="J845" s="93"/>
      <c r="K845" s="93"/>
      <c r="L845" s="93"/>
      <c r="M845" s="93"/>
      <c r="N845" s="93"/>
      <c r="O845" s="93"/>
      <c r="P845" s="93"/>
      <c r="Q845" s="93"/>
      <c r="R845" s="93"/>
      <c r="S845" s="93"/>
    </row>
    <row r="846" spans="4:19" x14ac:dyDescent="0.2">
      <c r="D846" s="93"/>
      <c r="E846" s="93"/>
      <c r="F846" s="93"/>
      <c r="G846" s="93"/>
      <c r="H846" s="93"/>
      <c r="I846" s="93"/>
      <c r="J846" s="93"/>
      <c r="K846" s="93"/>
      <c r="L846" s="93"/>
      <c r="M846" s="93"/>
      <c r="N846" s="93"/>
      <c r="O846" s="93"/>
      <c r="P846" s="93"/>
      <c r="Q846" s="93"/>
      <c r="R846" s="93"/>
      <c r="S846" s="93"/>
    </row>
    <row r="847" spans="4:19" x14ac:dyDescent="0.2">
      <c r="D847" s="93"/>
      <c r="E847" s="93"/>
      <c r="F847" s="93"/>
      <c r="G847" s="93"/>
      <c r="H847" s="93"/>
      <c r="I847" s="93"/>
      <c r="J847" s="93"/>
      <c r="K847" s="93"/>
      <c r="L847" s="93"/>
      <c r="M847" s="93"/>
      <c r="N847" s="93"/>
      <c r="O847" s="93"/>
      <c r="P847" s="93"/>
      <c r="Q847" s="93"/>
      <c r="R847" s="93"/>
      <c r="S847" s="93"/>
    </row>
    <row r="848" spans="4:19" x14ac:dyDescent="0.2">
      <c r="D848" s="93"/>
      <c r="E848" s="93"/>
      <c r="F848" s="93"/>
      <c r="G848" s="93"/>
      <c r="H848" s="93"/>
      <c r="I848" s="93"/>
      <c r="J848" s="93"/>
      <c r="K848" s="93"/>
      <c r="L848" s="93"/>
      <c r="M848" s="93"/>
      <c r="N848" s="93"/>
      <c r="O848" s="93"/>
      <c r="P848" s="93"/>
      <c r="Q848" s="93"/>
      <c r="R848" s="93"/>
      <c r="S848" s="93"/>
    </row>
    <row r="849" spans="4:19" x14ac:dyDescent="0.2">
      <c r="D849" s="93"/>
      <c r="E849" s="93"/>
      <c r="F849" s="93"/>
      <c r="G849" s="93"/>
      <c r="H849" s="93"/>
      <c r="I849" s="93"/>
      <c r="J849" s="93"/>
      <c r="K849" s="93"/>
      <c r="L849" s="93"/>
      <c r="M849" s="93"/>
      <c r="N849" s="93"/>
      <c r="O849" s="93"/>
      <c r="P849" s="93"/>
      <c r="Q849" s="93"/>
      <c r="R849" s="93"/>
      <c r="S849" s="93"/>
    </row>
    <row r="850" spans="4:19" x14ac:dyDescent="0.2">
      <c r="D850" s="93"/>
      <c r="E850" s="93"/>
      <c r="F850" s="93"/>
      <c r="G850" s="93"/>
      <c r="H850" s="93"/>
      <c r="I850" s="93"/>
      <c r="J850" s="93"/>
      <c r="K850" s="93"/>
      <c r="L850" s="93"/>
      <c r="M850" s="93"/>
      <c r="N850" s="93"/>
      <c r="O850" s="93"/>
      <c r="P850" s="93"/>
      <c r="Q850" s="93"/>
      <c r="R850" s="93"/>
      <c r="S850" s="93"/>
    </row>
    <row r="851" spans="4:19" x14ac:dyDescent="0.2">
      <c r="D851" s="93"/>
      <c r="E851" s="93"/>
      <c r="F851" s="93"/>
      <c r="G851" s="93"/>
      <c r="H851" s="93"/>
      <c r="I851" s="93"/>
      <c r="J851" s="93"/>
      <c r="K851" s="93"/>
      <c r="L851" s="93"/>
      <c r="M851" s="93"/>
      <c r="N851" s="93"/>
      <c r="O851" s="93"/>
      <c r="P851" s="93"/>
      <c r="Q851" s="93"/>
      <c r="R851" s="93"/>
      <c r="S851" s="93"/>
    </row>
    <row r="852" spans="4:19" x14ac:dyDescent="0.2">
      <c r="D852" s="93"/>
      <c r="E852" s="93"/>
      <c r="F852" s="93"/>
      <c r="G852" s="93"/>
      <c r="H852" s="93"/>
      <c r="I852" s="93"/>
      <c r="J852" s="93"/>
      <c r="K852" s="93"/>
      <c r="L852" s="93"/>
      <c r="M852" s="93"/>
      <c r="N852" s="93"/>
      <c r="O852" s="93"/>
      <c r="P852" s="93"/>
      <c r="Q852" s="93"/>
      <c r="R852" s="93"/>
      <c r="S852" s="93"/>
    </row>
    <row r="853" spans="4:19" x14ac:dyDescent="0.2">
      <c r="D853" s="93"/>
      <c r="E853" s="93"/>
      <c r="F853" s="93"/>
      <c r="G853" s="93"/>
      <c r="H853" s="93"/>
      <c r="I853" s="93"/>
      <c r="J853" s="93"/>
      <c r="K853" s="93"/>
      <c r="L853" s="93"/>
      <c r="M853" s="93"/>
      <c r="N853" s="93"/>
      <c r="O853" s="93"/>
      <c r="P853" s="93"/>
      <c r="Q853" s="93"/>
      <c r="R853" s="93"/>
      <c r="S853" s="93"/>
    </row>
    <row r="854" spans="4:19" x14ac:dyDescent="0.2">
      <c r="D854" s="93"/>
      <c r="E854" s="93"/>
      <c r="F854" s="93"/>
      <c r="G854" s="93"/>
      <c r="H854" s="93"/>
      <c r="I854" s="93"/>
      <c r="J854" s="93"/>
      <c r="K854" s="93"/>
      <c r="L854" s="93"/>
      <c r="M854" s="93"/>
      <c r="N854" s="93"/>
      <c r="O854" s="93"/>
      <c r="P854" s="93"/>
      <c r="Q854" s="93"/>
      <c r="R854" s="93"/>
      <c r="S854" s="93"/>
    </row>
    <row r="855" spans="4:19" x14ac:dyDescent="0.2">
      <c r="D855" s="93"/>
      <c r="E855" s="93"/>
      <c r="F855" s="93"/>
      <c r="G855" s="93"/>
      <c r="H855" s="93"/>
      <c r="I855" s="93"/>
      <c r="J855" s="93"/>
      <c r="K855" s="93"/>
      <c r="L855" s="93"/>
      <c r="M855" s="93"/>
      <c r="N855" s="93"/>
      <c r="O855" s="93"/>
      <c r="P855" s="93"/>
      <c r="Q855" s="93"/>
      <c r="R855" s="93"/>
      <c r="S855" s="93"/>
    </row>
    <row r="856" spans="4:19" x14ac:dyDescent="0.2">
      <c r="D856" s="93"/>
      <c r="E856" s="93"/>
      <c r="F856" s="93"/>
      <c r="G856" s="93"/>
      <c r="H856" s="93"/>
      <c r="I856" s="93"/>
      <c r="J856" s="93"/>
      <c r="K856" s="93"/>
      <c r="L856" s="93"/>
      <c r="M856" s="93"/>
      <c r="N856" s="93"/>
      <c r="O856" s="93"/>
      <c r="P856" s="93"/>
      <c r="Q856" s="93"/>
      <c r="R856" s="93"/>
      <c r="S856" s="93"/>
    </row>
    <row r="857" spans="4:19" x14ac:dyDescent="0.2">
      <c r="D857" s="93"/>
      <c r="E857" s="93"/>
      <c r="F857" s="93"/>
      <c r="G857" s="93"/>
      <c r="H857" s="93"/>
      <c r="I857" s="93"/>
      <c r="J857" s="93"/>
      <c r="K857" s="93"/>
      <c r="L857" s="93"/>
      <c r="M857" s="93"/>
      <c r="N857" s="93"/>
      <c r="O857" s="93"/>
      <c r="P857" s="93"/>
      <c r="Q857" s="93"/>
      <c r="R857" s="93"/>
      <c r="S857" s="93"/>
    </row>
    <row r="858" spans="4:19" x14ac:dyDescent="0.2">
      <c r="D858" s="93"/>
      <c r="E858" s="93"/>
      <c r="F858" s="93"/>
      <c r="G858" s="93"/>
      <c r="H858" s="93"/>
      <c r="I858" s="93"/>
      <c r="J858" s="93"/>
      <c r="K858" s="93"/>
      <c r="L858" s="93"/>
      <c r="M858" s="93"/>
      <c r="N858" s="93"/>
      <c r="O858" s="93"/>
      <c r="P858" s="93"/>
      <c r="Q858" s="93"/>
      <c r="R858" s="93"/>
      <c r="S858" s="93"/>
    </row>
    <row r="859" spans="4:19" x14ac:dyDescent="0.2">
      <c r="D859" s="93"/>
      <c r="E859" s="93"/>
      <c r="F859" s="93"/>
      <c r="G859" s="93"/>
      <c r="H859" s="93"/>
      <c r="I859" s="93"/>
      <c r="J859" s="93"/>
      <c r="K859" s="93"/>
      <c r="L859" s="93"/>
      <c r="M859" s="93"/>
      <c r="N859" s="93"/>
      <c r="O859" s="93"/>
      <c r="P859" s="93"/>
      <c r="Q859" s="93"/>
      <c r="R859" s="93"/>
      <c r="S859" s="93"/>
    </row>
    <row r="860" spans="4:19" x14ac:dyDescent="0.2">
      <c r="D860" s="93"/>
      <c r="E860" s="93"/>
      <c r="F860" s="93"/>
      <c r="G860" s="93"/>
      <c r="H860" s="93"/>
      <c r="I860" s="93"/>
      <c r="J860" s="93"/>
      <c r="K860" s="93"/>
      <c r="L860" s="93"/>
      <c r="M860" s="93"/>
      <c r="N860" s="93"/>
      <c r="O860" s="93"/>
      <c r="P860" s="93"/>
      <c r="Q860" s="93"/>
      <c r="R860" s="93"/>
      <c r="S860" s="93"/>
    </row>
    <row r="861" spans="4:19" x14ac:dyDescent="0.2">
      <c r="D861" s="93"/>
      <c r="E861" s="93"/>
      <c r="F861" s="93"/>
      <c r="G861" s="93"/>
      <c r="H861" s="93"/>
      <c r="I861" s="93"/>
      <c r="J861" s="93"/>
      <c r="K861" s="93"/>
      <c r="L861" s="93"/>
      <c r="M861" s="93"/>
      <c r="N861" s="93"/>
      <c r="O861" s="93"/>
      <c r="P861" s="93"/>
      <c r="Q861" s="93"/>
      <c r="R861" s="93"/>
      <c r="S861" s="93"/>
    </row>
    <row r="862" spans="4:19" x14ac:dyDescent="0.2">
      <c r="D862" s="93"/>
      <c r="E862" s="93"/>
      <c r="F862" s="93"/>
      <c r="G862" s="93"/>
      <c r="H862" s="93"/>
      <c r="I862" s="93"/>
      <c r="J862" s="93"/>
      <c r="K862" s="93"/>
      <c r="L862" s="93"/>
      <c r="M862" s="93"/>
      <c r="N862" s="93"/>
      <c r="O862" s="93"/>
      <c r="P862" s="93"/>
      <c r="Q862" s="93"/>
      <c r="R862" s="93"/>
      <c r="S862" s="93"/>
    </row>
    <row r="863" spans="4:19" x14ac:dyDescent="0.2">
      <c r="D863" s="93"/>
      <c r="E863" s="93"/>
      <c r="F863" s="93"/>
      <c r="G863" s="93"/>
      <c r="H863" s="93"/>
      <c r="I863" s="93"/>
      <c r="J863" s="93"/>
      <c r="K863" s="93"/>
      <c r="L863" s="93"/>
      <c r="M863" s="93"/>
      <c r="N863" s="93"/>
      <c r="O863" s="93"/>
      <c r="P863" s="93"/>
      <c r="Q863" s="93"/>
      <c r="R863" s="93"/>
      <c r="S863" s="93"/>
    </row>
    <row r="864" spans="4:19" x14ac:dyDescent="0.2">
      <c r="D864" s="93"/>
      <c r="E864" s="93"/>
      <c r="F864" s="93"/>
      <c r="G864" s="93"/>
      <c r="H864" s="93"/>
      <c r="I864" s="93"/>
      <c r="J864" s="93"/>
      <c r="K864" s="93"/>
      <c r="L864" s="93"/>
      <c r="M864" s="93"/>
      <c r="N864" s="93"/>
      <c r="O864" s="93"/>
      <c r="P864" s="93"/>
      <c r="Q864" s="93"/>
      <c r="R864" s="93"/>
      <c r="S864" s="93"/>
    </row>
    <row r="865" spans="4:19" x14ac:dyDescent="0.2">
      <c r="D865" s="93"/>
      <c r="E865" s="93"/>
      <c r="F865" s="93"/>
      <c r="G865" s="93"/>
      <c r="H865" s="93"/>
      <c r="I865" s="93"/>
      <c r="J865" s="93"/>
      <c r="K865" s="93"/>
      <c r="L865" s="93"/>
      <c r="M865" s="93"/>
      <c r="N865" s="93"/>
      <c r="O865" s="93"/>
      <c r="P865" s="93"/>
      <c r="Q865" s="93"/>
      <c r="R865" s="93"/>
      <c r="S865" s="93"/>
    </row>
    <row r="866" spans="4:19" x14ac:dyDescent="0.2">
      <c r="D866" s="93"/>
      <c r="E866" s="93"/>
      <c r="F866" s="93"/>
      <c r="G866" s="93"/>
      <c r="H866" s="93"/>
      <c r="I866" s="93"/>
      <c r="J866" s="93"/>
      <c r="K866" s="93"/>
      <c r="L866" s="93"/>
      <c r="M866" s="93"/>
      <c r="N866" s="93"/>
      <c r="O866" s="93"/>
      <c r="P866" s="93"/>
      <c r="Q866" s="93"/>
      <c r="R866" s="93"/>
      <c r="S866" s="93"/>
    </row>
    <row r="867" spans="4:19" x14ac:dyDescent="0.2">
      <c r="D867" s="93"/>
      <c r="E867" s="93"/>
      <c r="F867" s="93"/>
      <c r="G867" s="93"/>
      <c r="H867" s="93"/>
      <c r="I867" s="93"/>
      <c r="J867" s="93"/>
      <c r="K867" s="93"/>
      <c r="L867" s="93"/>
      <c r="M867" s="93"/>
      <c r="N867" s="93"/>
      <c r="O867" s="93"/>
      <c r="P867" s="93"/>
      <c r="Q867" s="93"/>
      <c r="R867" s="93"/>
      <c r="S867" s="93"/>
    </row>
    <row r="868" spans="4:19" x14ac:dyDescent="0.2">
      <c r="D868" s="93"/>
      <c r="E868" s="93"/>
      <c r="F868" s="93"/>
      <c r="G868" s="93"/>
      <c r="H868" s="93"/>
      <c r="I868" s="93"/>
      <c r="J868" s="93"/>
      <c r="K868" s="93"/>
      <c r="L868" s="93"/>
      <c r="M868" s="93"/>
      <c r="N868" s="93"/>
      <c r="O868" s="93"/>
      <c r="P868" s="93"/>
      <c r="Q868" s="93"/>
      <c r="R868" s="93"/>
      <c r="S868" s="93"/>
    </row>
    <row r="869" spans="4:19" x14ac:dyDescent="0.2">
      <c r="D869" s="93"/>
      <c r="E869" s="93"/>
      <c r="F869" s="93"/>
      <c r="G869" s="93"/>
      <c r="H869" s="93"/>
      <c r="I869" s="93"/>
      <c r="J869" s="93"/>
      <c r="K869" s="93"/>
      <c r="L869" s="93"/>
      <c r="M869" s="93"/>
      <c r="N869" s="93"/>
      <c r="O869" s="93"/>
      <c r="P869" s="93"/>
      <c r="Q869" s="93"/>
      <c r="R869" s="93"/>
      <c r="S869" s="93"/>
    </row>
    <row r="870" spans="4:19" x14ac:dyDescent="0.2">
      <c r="D870" s="93"/>
      <c r="E870" s="93"/>
      <c r="F870" s="93"/>
      <c r="G870" s="93"/>
      <c r="H870" s="93"/>
      <c r="I870" s="93"/>
      <c r="J870" s="93"/>
      <c r="K870" s="93"/>
      <c r="L870" s="93"/>
      <c r="M870" s="93"/>
      <c r="N870" s="93"/>
      <c r="O870" s="93"/>
      <c r="P870" s="93"/>
      <c r="Q870" s="93"/>
      <c r="R870" s="93"/>
      <c r="S870" s="93"/>
    </row>
    <row r="871" spans="4:19" x14ac:dyDescent="0.2">
      <c r="D871" s="93"/>
      <c r="E871" s="93"/>
      <c r="F871" s="93"/>
      <c r="G871" s="93"/>
      <c r="H871" s="93"/>
      <c r="I871" s="93"/>
      <c r="J871" s="93"/>
      <c r="K871" s="93"/>
      <c r="L871" s="93"/>
      <c r="M871" s="93"/>
      <c r="N871" s="93"/>
      <c r="O871" s="93"/>
      <c r="P871" s="93"/>
      <c r="Q871" s="93"/>
      <c r="R871" s="93"/>
      <c r="S871" s="93"/>
    </row>
    <row r="872" spans="4:19" x14ac:dyDescent="0.2">
      <c r="D872" s="93"/>
      <c r="E872" s="93"/>
      <c r="F872" s="93"/>
      <c r="G872" s="93"/>
      <c r="H872" s="93"/>
      <c r="I872" s="93"/>
      <c r="J872" s="93"/>
      <c r="K872" s="93"/>
      <c r="L872" s="93"/>
      <c r="M872" s="93"/>
      <c r="N872" s="93"/>
      <c r="O872" s="93"/>
      <c r="P872" s="93"/>
      <c r="Q872" s="93"/>
      <c r="R872" s="93"/>
      <c r="S872" s="93"/>
    </row>
    <row r="873" spans="4:19" x14ac:dyDescent="0.2">
      <c r="D873" s="93"/>
      <c r="E873" s="93"/>
      <c r="F873" s="93"/>
      <c r="G873" s="93"/>
      <c r="H873" s="93"/>
      <c r="I873" s="93"/>
      <c r="J873" s="93"/>
      <c r="K873" s="93"/>
      <c r="L873" s="93"/>
      <c r="M873" s="93"/>
      <c r="N873" s="93"/>
      <c r="O873" s="93"/>
      <c r="P873" s="93"/>
      <c r="Q873" s="93"/>
      <c r="R873" s="93"/>
      <c r="S873" s="93"/>
    </row>
    <row r="874" spans="4:19" x14ac:dyDescent="0.2">
      <c r="D874" s="93"/>
      <c r="E874" s="93"/>
      <c r="F874" s="93"/>
      <c r="G874" s="93"/>
      <c r="H874" s="93"/>
      <c r="I874" s="93"/>
      <c r="J874" s="93"/>
      <c r="K874" s="93"/>
      <c r="L874" s="93"/>
      <c r="M874" s="93"/>
      <c r="N874" s="93"/>
      <c r="O874" s="93"/>
      <c r="P874" s="93"/>
      <c r="Q874" s="93"/>
      <c r="R874" s="93"/>
      <c r="S874" s="93"/>
    </row>
    <row r="875" spans="4:19" x14ac:dyDescent="0.2">
      <c r="D875" s="93"/>
      <c r="E875" s="93"/>
      <c r="F875" s="93"/>
      <c r="G875" s="93"/>
      <c r="H875" s="93"/>
      <c r="I875" s="93"/>
      <c r="J875" s="93"/>
      <c r="K875" s="93"/>
      <c r="L875" s="93"/>
      <c r="M875" s="93"/>
      <c r="N875" s="93"/>
      <c r="O875" s="93"/>
      <c r="P875" s="93"/>
      <c r="Q875" s="93"/>
      <c r="R875" s="93"/>
      <c r="S875" s="93"/>
    </row>
    <row r="876" spans="4:19" x14ac:dyDescent="0.2">
      <c r="D876" s="93"/>
      <c r="E876" s="93"/>
      <c r="F876" s="93"/>
      <c r="G876" s="93"/>
      <c r="H876" s="93"/>
      <c r="I876" s="93"/>
      <c r="J876" s="93"/>
      <c r="K876" s="93"/>
      <c r="L876" s="93"/>
      <c r="M876" s="93"/>
      <c r="N876" s="93"/>
      <c r="O876" s="93"/>
      <c r="P876" s="93"/>
      <c r="Q876" s="93"/>
      <c r="R876" s="93"/>
      <c r="S876" s="93"/>
    </row>
    <row r="877" spans="4:19" x14ac:dyDescent="0.2">
      <c r="D877" s="93"/>
      <c r="E877" s="93"/>
      <c r="F877" s="93"/>
      <c r="G877" s="93"/>
      <c r="H877" s="93"/>
      <c r="I877" s="93"/>
      <c r="J877" s="93"/>
      <c r="K877" s="93"/>
      <c r="L877" s="93"/>
      <c r="M877" s="93"/>
      <c r="N877" s="93"/>
      <c r="O877" s="93"/>
      <c r="P877" s="93"/>
      <c r="Q877" s="93"/>
      <c r="R877" s="93"/>
      <c r="S877" s="93"/>
    </row>
    <row r="878" spans="4:19" x14ac:dyDescent="0.2">
      <c r="D878" s="93"/>
      <c r="E878" s="93"/>
      <c r="F878" s="93"/>
      <c r="G878" s="93"/>
      <c r="H878" s="93"/>
      <c r="I878" s="93"/>
      <c r="J878" s="93"/>
      <c r="K878" s="93"/>
      <c r="L878" s="93"/>
      <c r="M878" s="93"/>
      <c r="N878" s="93"/>
      <c r="O878" s="93"/>
      <c r="P878" s="93"/>
      <c r="Q878" s="93"/>
      <c r="R878" s="93"/>
      <c r="S878" s="93"/>
    </row>
    <row r="879" spans="4:19" x14ac:dyDescent="0.2">
      <c r="D879" s="93"/>
      <c r="E879" s="93"/>
      <c r="F879" s="93"/>
      <c r="G879" s="93"/>
      <c r="H879" s="93"/>
      <c r="I879" s="93"/>
      <c r="J879" s="93"/>
      <c r="K879" s="93"/>
      <c r="L879" s="93"/>
      <c r="M879" s="93"/>
      <c r="N879" s="93"/>
      <c r="O879" s="93"/>
      <c r="P879" s="93"/>
      <c r="Q879" s="93"/>
      <c r="R879" s="93"/>
      <c r="S879" s="93"/>
    </row>
    <row r="880" spans="4:19" x14ac:dyDescent="0.2">
      <c r="D880" s="93"/>
      <c r="E880" s="93"/>
      <c r="F880" s="93"/>
      <c r="G880" s="93"/>
      <c r="H880" s="93"/>
      <c r="I880" s="93"/>
      <c r="J880" s="93"/>
      <c r="K880" s="93"/>
      <c r="L880" s="93"/>
      <c r="M880" s="93"/>
      <c r="N880" s="93"/>
      <c r="O880" s="93"/>
      <c r="P880" s="93"/>
      <c r="Q880" s="93"/>
      <c r="R880" s="93"/>
      <c r="S880" s="93"/>
    </row>
    <row r="881" spans="4:19" x14ac:dyDescent="0.2">
      <c r="D881" s="93"/>
      <c r="E881" s="93"/>
      <c r="F881" s="93"/>
      <c r="G881" s="93"/>
      <c r="H881" s="93"/>
      <c r="I881" s="93"/>
      <c r="J881" s="93"/>
      <c r="K881" s="93"/>
      <c r="L881" s="93"/>
      <c r="M881" s="93"/>
      <c r="N881" s="93"/>
      <c r="O881" s="93"/>
      <c r="P881" s="93"/>
      <c r="Q881" s="93"/>
      <c r="R881" s="93"/>
      <c r="S881" s="93"/>
    </row>
    <row r="882" spans="4:19" x14ac:dyDescent="0.2">
      <c r="D882" s="93"/>
      <c r="E882" s="93"/>
      <c r="F882" s="93"/>
      <c r="G882" s="93"/>
      <c r="H882" s="93"/>
      <c r="I882" s="93"/>
      <c r="J882" s="93"/>
      <c r="K882" s="93"/>
      <c r="L882" s="93"/>
      <c r="M882" s="93"/>
      <c r="N882" s="93"/>
      <c r="O882" s="93"/>
      <c r="P882" s="93"/>
      <c r="Q882" s="93"/>
      <c r="R882" s="93"/>
      <c r="S882" s="93"/>
    </row>
    <row r="883" spans="4:19" x14ac:dyDescent="0.2">
      <c r="D883" s="93"/>
      <c r="E883" s="93"/>
      <c r="F883" s="93"/>
      <c r="G883" s="93"/>
      <c r="H883" s="93"/>
      <c r="I883" s="93"/>
      <c r="J883" s="93"/>
      <c r="K883" s="93"/>
      <c r="L883" s="93"/>
      <c r="M883" s="93"/>
      <c r="N883" s="93"/>
      <c r="O883" s="93"/>
      <c r="P883" s="93"/>
      <c r="Q883" s="93"/>
      <c r="R883" s="93"/>
      <c r="S883" s="93"/>
    </row>
    <row r="884" spans="4:19" x14ac:dyDescent="0.2">
      <c r="D884" s="93"/>
      <c r="E884" s="93"/>
      <c r="F884" s="93"/>
      <c r="G884" s="93"/>
      <c r="H884" s="93"/>
      <c r="I884" s="93"/>
      <c r="J884" s="93"/>
      <c r="K884" s="93"/>
      <c r="L884" s="93"/>
      <c r="M884" s="93"/>
      <c r="N884" s="93"/>
      <c r="O884" s="93"/>
      <c r="P884" s="93"/>
      <c r="Q884" s="93"/>
      <c r="R884" s="93"/>
      <c r="S884" s="93"/>
    </row>
    <row r="885" spans="4:19" x14ac:dyDescent="0.2">
      <c r="D885" s="93"/>
      <c r="E885" s="93"/>
      <c r="F885" s="93"/>
      <c r="G885" s="93"/>
      <c r="H885" s="93"/>
      <c r="I885" s="93"/>
      <c r="J885" s="93"/>
      <c r="K885" s="93"/>
      <c r="L885" s="93"/>
      <c r="M885" s="93"/>
      <c r="N885" s="93"/>
      <c r="O885" s="93"/>
      <c r="P885" s="93"/>
      <c r="Q885" s="93"/>
      <c r="R885" s="93"/>
      <c r="S885" s="93"/>
    </row>
    <row r="886" spans="4:19" x14ac:dyDescent="0.2">
      <c r="D886" s="93"/>
      <c r="E886" s="93"/>
      <c r="F886" s="93"/>
      <c r="G886" s="93"/>
      <c r="H886" s="93"/>
      <c r="I886" s="93"/>
      <c r="J886" s="93"/>
      <c r="K886" s="93"/>
      <c r="L886" s="93"/>
      <c r="M886" s="93"/>
      <c r="N886" s="93"/>
      <c r="O886" s="93"/>
      <c r="P886" s="93"/>
      <c r="Q886" s="93"/>
      <c r="R886" s="93"/>
      <c r="S886" s="93"/>
    </row>
    <row r="887" spans="4:19" x14ac:dyDescent="0.2">
      <c r="D887" s="93"/>
      <c r="E887" s="93"/>
      <c r="F887" s="93"/>
      <c r="G887" s="93"/>
      <c r="H887" s="93"/>
      <c r="I887" s="93"/>
      <c r="J887" s="93"/>
      <c r="K887" s="93"/>
      <c r="L887" s="93"/>
      <c r="M887" s="93"/>
      <c r="N887" s="93"/>
      <c r="O887" s="93"/>
      <c r="P887" s="93"/>
      <c r="Q887" s="93"/>
      <c r="R887" s="93"/>
      <c r="S887" s="93"/>
    </row>
    <row r="888" spans="4:19" x14ac:dyDescent="0.2">
      <c r="D888" s="93"/>
      <c r="E888" s="93"/>
      <c r="F888" s="93"/>
      <c r="G888" s="93"/>
      <c r="H888" s="93"/>
      <c r="I888" s="93"/>
      <c r="J888" s="93"/>
      <c r="K888" s="93"/>
      <c r="L888" s="93"/>
      <c r="M888" s="93"/>
      <c r="N888" s="93"/>
      <c r="O888" s="93"/>
      <c r="P888" s="93"/>
      <c r="Q888" s="93"/>
      <c r="R888" s="93"/>
      <c r="S888" s="93"/>
    </row>
    <row r="889" spans="4:19" x14ac:dyDescent="0.2">
      <c r="D889" s="93"/>
      <c r="E889" s="93"/>
      <c r="F889" s="93"/>
      <c r="G889" s="93"/>
      <c r="H889" s="93"/>
      <c r="I889" s="93"/>
      <c r="J889" s="93"/>
      <c r="K889" s="93"/>
      <c r="L889" s="93"/>
      <c r="M889" s="93"/>
      <c r="N889" s="93"/>
      <c r="O889" s="93"/>
      <c r="P889" s="93"/>
      <c r="Q889" s="93"/>
      <c r="R889" s="93"/>
      <c r="S889" s="93"/>
    </row>
    <row r="890" spans="4:19" x14ac:dyDescent="0.2">
      <c r="D890" s="93"/>
      <c r="E890" s="93"/>
      <c r="F890" s="93"/>
      <c r="G890" s="93"/>
      <c r="H890" s="93"/>
      <c r="I890" s="93"/>
      <c r="J890" s="93"/>
      <c r="K890" s="93"/>
      <c r="L890" s="93"/>
      <c r="M890" s="93"/>
      <c r="N890" s="93"/>
      <c r="O890" s="93"/>
      <c r="P890" s="93"/>
      <c r="Q890" s="93"/>
      <c r="R890" s="93"/>
      <c r="S890" s="93"/>
    </row>
    <row r="891" spans="4:19" x14ac:dyDescent="0.2">
      <c r="D891" s="93"/>
      <c r="E891" s="93"/>
      <c r="F891" s="93"/>
      <c r="G891" s="93"/>
      <c r="H891" s="93"/>
      <c r="I891" s="93"/>
      <c r="J891" s="93"/>
      <c r="K891" s="93"/>
      <c r="L891" s="93"/>
      <c r="M891" s="93"/>
      <c r="N891" s="93"/>
      <c r="O891" s="93"/>
      <c r="P891" s="93"/>
      <c r="Q891" s="93"/>
      <c r="R891" s="93"/>
      <c r="S891" s="93"/>
    </row>
    <row r="892" spans="4:19" x14ac:dyDescent="0.2">
      <c r="D892" s="93"/>
      <c r="E892" s="93"/>
      <c r="F892" s="93"/>
      <c r="G892" s="93"/>
      <c r="H892" s="93"/>
      <c r="I892" s="93"/>
      <c r="J892" s="93"/>
      <c r="K892" s="93"/>
      <c r="L892" s="93"/>
      <c r="M892" s="93"/>
      <c r="N892" s="93"/>
      <c r="O892" s="93"/>
      <c r="P892" s="93"/>
      <c r="Q892" s="93"/>
      <c r="R892" s="93"/>
      <c r="S892" s="93"/>
    </row>
    <row r="893" spans="4:19" x14ac:dyDescent="0.2">
      <c r="D893" s="93"/>
      <c r="E893" s="93"/>
      <c r="F893" s="93"/>
      <c r="G893" s="93"/>
      <c r="H893" s="93"/>
      <c r="I893" s="93"/>
      <c r="J893" s="93"/>
      <c r="K893" s="93"/>
      <c r="L893" s="93"/>
      <c r="M893" s="93"/>
      <c r="N893" s="93"/>
      <c r="O893" s="93"/>
      <c r="P893" s="93"/>
      <c r="Q893" s="93"/>
      <c r="R893" s="93"/>
      <c r="S893" s="93"/>
    </row>
    <row r="894" spans="4:19" x14ac:dyDescent="0.2">
      <c r="D894" s="93"/>
      <c r="E894" s="93"/>
      <c r="F894" s="93"/>
      <c r="G894" s="93"/>
      <c r="H894" s="93"/>
      <c r="I894" s="93"/>
      <c r="J894" s="93"/>
      <c r="K894" s="93"/>
      <c r="L894" s="93"/>
      <c r="M894" s="93"/>
      <c r="N894" s="93"/>
      <c r="O894" s="93"/>
      <c r="P894" s="93"/>
      <c r="Q894" s="93"/>
      <c r="R894" s="93"/>
      <c r="S894" s="93"/>
    </row>
    <row r="895" spans="4:19" x14ac:dyDescent="0.2">
      <c r="D895" s="93"/>
      <c r="E895" s="93"/>
      <c r="F895" s="93"/>
      <c r="G895" s="93"/>
      <c r="H895" s="93"/>
      <c r="I895" s="93"/>
      <c r="J895" s="93"/>
      <c r="K895" s="93"/>
      <c r="L895" s="93"/>
      <c r="M895" s="93"/>
      <c r="N895" s="93"/>
      <c r="O895" s="93"/>
      <c r="P895" s="93"/>
      <c r="Q895" s="93"/>
      <c r="R895" s="93"/>
      <c r="S895" s="93"/>
    </row>
    <row r="896" spans="4:19" x14ac:dyDescent="0.2">
      <c r="D896" s="93"/>
      <c r="E896" s="93"/>
      <c r="F896" s="93"/>
      <c r="G896" s="93"/>
      <c r="H896" s="93"/>
      <c r="I896" s="93"/>
      <c r="J896" s="93"/>
      <c r="K896" s="93"/>
      <c r="L896" s="93"/>
      <c r="M896" s="93"/>
      <c r="N896" s="93"/>
      <c r="O896" s="93"/>
      <c r="P896" s="93"/>
      <c r="Q896" s="93"/>
      <c r="R896" s="93"/>
      <c r="S896" s="93"/>
    </row>
    <row r="897" spans="4:19" x14ac:dyDescent="0.2">
      <c r="D897" s="93"/>
      <c r="E897" s="93"/>
      <c r="F897" s="93"/>
      <c r="G897" s="93"/>
      <c r="H897" s="93"/>
      <c r="I897" s="93"/>
      <c r="J897" s="93"/>
      <c r="K897" s="93"/>
      <c r="L897" s="93"/>
      <c r="M897" s="93"/>
      <c r="N897" s="93"/>
      <c r="O897" s="93"/>
      <c r="P897" s="93"/>
      <c r="Q897" s="93"/>
      <c r="R897" s="93"/>
      <c r="S897" s="93"/>
    </row>
    <row r="898" spans="4:19" x14ac:dyDescent="0.2">
      <c r="D898" s="93"/>
      <c r="E898" s="93"/>
      <c r="F898" s="93"/>
      <c r="G898" s="93"/>
      <c r="H898" s="93"/>
      <c r="I898" s="93"/>
      <c r="J898" s="93"/>
      <c r="K898" s="93"/>
      <c r="L898" s="93"/>
      <c r="M898" s="93"/>
      <c r="N898" s="93"/>
      <c r="O898" s="93"/>
      <c r="P898" s="93"/>
      <c r="Q898" s="93"/>
      <c r="R898" s="93"/>
      <c r="S898" s="93"/>
    </row>
    <row r="899" spans="4:19" x14ac:dyDescent="0.2">
      <c r="D899" s="93"/>
      <c r="E899" s="93"/>
      <c r="F899" s="93"/>
      <c r="G899" s="93"/>
      <c r="H899" s="93"/>
      <c r="I899" s="93"/>
      <c r="J899" s="93"/>
      <c r="K899" s="93"/>
      <c r="L899" s="93"/>
      <c r="M899" s="93"/>
      <c r="N899" s="93"/>
      <c r="O899" s="93"/>
      <c r="P899" s="93"/>
      <c r="Q899" s="93"/>
      <c r="R899" s="93"/>
      <c r="S899" s="93"/>
    </row>
    <row r="900" spans="4:19" x14ac:dyDescent="0.2">
      <c r="D900" s="93"/>
      <c r="E900" s="93"/>
      <c r="F900" s="93"/>
      <c r="G900" s="93"/>
      <c r="H900" s="93"/>
      <c r="I900" s="93"/>
      <c r="J900" s="93"/>
      <c r="K900" s="93"/>
      <c r="L900" s="93"/>
      <c r="M900" s="93"/>
      <c r="N900" s="93"/>
      <c r="O900" s="93"/>
      <c r="P900" s="93"/>
      <c r="Q900" s="93"/>
      <c r="R900" s="93"/>
      <c r="S900" s="93"/>
    </row>
    <row r="901" spans="4:19" x14ac:dyDescent="0.2">
      <c r="D901" s="93"/>
      <c r="E901" s="93"/>
      <c r="F901" s="93"/>
      <c r="G901" s="93"/>
      <c r="H901" s="93"/>
      <c r="I901" s="93"/>
      <c r="J901" s="93"/>
      <c r="K901" s="93"/>
      <c r="L901" s="93"/>
      <c r="M901" s="93"/>
      <c r="N901" s="93"/>
      <c r="O901" s="93"/>
      <c r="P901" s="93"/>
      <c r="Q901" s="93"/>
      <c r="R901" s="93"/>
      <c r="S901" s="93"/>
    </row>
    <row r="902" spans="4:19" x14ac:dyDescent="0.2">
      <c r="D902" s="93"/>
      <c r="E902" s="93"/>
      <c r="F902" s="93"/>
      <c r="G902" s="93"/>
      <c r="H902" s="93"/>
      <c r="I902" s="93"/>
      <c r="J902" s="93"/>
      <c r="K902" s="93"/>
      <c r="L902" s="93"/>
      <c r="M902" s="93"/>
      <c r="N902" s="93"/>
      <c r="O902" s="93"/>
      <c r="P902" s="93"/>
      <c r="Q902" s="93"/>
      <c r="R902" s="93"/>
      <c r="S902" s="93"/>
    </row>
    <row r="903" spans="4:19" x14ac:dyDescent="0.2">
      <c r="D903" s="93"/>
      <c r="E903" s="93"/>
      <c r="F903" s="93"/>
      <c r="G903" s="93"/>
      <c r="H903" s="93"/>
      <c r="I903" s="93"/>
      <c r="J903" s="93"/>
      <c r="K903" s="93"/>
      <c r="L903" s="93"/>
      <c r="M903" s="93"/>
      <c r="N903" s="93"/>
      <c r="O903" s="93"/>
      <c r="P903" s="93"/>
      <c r="Q903" s="93"/>
      <c r="R903" s="93"/>
      <c r="S903" s="93"/>
    </row>
    <row r="904" spans="4:19" x14ac:dyDescent="0.2">
      <c r="D904" s="93"/>
      <c r="E904" s="93"/>
      <c r="F904" s="93"/>
      <c r="G904" s="93"/>
      <c r="H904" s="93"/>
      <c r="I904" s="93"/>
      <c r="J904" s="93"/>
      <c r="K904" s="93"/>
      <c r="L904" s="93"/>
      <c r="M904" s="93"/>
      <c r="N904" s="93"/>
      <c r="O904" s="93"/>
      <c r="P904" s="93"/>
      <c r="Q904" s="93"/>
      <c r="R904" s="93"/>
      <c r="S904" s="93"/>
    </row>
    <row r="905" spans="4:19" x14ac:dyDescent="0.2">
      <c r="D905" s="93"/>
      <c r="E905" s="93"/>
      <c r="F905" s="93"/>
      <c r="G905" s="93"/>
      <c r="H905" s="93"/>
      <c r="I905" s="93"/>
      <c r="J905" s="93"/>
      <c r="K905" s="93"/>
      <c r="L905" s="93"/>
      <c r="M905" s="93"/>
      <c r="N905" s="93"/>
      <c r="O905" s="93"/>
      <c r="P905" s="93"/>
      <c r="Q905" s="93"/>
      <c r="R905" s="93"/>
      <c r="S905" s="93"/>
    </row>
    <row r="906" spans="4:19" x14ac:dyDescent="0.2">
      <c r="D906" s="93"/>
      <c r="E906" s="93"/>
      <c r="F906" s="93"/>
      <c r="G906" s="93"/>
      <c r="H906" s="93"/>
      <c r="I906" s="93"/>
      <c r="J906" s="93"/>
      <c r="K906" s="93"/>
      <c r="L906" s="93"/>
      <c r="M906" s="93"/>
      <c r="N906" s="93"/>
      <c r="O906" s="93"/>
      <c r="P906" s="93"/>
      <c r="Q906" s="93"/>
      <c r="R906" s="93"/>
      <c r="S906" s="93"/>
    </row>
    <row r="907" spans="4:19" x14ac:dyDescent="0.2">
      <c r="D907" s="93"/>
      <c r="E907" s="93"/>
      <c r="F907" s="93"/>
      <c r="G907" s="93"/>
      <c r="H907" s="93"/>
      <c r="I907" s="93"/>
      <c r="J907" s="93"/>
      <c r="K907" s="93"/>
      <c r="L907" s="93"/>
      <c r="M907" s="93"/>
      <c r="N907" s="93"/>
      <c r="O907" s="93"/>
      <c r="P907" s="93"/>
      <c r="Q907" s="93"/>
      <c r="R907" s="93"/>
      <c r="S907" s="93"/>
    </row>
    <row r="908" spans="4:19" x14ac:dyDescent="0.2">
      <c r="D908" s="93"/>
      <c r="E908" s="93"/>
      <c r="F908" s="93"/>
      <c r="G908" s="93"/>
      <c r="H908" s="93"/>
      <c r="I908" s="93"/>
      <c r="J908" s="93"/>
      <c r="K908" s="93"/>
      <c r="L908" s="93"/>
      <c r="M908" s="93"/>
      <c r="N908" s="93"/>
      <c r="O908" s="93"/>
      <c r="P908" s="93"/>
      <c r="Q908" s="93"/>
      <c r="R908" s="93"/>
      <c r="S908" s="93"/>
    </row>
    <row r="909" spans="4:19" x14ac:dyDescent="0.2">
      <c r="D909" s="93"/>
      <c r="E909" s="93"/>
      <c r="F909" s="93"/>
      <c r="G909" s="93"/>
      <c r="H909" s="93"/>
      <c r="I909" s="93"/>
      <c r="J909" s="93"/>
      <c r="K909" s="93"/>
      <c r="L909" s="93"/>
      <c r="M909" s="93"/>
      <c r="N909" s="93"/>
      <c r="O909" s="93"/>
      <c r="P909" s="93"/>
      <c r="Q909" s="93"/>
      <c r="R909" s="93"/>
      <c r="S909" s="93"/>
    </row>
    <row r="910" spans="4:19" x14ac:dyDescent="0.2">
      <c r="D910" s="93"/>
      <c r="E910" s="93"/>
      <c r="F910" s="93"/>
      <c r="G910" s="93"/>
      <c r="H910" s="93"/>
      <c r="I910" s="93"/>
      <c r="J910" s="93"/>
      <c r="K910" s="93"/>
      <c r="L910" s="93"/>
      <c r="M910" s="93"/>
      <c r="N910" s="93"/>
      <c r="O910" s="93"/>
      <c r="P910" s="93"/>
      <c r="Q910" s="93"/>
      <c r="R910" s="93"/>
      <c r="S910" s="93"/>
    </row>
    <row r="911" spans="4:19" x14ac:dyDescent="0.2">
      <c r="D911" s="93"/>
      <c r="E911" s="93"/>
      <c r="F911" s="93"/>
      <c r="G911" s="93"/>
      <c r="H911" s="93"/>
      <c r="I911" s="93"/>
      <c r="J911" s="93"/>
      <c r="K911" s="93"/>
      <c r="L911" s="93"/>
      <c r="M911" s="93"/>
      <c r="N911" s="93"/>
      <c r="O911" s="93"/>
      <c r="P911" s="93"/>
      <c r="Q911" s="93"/>
      <c r="R911" s="93"/>
      <c r="S911" s="93"/>
    </row>
    <row r="912" spans="4:19" x14ac:dyDescent="0.2">
      <c r="D912" s="93"/>
      <c r="E912" s="93"/>
      <c r="F912" s="93"/>
      <c r="G912" s="93"/>
      <c r="H912" s="93"/>
      <c r="I912" s="93"/>
      <c r="J912" s="93"/>
      <c r="K912" s="93"/>
      <c r="L912" s="93"/>
      <c r="M912" s="93"/>
      <c r="N912" s="93"/>
      <c r="O912" s="93"/>
      <c r="P912" s="93"/>
      <c r="Q912" s="93"/>
      <c r="R912" s="93"/>
      <c r="S912" s="93"/>
    </row>
    <row r="913" spans="4:19" x14ac:dyDescent="0.2">
      <c r="D913" s="93"/>
      <c r="E913" s="93"/>
      <c r="F913" s="93"/>
      <c r="G913" s="93"/>
      <c r="H913" s="93"/>
      <c r="I913" s="93"/>
      <c r="J913" s="93"/>
      <c r="K913" s="93"/>
      <c r="L913" s="93"/>
      <c r="M913" s="93"/>
      <c r="N913" s="93"/>
      <c r="O913" s="93"/>
      <c r="P913" s="93"/>
      <c r="Q913" s="93"/>
      <c r="R913" s="93"/>
      <c r="S913" s="93"/>
    </row>
    <row r="914" spans="4:19" x14ac:dyDescent="0.2">
      <c r="D914" s="93"/>
      <c r="E914" s="93"/>
      <c r="F914" s="93"/>
      <c r="G914" s="93"/>
      <c r="H914" s="93"/>
      <c r="I914" s="93"/>
      <c r="J914" s="93"/>
      <c r="K914" s="93"/>
      <c r="L914" s="93"/>
      <c r="M914" s="93"/>
      <c r="N914" s="93"/>
      <c r="O914" s="93"/>
      <c r="P914" s="93"/>
      <c r="Q914" s="93"/>
      <c r="R914" s="93"/>
      <c r="S914" s="93"/>
    </row>
    <row r="915" spans="4:19" x14ac:dyDescent="0.2">
      <c r="D915" s="93"/>
      <c r="E915" s="93"/>
      <c r="F915" s="93"/>
      <c r="G915" s="93"/>
      <c r="H915" s="93"/>
      <c r="I915" s="93"/>
      <c r="J915" s="93"/>
      <c r="K915" s="93"/>
      <c r="L915" s="93"/>
      <c r="M915" s="93"/>
      <c r="N915" s="93"/>
      <c r="O915" s="93"/>
      <c r="P915" s="93"/>
      <c r="Q915" s="93"/>
      <c r="R915" s="93"/>
      <c r="S915" s="93"/>
    </row>
    <row r="916" spans="4:19" x14ac:dyDescent="0.2">
      <c r="D916" s="93"/>
      <c r="E916" s="93"/>
      <c r="F916" s="93"/>
      <c r="G916" s="93"/>
      <c r="H916" s="93"/>
      <c r="I916" s="93"/>
      <c r="J916" s="93"/>
      <c r="K916" s="93"/>
      <c r="L916" s="93"/>
      <c r="M916" s="93"/>
      <c r="N916" s="93"/>
      <c r="O916" s="93"/>
      <c r="P916" s="93"/>
      <c r="Q916" s="93"/>
      <c r="R916" s="93"/>
      <c r="S916" s="93"/>
    </row>
    <row r="917" spans="4:19" x14ac:dyDescent="0.2">
      <c r="D917" s="93"/>
      <c r="E917" s="93"/>
      <c r="F917" s="93"/>
      <c r="G917" s="93"/>
      <c r="H917" s="93"/>
      <c r="I917" s="93"/>
      <c r="J917" s="93"/>
      <c r="K917" s="93"/>
      <c r="L917" s="93"/>
      <c r="M917" s="93"/>
      <c r="N917" s="93"/>
      <c r="O917" s="93"/>
      <c r="P917" s="93"/>
      <c r="Q917" s="93"/>
      <c r="R917" s="93"/>
      <c r="S917" s="93"/>
    </row>
    <row r="918" spans="4:19" x14ac:dyDescent="0.2">
      <c r="D918" s="93"/>
      <c r="E918" s="93"/>
      <c r="F918" s="93"/>
      <c r="G918" s="93"/>
      <c r="H918" s="93"/>
      <c r="I918" s="93"/>
      <c r="J918" s="93"/>
      <c r="K918" s="93"/>
      <c r="L918" s="93"/>
      <c r="M918" s="93"/>
      <c r="N918" s="93"/>
      <c r="O918" s="93"/>
      <c r="P918" s="93"/>
      <c r="Q918" s="93"/>
      <c r="R918" s="93"/>
      <c r="S918" s="93"/>
    </row>
    <row r="919" spans="4:19" x14ac:dyDescent="0.2">
      <c r="D919" s="93"/>
      <c r="E919" s="93"/>
      <c r="F919" s="93"/>
      <c r="G919" s="93"/>
      <c r="H919" s="93"/>
      <c r="I919" s="93"/>
      <c r="J919" s="93"/>
      <c r="K919" s="93"/>
      <c r="L919" s="93"/>
      <c r="M919" s="93"/>
      <c r="N919" s="93"/>
      <c r="O919" s="93"/>
      <c r="P919" s="93"/>
      <c r="Q919" s="93"/>
      <c r="R919" s="93"/>
      <c r="S919" s="93"/>
    </row>
    <row r="920" spans="4:19" x14ac:dyDescent="0.2">
      <c r="D920" s="93"/>
      <c r="E920" s="93"/>
      <c r="F920" s="93"/>
      <c r="G920" s="93"/>
      <c r="H920" s="93"/>
      <c r="I920" s="93"/>
      <c r="J920" s="93"/>
      <c r="K920" s="93"/>
      <c r="L920" s="93"/>
      <c r="M920" s="93"/>
      <c r="N920" s="93"/>
      <c r="O920" s="93"/>
      <c r="P920" s="93"/>
      <c r="Q920" s="93"/>
      <c r="R920" s="93"/>
      <c r="S920" s="93"/>
    </row>
    <row r="921" spans="4:19" x14ac:dyDescent="0.2">
      <c r="D921" s="93"/>
      <c r="E921" s="93"/>
      <c r="F921" s="93"/>
      <c r="G921" s="93"/>
      <c r="H921" s="93"/>
      <c r="I921" s="93"/>
      <c r="J921" s="93"/>
      <c r="K921" s="93"/>
      <c r="L921" s="93"/>
      <c r="M921" s="93"/>
      <c r="N921" s="93"/>
      <c r="O921" s="93"/>
      <c r="P921" s="93"/>
      <c r="Q921" s="93"/>
      <c r="R921" s="93"/>
      <c r="S921" s="93"/>
    </row>
    <row r="922" spans="4:19" x14ac:dyDescent="0.2">
      <c r="D922" s="93"/>
      <c r="E922" s="93"/>
      <c r="F922" s="93"/>
      <c r="G922" s="93"/>
      <c r="H922" s="93"/>
      <c r="I922" s="93"/>
      <c r="J922" s="93"/>
      <c r="K922" s="93"/>
      <c r="L922" s="93"/>
      <c r="M922" s="93"/>
      <c r="N922" s="93"/>
      <c r="O922" s="93"/>
      <c r="P922" s="93"/>
      <c r="Q922" s="93"/>
      <c r="R922" s="93"/>
      <c r="S922" s="93"/>
    </row>
    <row r="923" spans="4:19" x14ac:dyDescent="0.2">
      <c r="D923" s="93"/>
      <c r="E923" s="93"/>
      <c r="F923" s="93"/>
      <c r="G923" s="93"/>
      <c r="H923" s="93"/>
      <c r="I923" s="93"/>
      <c r="J923" s="93"/>
      <c r="K923" s="93"/>
      <c r="L923" s="93"/>
      <c r="M923" s="93"/>
      <c r="N923" s="93"/>
      <c r="O923" s="93"/>
      <c r="P923" s="93"/>
      <c r="Q923" s="93"/>
      <c r="R923" s="93"/>
      <c r="S923" s="93"/>
    </row>
    <row r="924" spans="4:19" x14ac:dyDescent="0.2">
      <c r="D924" s="93"/>
      <c r="E924" s="93"/>
      <c r="F924" s="93"/>
      <c r="G924" s="93"/>
      <c r="H924" s="93"/>
      <c r="I924" s="93"/>
      <c r="J924" s="93"/>
      <c r="K924" s="93"/>
      <c r="L924" s="93"/>
      <c r="M924" s="93"/>
      <c r="N924" s="93"/>
      <c r="O924" s="93"/>
      <c r="P924" s="93"/>
      <c r="Q924" s="93"/>
      <c r="R924" s="93"/>
      <c r="S924" s="93"/>
    </row>
    <row r="925" spans="4:19" x14ac:dyDescent="0.2">
      <c r="D925" s="93"/>
      <c r="E925" s="93"/>
      <c r="F925" s="93"/>
      <c r="G925" s="93"/>
      <c r="H925" s="93"/>
      <c r="I925" s="93"/>
      <c r="J925" s="93"/>
      <c r="K925" s="93"/>
      <c r="L925" s="93"/>
      <c r="M925" s="93"/>
      <c r="N925" s="93"/>
      <c r="O925" s="93"/>
      <c r="P925" s="93"/>
      <c r="Q925" s="93"/>
      <c r="R925" s="93"/>
      <c r="S925" s="93"/>
    </row>
    <row r="926" spans="4:19" x14ac:dyDescent="0.2">
      <c r="D926" s="93"/>
      <c r="E926" s="93"/>
      <c r="F926" s="93"/>
      <c r="G926" s="93"/>
      <c r="H926" s="93"/>
      <c r="I926" s="93"/>
      <c r="J926" s="93"/>
      <c r="K926" s="93"/>
      <c r="L926" s="93"/>
      <c r="M926" s="93"/>
      <c r="N926" s="93"/>
      <c r="O926" s="93"/>
      <c r="P926" s="93"/>
      <c r="Q926" s="93"/>
      <c r="R926" s="93"/>
      <c r="S926" s="93"/>
    </row>
    <row r="927" spans="4:19" x14ac:dyDescent="0.2">
      <c r="D927" s="93"/>
      <c r="E927" s="93"/>
      <c r="F927" s="93"/>
      <c r="G927" s="93"/>
      <c r="H927" s="93"/>
      <c r="I927" s="93"/>
      <c r="J927" s="93"/>
      <c r="K927" s="93"/>
      <c r="L927" s="93"/>
      <c r="M927" s="93"/>
      <c r="N927" s="93"/>
      <c r="O927" s="93"/>
      <c r="P927" s="93"/>
      <c r="Q927" s="93"/>
      <c r="R927" s="93"/>
      <c r="S927" s="93"/>
    </row>
    <row r="928" spans="4:19" x14ac:dyDescent="0.2">
      <c r="D928" s="93"/>
      <c r="E928" s="93"/>
      <c r="F928" s="93"/>
      <c r="G928" s="93"/>
      <c r="H928" s="93"/>
      <c r="I928" s="93"/>
      <c r="J928" s="93"/>
      <c r="K928" s="93"/>
      <c r="L928" s="93"/>
      <c r="M928" s="93"/>
      <c r="N928" s="93"/>
      <c r="O928" s="93"/>
      <c r="P928" s="93"/>
      <c r="Q928" s="93"/>
      <c r="R928" s="93"/>
      <c r="S928" s="93"/>
    </row>
    <row r="929" spans="4:19" x14ac:dyDescent="0.2">
      <c r="D929" s="93"/>
      <c r="E929" s="93"/>
      <c r="F929" s="93"/>
      <c r="G929" s="93"/>
      <c r="H929" s="93"/>
      <c r="I929" s="93"/>
      <c r="J929" s="93"/>
      <c r="K929" s="93"/>
      <c r="L929" s="93"/>
      <c r="M929" s="93"/>
      <c r="N929" s="93"/>
      <c r="O929" s="93"/>
      <c r="P929" s="93"/>
      <c r="Q929" s="93"/>
      <c r="R929" s="93"/>
      <c r="S929" s="93"/>
    </row>
    <row r="930" spans="4:19" x14ac:dyDescent="0.2">
      <c r="D930" s="93"/>
      <c r="E930" s="93"/>
      <c r="F930" s="93"/>
      <c r="G930" s="93"/>
      <c r="H930" s="93"/>
      <c r="I930" s="93"/>
      <c r="J930" s="93"/>
      <c r="K930" s="93"/>
      <c r="L930" s="93"/>
      <c r="M930" s="93"/>
      <c r="N930" s="93"/>
      <c r="O930" s="93"/>
      <c r="P930" s="93"/>
      <c r="Q930" s="93"/>
      <c r="R930" s="93"/>
      <c r="S930" s="93"/>
    </row>
    <row r="931" spans="4:19" x14ac:dyDescent="0.2">
      <c r="D931" s="93"/>
      <c r="E931" s="93"/>
      <c r="F931" s="93"/>
      <c r="G931" s="93"/>
      <c r="H931" s="93"/>
      <c r="I931" s="93"/>
      <c r="J931" s="93"/>
      <c r="K931" s="93"/>
      <c r="L931" s="93"/>
      <c r="M931" s="93"/>
      <c r="N931" s="93"/>
      <c r="O931" s="93"/>
      <c r="P931" s="93"/>
      <c r="Q931" s="93"/>
      <c r="R931" s="93"/>
      <c r="S931" s="93"/>
    </row>
    <row r="932" spans="4:19" x14ac:dyDescent="0.2">
      <c r="D932" s="93"/>
      <c r="E932" s="93"/>
      <c r="F932" s="93"/>
      <c r="G932" s="93"/>
      <c r="H932" s="93"/>
      <c r="I932" s="93"/>
      <c r="J932" s="93"/>
      <c r="K932" s="93"/>
      <c r="L932" s="93"/>
      <c r="M932" s="93"/>
      <c r="N932" s="93"/>
      <c r="O932" s="93"/>
      <c r="P932" s="93"/>
      <c r="Q932" s="93"/>
      <c r="R932" s="93"/>
      <c r="S932" s="93"/>
    </row>
    <row r="933" spans="4:19" x14ac:dyDescent="0.2">
      <c r="D933" s="93"/>
      <c r="E933" s="93"/>
      <c r="F933" s="93"/>
      <c r="G933" s="93"/>
      <c r="H933" s="93"/>
      <c r="I933" s="93"/>
      <c r="J933" s="93"/>
      <c r="K933" s="93"/>
      <c r="L933" s="93"/>
      <c r="M933" s="93"/>
      <c r="N933" s="93"/>
      <c r="O933" s="93"/>
      <c r="P933" s="93"/>
      <c r="Q933" s="93"/>
      <c r="R933" s="93"/>
      <c r="S933" s="93"/>
    </row>
    <row r="934" spans="4:19" x14ac:dyDescent="0.2">
      <c r="D934" s="93"/>
      <c r="E934" s="93"/>
      <c r="F934" s="93"/>
      <c r="G934" s="93"/>
      <c r="H934" s="93"/>
      <c r="I934" s="93"/>
      <c r="J934" s="93"/>
      <c r="K934" s="93"/>
      <c r="L934" s="93"/>
      <c r="M934" s="93"/>
      <c r="N934" s="93"/>
      <c r="O934" s="93"/>
      <c r="P934" s="93"/>
      <c r="Q934" s="93"/>
      <c r="R934" s="93"/>
      <c r="S934" s="93"/>
    </row>
    <row r="935" spans="4:19" x14ac:dyDescent="0.2">
      <c r="D935" s="93"/>
      <c r="E935" s="93"/>
      <c r="F935" s="93"/>
      <c r="G935" s="93"/>
      <c r="H935" s="93"/>
      <c r="I935" s="93"/>
      <c r="J935" s="93"/>
      <c r="K935" s="93"/>
      <c r="L935" s="93"/>
      <c r="M935" s="93"/>
      <c r="N935" s="93"/>
      <c r="O935" s="93"/>
      <c r="P935" s="93"/>
      <c r="Q935" s="93"/>
      <c r="R935" s="93"/>
      <c r="S935" s="93"/>
    </row>
    <row r="936" spans="4:19" x14ac:dyDescent="0.2">
      <c r="D936" s="93"/>
      <c r="E936" s="93"/>
      <c r="F936" s="93"/>
      <c r="G936" s="93"/>
      <c r="H936" s="93"/>
      <c r="I936" s="93"/>
      <c r="J936" s="93"/>
      <c r="K936" s="93"/>
      <c r="L936" s="93"/>
      <c r="M936" s="93"/>
      <c r="N936" s="93"/>
      <c r="O936" s="93"/>
      <c r="P936" s="93"/>
      <c r="Q936" s="93"/>
      <c r="R936" s="93"/>
      <c r="S936" s="93"/>
    </row>
    <row r="937" spans="4:19" x14ac:dyDescent="0.2">
      <c r="D937" s="93"/>
      <c r="E937" s="93"/>
      <c r="F937" s="93"/>
      <c r="G937" s="93"/>
      <c r="H937" s="93"/>
      <c r="I937" s="93"/>
      <c r="J937" s="93"/>
      <c r="K937" s="93"/>
      <c r="L937" s="93"/>
      <c r="M937" s="93"/>
      <c r="N937" s="93"/>
      <c r="O937" s="93"/>
      <c r="P937" s="93"/>
      <c r="Q937" s="93"/>
      <c r="R937" s="93"/>
      <c r="S937" s="93"/>
    </row>
    <row r="938" spans="4:19" x14ac:dyDescent="0.2">
      <c r="D938" s="93"/>
      <c r="E938" s="93"/>
      <c r="F938" s="93"/>
      <c r="G938" s="93"/>
      <c r="H938" s="93"/>
      <c r="I938" s="93"/>
      <c r="J938" s="93"/>
      <c r="K938" s="93"/>
      <c r="L938" s="93"/>
      <c r="M938" s="93"/>
      <c r="N938" s="93"/>
      <c r="O938" s="93"/>
      <c r="P938" s="93"/>
      <c r="Q938" s="93"/>
      <c r="R938" s="93"/>
      <c r="S938" s="93"/>
    </row>
    <row r="939" spans="4:19" x14ac:dyDescent="0.2">
      <c r="D939" s="93"/>
      <c r="E939" s="93"/>
      <c r="F939" s="93"/>
      <c r="G939" s="93"/>
      <c r="H939" s="93"/>
      <c r="I939" s="93"/>
      <c r="J939" s="93"/>
      <c r="K939" s="93"/>
      <c r="L939" s="93"/>
      <c r="M939" s="93"/>
      <c r="N939" s="93"/>
      <c r="O939" s="93"/>
      <c r="P939" s="93"/>
      <c r="Q939" s="93"/>
      <c r="R939" s="93"/>
      <c r="S939" s="93"/>
    </row>
    <row r="940" spans="4:19" x14ac:dyDescent="0.2">
      <c r="D940" s="93"/>
      <c r="E940" s="93"/>
      <c r="F940" s="93"/>
      <c r="G940" s="93"/>
      <c r="H940" s="93"/>
      <c r="I940" s="93"/>
      <c r="J940" s="93"/>
      <c r="K940" s="93"/>
      <c r="L940" s="93"/>
      <c r="M940" s="93"/>
      <c r="N940" s="93"/>
      <c r="O940" s="93"/>
      <c r="P940" s="93"/>
      <c r="Q940" s="93"/>
      <c r="R940" s="93"/>
      <c r="S940" s="93"/>
    </row>
    <row r="941" spans="4:19" x14ac:dyDescent="0.2">
      <c r="D941" s="93"/>
      <c r="E941" s="93"/>
      <c r="F941" s="93"/>
      <c r="G941" s="93"/>
      <c r="H941" s="93"/>
      <c r="I941" s="93"/>
      <c r="J941" s="93"/>
      <c r="K941" s="93"/>
      <c r="L941" s="93"/>
      <c r="M941" s="93"/>
      <c r="N941" s="93"/>
      <c r="O941" s="93"/>
      <c r="P941" s="93"/>
      <c r="Q941" s="93"/>
      <c r="R941" s="93"/>
      <c r="S941" s="93"/>
    </row>
    <row r="942" spans="4:19" x14ac:dyDescent="0.2">
      <c r="D942" s="93"/>
      <c r="E942" s="93"/>
      <c r="F942" s="93"/>
      <c r="G942" s="93"/>
      <c r="H942" s="93"/>
      <c r="I942" s="93"/>
      <c r="J942" s="93"/>
      <c r="K942" s="93"/>
      <c r="L942" s="93"/>
      <c r="M942" s="93"/>
      <c r="N942" s="93"/>
      <c r="O942" s="93"/>
      <c r="P942" s="93"/>
      <c r="Q942" s="93"/>
      <c r="R942" s="93"/>
      <c r="S942" s="93"/>
    </row>
    <row r="943" spans="4:19" x14ac:dyDescent="0.2">
      <c r="D943" s="93"/>
      <c r="E943" s="93"/>
      <c r="F943" s="93"/>
      <c r="G943" s="93"/>
      <c r="H943" s="93"/>
      <c r="I943" s="93"/>
      <c r="J943" s="93"/>
      <c r="K943" s="93"/>
      <c r="L943" s="93"/>
      <c r="M943" s="93"/>
      <c r="N943" s="93"/>
      <c r="O943" s="93"/>
      <c r="P943" s="93"/>
      <c r="Q943" s="93"/>
      <c r="R943" s="93"/>
      <c r="S943" s="93"/>
    </row>
    <row r="944" spans="4:19" x14ac:dyDescent="0.2">
      <c r="D944" s="93"/>
      <c r="E944" s="93"/>
      <c r="F944" s="93"/>
      <c r="G944" s="93"/>
      <c r="H944" s="93"/>
      <c r="I944" s="93"/>
      <c r="J944" s="93"/>
      <c r="K944" s="93"/>
      <c r="L944" s="93"/>
      <c r="M944" s="93"/>
      <c r="N944" s="93"/>
      <c r="O944" s="93"/>
      <c r="P944" s="93"/>
      <c r="Q944" s="93"/>
      <c r="R944" s="93"/>
      <c r="S944" s="93"/>
    </row>
    <row r="945" spans="4:19" x14ac:dyDescent="0.2">
      <c r="D945" s="93"/>
      <c r="E945" s="93"/>
      <c r="F945" s="93"/>
      <c r="G945" s="93"/>
      <c r="H945" s="93"/>
      <c r="I945" s="93"/>
      <c r="J945" s="93"/>
      <c r="K945" s="93"/>
      <c r="L945" s="93"/>
      <c r="M945" s="93"/>
      <c r="N945" s="93"/>
      <c r="O945" s="93"/>
      <c r="P945" s="93"/>
      <c r="Q945" s="93"/>
      <c r="R945" s="93"/>
      <c r="S945" s="93"/>
    </row>
    <row r="946" spans="4:19" x14ac:dyDescent="0.2">
      <c r="D946" s="93"/>
      <c r="E946" s="93"/>
      <c r="F946" s="93"/>
      <c r="G946" s="93"/>
      <c r="H946" s="93"/>
      <c r="I946" s="93"/>
      <c r="J946" s="93"/>
      <c r="K946" s="93"/>
      <c r="L946" s="93"/>
      <c r="M946" s="93"/>
      <c r="N946" s="93"/>
      <c r="O946" s="93"/>
      <c r="P946" s="93"/>
      <c r="Q946" s="93"/>
      <c r="R946" s="93"/>
      <c r="S946" s="93"/>
    </row>
    <row r="947" spans="4:19" x14ac:dyDescent="0.2">
      <c r="D947" s="93"/>
      <c r="E947" s="93"/>
      <c r="F947" s="93"/>
      <c r="G947" s="93"/>
      <c r="H947" s="93"/>
      <c r="I947" s="93"/>
      <c r="J947" s="93"/>
      <c r="K947" s="93"/>
      <c r="L947" s="93"/>
      <c r="M947" s="93"/>
      <c r="N947" s="93"/>
      <c r="O947" s="93"/>
      <c r="P947" s="93"/>
      <c r="Q947" s="93"/>
      <c r="R947" s="93"/>
      <c r="S947" s="93"/>
    </row>
    <row r="948" spans="4:19" x14ac:dyDescent="0.2">
      <c r="D948" s="93"/>
      <c r="E948" s="93"/>
      <c r="F948" s="93"/>
      <c r="G948" s="93"/>
      <c r="H948" s="93"/>
      <c r="I948" s="93"/>
      <c r="J948" s="93"/>
      <c r="K948" s="93"/>
      <c r="L948" s="93"/>
      <c r="M948" s="93"/>
      <c r="N948" s="93"/>
      <c r="O948" s="93"/>
      <c r="P948" s="93"/>
      <c r="Q948" s="93"/>
      <c r="R948" s="93"/>
      <c r="S948" s="93"/>
    </row>
    <row r="949" spans="4:19" x14ac:dyDescent="0.2">
      <c r="D949" s="93"/>
      <c r="E949" s="93"/>
      <c r="F949" s="93"/>
      <c r="G949" s="93"/>
      <c r="H949" s="93"/>
      <c r="I949" s="93"/>
      <c r="J949" s="93"/>
      <c r="K949" s="93"/>
      <c r="L949" s="93"/>
      <c r="M949" s="93"/>
      <c r="N949" s="93"/>
      <c r="O949" s="93"/>
      <c r="P949" s="93"/>
      <c r="Q949" s="93"/>
      <c r="R949" s="93"/>
      <c r="S949" s="93"/>
    </row>
    <row r="950" spans="4:19" x14ac:dyDescent="0.2">
      <c r="D950" s="93"/>
      <c r="E950" s="93"/>
      <c r="F950" s="93"/>
      <c r="G950" s="93"/>
      <c r="H950" s="93"/>
      <c r="I950" s="93"/>
      <c r="J950" s="93"/>
      <c r="K950" s="93"/>
      <c r="L950" s="93"/>
      <c r="M950" s="93"/>
      <c r="N950" s="93"/>
      <c r="O950" s="93"/>
      <c r="P950" s="93"/>
      <c r="Q950" s="93"/>
      <c r="R950" s="93"/>
      <c r="S950" s="93"/>
    </row>
    <row r="951" spans="4:19" x14ac:dyDescent="0.2">
      <c r="D951" s="93"/>
      <c r="E951" s="93"/>
      <c r="F951" s="93"/>
      <c r="G951" s="93"/>
      <c r="H951" s="93"/>
      <c r="I951" s="93"/>
      <c r="J951" s="93"/>
      <c r="K951" s="93"/>
      <c r="L951" s="93"/>
      <c r="M951" s="93"/>
      <c r="N951" s="93"/>
      <c r="O951" s="93"/>
      <c r="P951" s="93"/>
      <c r="Q951" s="93"/>
      <c r="R951" s="93"/>
      <c r="S951" s="93"/>
    </row>
    <row r="952" spans="4:19" x14ac:dyDescent="0.2">
      <c r="D952" s="93"/>
      <c r="E952" s="93"/>
      <c r="F952" s="93"/>
      <c r="G952" s="93"/>
      <c r="H952" s="93"/>
      <c r="I952" s="93"/>
      <c r="J952" s="93"/>
      <c r="K952" s="93"/>
      <c r="L952" s="93"/>
      <c r="M952" s="93"/>
      <c r="N952" s="93"/>
      <c r="O952" s="93"/>
      <c r="P952" s="93"/>
      <c r="Q952" s="93"/>
      <c r="R952" s="93"/>
      <c r="S952" s="93"/>
    </row>
    <row r="953" spans="4:19" x14ac:dyDescent="0.2">
      <c r="D953" s="93"/>
      <c r="E953" s="93"/>
      <c r="F953" s="93"/>
      <c r="G953" s="93"/>
      <c r="H953" s="93"/>
      <c r="I953" s="93"/>
      <c r="J953" s="93"/>
      <c r="K953" s="93"/>
      <c r="L953" s="93"/>
      <c r="M953" s="93"/>
      <c r="N953" s="93"/>
      <c r="O953" s="93"/>
      <c r="P953" s="93"/>
      <c r="Q953" s="93"/>
      <c r="R953" s="93"/>
      <c r="S953" s="93"/>
    </row>
    <row r="954" spans="4:19" x14ac:dyDescent="0.2">
      <c r="D954" s="93"/>
      <c r="E954" s="93"/>
      <c r="F954" s="93"/>
      <c r="G954" s="93"/>
      <c r="H954" s="93"/>
      <c r="I954" s="93"/>
      <c r="J954" s="93"/>
      <c r="K954" s="93"/>
      <c r="L954" s="93"/>
      <c r="M954" s="93"/>
      <c r="N954" s="93"/>
      <c r="O954" s="93"/>
      <c r="P954" s="93"/>
      <c r="Q954" s="93"/>
      <c r="R954" s="93"/>
      <c r="S954" s="93"/>
    </row>
    <row r="955" spans="4:19" x14ac:dyDescent="0.2">
      <c r="D955" s="93"/>
      <c r="E955" s="93"/>
      <c r="F955" s="93"/>
      <c r="G955" s="93"/>
      <c r="H955" s="93"/>
      <c r="I955" s="93"/>
      <c r="J955" s="93"/>
      <c r="K955" s="93"/>
      <c r="L955" s="93"/>
      <c r="M955" s="93"/>
      <c r="N955" s="93"/>
      <c r="O955" s="93"/>
      <c r="P955" s="93"/>
      <c r="Q955" s="93"/>
      <c r="R955" s="93"/>
      <c r="S955" s="93"/>
    </row>
    <row r="956" spans="4:19" x14ac:dyDescent="0.2">
      <c r="D956" s="93"/>
      <c r="E956" s="93"/>
      <c r="F956" s="93"/>
      <c r="G956" s="93"/>
      <c r="H956" s="93"/>
      <c r="I956" s="93"/>
      <c r="J956" s="93"/>
      <c r="K956" s="93"/>
      <c r="L956" s="93"/>
      <c r="M956" s="93"/>
      <c r="N956" s="93"/>
      <c r="O956" s="93"/>
      <c r="P956" s="93"/>
      <c r="Q956" s="93"/>
      <c r="R956" s="93"/>
      <c r="S956" s="93"/>
    </row>
    <row r="957" spans="4:19" x14ac:dyDescent="0.2">
      <c r="D957" s="93"/>
      <c r="E957" s="93"/>
      <c r="F957" s="93"/>
      <c r="G957" s="93"/>
      <c r="H957" s="93"/>
      <c r="I957" s="93"/>
      <c r="J957" s="93"/>
      <c r="K957" s="93"/>
      <c r="L957" s="93"/>
      <c r="M957" s="93"/>
      <c r="N957" s="93"/>
      <c r="O957" s="93"/>
      <c r="P957" s="93"/>
      <c r="Q957" s="93"/>
      <c r="R957" s="93"/>
      <c r="S957" s="93"/>
    </row>
    <row r="958" spans="4:19" x14ac:dyDescent="0.2">
      <c r="D958" s="93"/>
      <c r="E958" s="93"/>
      <c r="F958" s="93"/>
      <c r="G958" s="93"/>
      <c r="H958" s="93"/>
      <c r="I958" s="93"/>
      <c r="J958" s="93"/>
      <c r="K958" s="93"/>
      <c r="L958" s="93"/>
      <c r="M958" s="93"/>
      <c r="N958" s="93"/>
      <c r="O958" s="93"/>
      <c r="P958" s="93"/>
      <c r="Q958" s="93"/>
      <c r="R958" s="93"/>
      <c r="S958" s="93"/>
    </row>
    <row r="959" spans="4:19" x14ac:dyDescent="0.2">
      <c r="D959" s="93"/>
      <c r="E959" s="93"/>
      <c r="F959" s="93"/>
      <c r="G959" s="93"/>
      <c r="H959" s="93"/>
      <c r="I959" s="93"/>
      <c r="J959" s="93"/>
      <c r="K959" s="93"/>
      <c r="L959" s="93"/>
      <c r="M959" s="93"/>
      <c r="N959" s="93"/>
      <c r="O959" s="93"/>
      <c r="P959" s="93"/>
      <c r="Q959" s="93"/>
      <c r="R959" s="93"/>
      <c r="S959" s="93"/>
    </row>
    <row r="960" spans="4:19" x14ac:dyDescent="0.2">
      <c r="D960" s="93"/>
      <c r="E960" s="93"/>
      <c r="F960" s="93"/>
      <c r="G960" s="93"/>
      <c r="H960" s="93"/>
      <c r="I960" s="93"/>
      <c r="J960" s="93"/>
      <c r="K960" s="93"/>
      <c r="L960" s="93"/>
      <c r="M960" s="93"/>
      <c r="N960" s="93"/>
      <c r="O960" s="93"/>
      <c r="P960" s="93"/>
      <c r="Q960" s="93"/>
      <c r="R960" s="93"/>
      <c r="S960" s="93"/>
    </row>
    <row r="961" spans="4:19" x14ac:dyDescent="0.2">
      <c r="D961" s="93"/>
      <c r="E961" s="93"/>
      <c r="F961" s="93"/>
      <c r="G961" s="93"/>
      <c r="H961" s="93"/>
      <c r="I961" s="93"/>
      <c r="J961" s="93"/>
      <c r="K961" s="93"/>
      <c r="L961" s="93"/>
      <c r="M961" s="93"/>
      <c r="N961" s="93"/>
      <c r="O961" s="93"/>
      <c r="P961" s="93"/>
      <c r="Q961" s="93"/>
      <c r="R961" s="93"/>
      <c r="S961" s="93"/>
    </row>
    <row r="962" spans="4:19" x14ac:dyDescent="0.2">
      <c r="D962" s="93"/>
      <c r="E962" s="93"/>
      <c r="F962" s="93"/>
      <c r="G962" s="93"/>
      <c r="H962" s="93"/>
      <c r="I962" s="93"/>
      <c r="J962" s="93"/>
      <c r="K962" s="93"/>
      <c r="L962" s="93"/>
      <c r="M962" s="93"/>
      <c r="N962" s="93"/>
      <c r="O962" s="93"/>
      <c r="P962" s="93"/>
      <c r="Q962" s="93"/>
      <c r="R962" s="93"/>
      <c r="S962" s="93"/>
    </row>
    <row r="963" spans="4:19" x14ac:dyDescent="0.2">
      <c r="D963" s="93"/>
      <c r="E963" s="93"/>
      <c r="F963" s="93"/>
      <c r="G963" s="93"/>
      <c r="H963" s="93"/>
      <c r="I963" s="93"/>
      <c r="J963" s="93"/>
      <c r="K963" s="93"/>
      <c r="L963" s="93"/>
      <c r="M963" s="93"/>
      <c r="N963" s="93"/>
      <c r="O963" s="93"/>
      <c r="P963" s="93"/>
      <c r="Q963" s="93"/>
      <c r="R963" s="93"/>
      <c r="S963" s="93"/>
    </row>
    <row r="964" spans="4:19" x14ac:dyDescent="0.2">
      <c r="D964" s="93"/>
      <c r="E964" s="93"/>
      <c r="F964" s="93"/>
      <c r="G964" s="93"/>
      <c r="H964" s="93"/>
      <c r="I964" s="93"/>
      <c r="J964" s="93"/>
      <c r="K964" s="93"/>
      <c r="L964" s="93"/>
      <c r="M964" s="93"/>
      <c r="N964" s="93"/>
      <c r="O964" s="93"/>
      <c r="P964" s="93"/>
      <c r="Q964" s="93"/>
      <c r="R964" s="93"/>
      <c r="S964" s="93"/>
    </row>
    <row r="965" spans="4:19" x14ac:dyDescent="0.2">
      <c r="D965" s="93"/>
      <c r="E965" s="93"/>
      <c r="F965" s="93"/>
      <c r="G965" s="93"/>
      <c r="H965" s="93"/>
      <c r="I965" s="93"/>
      <c r="J965" s="93"/>
      <c r="K965" s="93"/>
      <c r="L965" s="93"/>
      <c r="M965" s="93"/>
      <c r="N965" s="93"/>
      <c r="O965" s="93"/>
      <c r="P965" s="93"/>
      <c r="Q965" s="93"/>
      <c r="R965" s="93"/>
      <c r="S965" s="93"/>
    </row>
    <row r="966" spans="4:19" x14ac:dyDescent="0.2">
      <c r="D966" s="93"/>
      <c r="E966" s="93"/>
      <c r="F966" s="93"/>
      <c r="G966" s="93"/>
      <c r="H966" s="93"/>
      <c r="I966" s="93"/>
      <c r="J966" s="93"/>
      <c r="K966" s="93"/>
      <c r="L966" s="93"/>
      <c r="M966" s="93"/>
      <c r="N966" s="93"/>
      <c r="O966" s="93"/>
      <c r="P966" s="93"/>
      <c r="Q966" s="93"/>
      <c r="R966" s="93"/>
      <c r="S966" s="93"/>
    </row>
    <row r="967" spans="4:19" x14ac:dyDescent="0.2">
      <c r="D967" s="93"/>
      <c r="E967" s="93"/>
      <c r="F967" s="93"/>
      <c r="G967" s="93"/>
      <c r="H967" s="93"/>
      <c r="I967" s="93"/>
      <c r="J967" s="93"/>
      <c r="K967" s="93"/>
      <c r="L967" s="93"/>
      <c r="M967" s="93"/>
      <c r="N967" s="93"/>
      <c r="O967" s="93"/>
      <c r="P967" s="93"/>
      <c r="Q967" s="93"/>
      <c r="R967" s="93"/>
      <c r="S967" s="93"/>
    </row>
    <row r="968" spans="4:19" x14ac:dyDescent="0.2">
      <c r="D968" s="93"/>
      <c r="E968" s="93"/>
      <c r="F968" s="93"/>
      <c r="G968" s="93"/>
      <c r="H968" s="93"/>
      <c r="I968" s="93"/>
      <c r="J968" s="93"/>
      <c r="K968" s="93"/>
      <c r="L968" s="93"/>
      <c r="M968" s="93"/>
      <c r="N968" s="93"/>
      <c r="O968" s="93"/>
      <c r="P968" s="93"/>
      <c r="Q968" s="93"/>
      <c r="R968" s="93"/>
      <c r="S968" s="93"/>
    </row>
    <row r="969" spans="4:19" x14ac:dyDescent="0.2">
      <c r="D969" s="93"/>
      <c r="E969" s="93"/>
      <c r="F969" s="93"/>
      <c r="G969" s="93"/>
      <c r="H969" s="93"/>
      <c r="I969" s="93"/>
      <c r="J969" s="93"/>
      <c r="K969" s="93"/>
      <c r="L969" s="93"/>
      <c r="M969" s="93"/>
      <c r="N969" s="93"/>
      <c r="O969" s="93"/>
      <c r="P969" s="93"/>
      <c r="Q969" s="93"/>
      <c r="R969" s="93"/>
      <c r="S969" s="93"/>
    </row>
    <row r="970" spans="4:19" x14ac:dyDescent="0.2">
      <c r="D970" s="93"/>
      <c r="E970" s="93"/>
      <c r="F970" s="93"/>
      <c r="G970" s="93"/>
      <c r="H970" s="93"/>
      <c r="I970" s="93"/>
      <c r="J970" s="93"/>
      <c r="K970" s="93"/>
      <c r="L970" s="93"/>
      <c r="M970" s="93"/>
      <c r="N970" s="93"/>
      <c r="O970" s="93"/>
      <c r="P970" s="93"/>
      <c r="Q970" s="93"/>
      <c r="R970" s="93"/>
      <c r="S970" s="93"/>
    </row>
    <row r="971" spans="4:19" x14ac:dyDescent="0.2">
      <c r="D971" s="93"/>
      <c r="E971" s="93"/>
      <c r="F971" s="93"/>
      <c r="G971" s="93"/>
      <c r="H971" s="93"/>
      <c r="I971" s="93"/>
      <c r="J971" s="93"/>
      <c r="K971" s="93"/>
      <c r="L971" s="93"/>
      <c r="M971" s="93"/>
      <c r="N971" s="93"/>
      <c r="O971" s="93"/>
      <c r="P971" s="93"/>
      <c r="Q971" s="93"/>
      <c r="R971" s="93"/>
      <c r="S971" s="93"/>
    </row>
    <row r="972" spans="4:19" x14ac:dyDescent="0.2">
      <c r="D972" s="93"/>
      <c r="E972" s="93"/>
      <c r="F972" s="93"/>
      <c r="G972" s="93"/>
      <c r="H972" s="93"/>
      <c r="I972" s="93"/>
      <c r="J972" s="93"/>
      <c r="K972" s="93"/>
      <c r="L972" s="93"/>
      <c r="M972" s="93"/>
      <c r="N972" s="93"/>
      <c r="O972" s="93"/>
      <c r="P972" s="93"/>
      <c r="Q972" s="93"/>
      <c r="R972" s="93"/>
      <c r="S972" s="93"/>
    </row>
    <row r="973" spans="4:19" x14ac:dyDescent="0.2">
      <c r="D973" s="93"/>
      <c r="E973" s="93"/>
      <c r="F973" s="93"/>
      <c r="G973" s="93"/>
      <c r="H973" s="93"/>
      <c r="I973" s="93"/>
      <c r="J973" s="93"/>
      <c r="K973" s="93"/>
      <c r="L973" s="93"/>
      <c r="M973" s="93"/>
      <c r="N973" s="93"/>
      <c r="O973" s="93"/>
      <c r="P973" s="93"/>
      <c r="Q973" s="93"/>
      <c r="R973" s="93"/>
      <c r="S973" s="93"/>
    </row>
    <row r="974" spans="4:19" x14ac:dyDescent="0.2">
      <c r="D974" s="93"/>
      <c r="E974" s="93"/>
      <c r="F974" s="93"/>
      <c r="G974" s="93"/>
      <c r="H974" s="93"/>
      <c r="I974" s="93"/>
      <c r="J974" s="93"/>
      <c r="K974" s="93"/>
      <c r="L974" s="93"/>
      <c r="M974" s="93"/>
      <c r="N974" s="93"/>
      <c r="O974" s="93"/>
      <c r="P974" s="93"/>
      <c r="Q974" s="93"/>
      <c r="R974" s="93"/>
      <c r="S974" s="93"/>
    </row>
    <row r="975" spans="4:19" x14ac:dyDescent="0.2">
      <c r="D975" s="93"/>
      <c r="E975" s="93"/>
      <c r="F975" s="93"/>
      <c r="G975" s="93"/>
      <c r="H975" s="93"/>
      <c r="I975" s="93"/>
      <c r="J975" s="93"/>
      <c r="K975" s="93"/>
      <c r="L975" s="93"/>
      <c r="M975" s="93"/>
      <c r="N975" s="93"/>
      <c r="O975" s="93"/>
      <c r="P975" s="93"/>
      <c r="Q975" s="93"/>
      <c r="R975" s="93"/>
      <c r="S975" s="93"/>
    </row>
    <row r="976" spans="4:19" x14ac:dyDescent="0.2">
      <c r="D976" s="93"/>
      <c r="E976" s="93"/>
      <c r="F976" s="93"/>
      <c r="G976" s="93"/>
      <c r="H976" s="93"/>
      <c r="I976" s="93"/>
      <c r="J976" s="93"/>
      <c r="K976" s="93"/>
      <c r="L976" s="93"/>
      <c r="M976" s="93"/>
      <c r="N976" s="93"/>
      <c r="O976" s="93"/>
      <c r="P976" s="93"/>
      <c r="Q976" s="93"/>
      <c r="R976" s="93"/>
      <c r="S976" s="93"/>
    </row>
    <row r="977" spans="4:19" x14ac:dyDescent="0.2">
      <c r="D977" s="93"/>
      <c r="E977" s="93"/>
      <c r="F977" s="93"/>
      <c r="G977" s="93"/>
      <c r="H977" s="93"/>
      <c r="I977" s="93"/>
      <c r="J977" s="93"/>
      <c r="K977" s="93"/>
      <c r="L977" s="93"/>
      <c r="M977" s="93"/>
      <c r="N977" s="93"/>
      <c r="O977" s="93"/>
      <c r="P977" s="93"/>
      <c r="Q977" s="93"/>
      <c r="R977" s="93"/>
      <c r="S977" s="93"/>
    </row>
    <row r="978" spans="4:19" x14ac:dyDescent="0.2">
      <c r="D978" s="93"/>
      <c r="E978" s="93"/>
      <c r="F978" s="93"/>
      <c r="G978" s="93"/>
      <c r="H978" s="93"/>
      <c r="I978" s="93"/>
      <c r="J978" s="93"/>
      <c r="K978" s="93"/>
      <c r="L978" s="93"/>
      <c r="M978" s="93"/>
      <c r="N978" s="93"/>
      <c r="O978" s="93"/>
      <c r="P978" s="93"/>
      <c r="Q978" s="93"/>
      <c r="R978" s="93"/>
      <c r="S978" s="93"/>
    </row>
    <row r="979" spans="4:19" x14ac:dyDescent="0.2">
      <c r="D979" s="93"/>
      <c r="E979" s="93"/>
      <c r="F979" s="93"/>
      <c r="G979" s="93"/>
      <c r="H979" s="93"/>
      <c r="I979" s="93"/>
      <c r="J979" s="93"/>
      <c r="K979" s="93"/>
      <c r="L979" s="93"/>
      <c r="M979" s="93"/>
      <c r="N979" s="93"/>
      <c r="O979" s="93"/>
      <c r="P979" s="93"/>
      <c r="Q979" s="93"/>
      <c r="R979" s="93"/>
      <c r="S979" s="93"/>
    </row>
    <row r="980" spans="4:19" x14ac:dyDescent="0.2">
      <c r="D980" s="93"/>
      <c r="E980" s="93"/>
      <c r="F980" s="93"/>
      <c r="G980" s="93"/>
      <c r="H980" s="93"/>
      <c r="I980" s="93"/>
      <c r="J980" s="93"/>
      <c r="K980" s="93"/>
      <c r="L980" s="93"/>
      <c r="M980" s="93"/>
      <c r="N980" s="93"/>
      <c r="O980" s="93"/>
      <c r="P980" s="93"/>
      <c r="Q980" s="93"/>
      <c r="R980" s="93"/>
      <c r="S980" s="93"/>
    </row>
    <row r="981" spans="4:19" x14ac:dyDescent="0.2">
      <c r="D981" s="93"/>
      <c r="E981" s="93"/>
      <c r="F981" s="93"/>
      <c r="G981" s="93"/>
      <c r="H981" s="93"/>
      <c r="I981" s="93"/>
      <c r="J981" s="93"/>
      <c r="K981" s="93"/>
      <c r="L981" s="93"/>
      <c r="M981" s="93"/>
      <c r="N981" s="93"/>
      <c r="O981" s="93"/>
      <c r="P981" s="93"/>
      <c r="Q981" s="93"/>
      <c r="R981" s="93"/>
      <c r="S981" s="93"/>
    </row>
    <row r="982" spans="4:19" x14ac:dyDescent="0.2">
      <c r="D982" s="93"/>
      <c r="E982" s="93"/>
      <c r="F982" s="93"/>
      <c r="G982" s="93"/>
      <c r="H982" s="93"/>
      <c r="I982" s="93"/>
      <c r="J982" s="93"/>
      <c r="K982" s="93"/>
      <c r="L982" s="93"/>
      <c r="M982" s="93"/>
      <c r="N982" s="93"/>
      <c r="O982" s="93"/>
      <c r="P982" s="93"/>
      <c r="Q982" s="93"/>
      <c r="R982" s="93"/>
      <c r="S982" s="93"/>
    </row>
    <row r="983" spans="4:19" x14ac:dyDescent="0.2">
      <c r="D983" s="93"/>
      <c r="E983" s="93"/>
      <c r="F983" s="93"/>
      <c r="G983" s="93"/>
      <c r="H983" s="93"/>
      <c r="I983" s="93"/>
      <c r="J983" s="93"/>
      <c r="K983" s="93"/>
      <c r="L983" s="93"/>
      <c r="M983" s="93"/>
      <c r="N983" s="93"/>
      <c r="O983" s="93"/>
      <c r="P983" s="93"/>
      <c r="Q983" s="93"/>
      <c r="R983" s="93"/>
      <c r="S983" s="93"/>
    </row>
    <row r="984" spans="4:19" x14ac:dyDescent="0.2">
      <c r="D984" s="93"/>
      <c r="E984" s="93"/>
      <c r="F984" s="93"/>
      <c r="G984" s="93"/>
      <c r="H984" s="93"/>
      <c r="I984" s="93"/>
      <c r="J984" s="93"/>
      <c r="K984" s="93"/>
      <c r="L984" s="93"/>
      <c r="M984" s="93"/>
      <c r="N984" s="93"/>
      <c r="O984" s="93"/>
      <c r="P984" s="93"/>
      <c r="Q984" s="93"/>
      <c r="R984" s="93"/>
      <c r="S984" s="93"/>
    </row>
    <row r="985" spans="4:19" x14ac:dyDescent="0.2">
      <c r="D985" s="93"/>
      <c r="E985" s="93"/>
      <c r="F985" s="93"/>
      <c r="G985" s="93"/>
      <c r="H985" s="93"/>
      <c r="I985" s="93"/>
      <c r="J985" s="93"/>
      <c r="K985" s="93"/>
      <c r="L985" s="93"/>
      <c r="M985" s="93"/>
      <c r="N985" s="93"/>
      <c r="O985" s="93"/>
      <c r="P985" s="93"/>
      <c r="Q985" s="93"/>
      <c r="R985" s="93"/>
      <c r="S985" s="93"/>
    </row>
    <row r="986" spans="4:19" x14ac:dyDescent="0.2">
      <c r="D986" s="93"/>
      <c r="E986" s="93"/>
      <c r="F986" s="93"/>
      <c r="G986" s="93"/>
      <c r="H986" s="93"/>
      <c r="I986" s="93"/>
      <c r="J986" s="93"/>
      <c r="K986" s="93"/>
      <c r="L986" s="93"/>
      <c r="M986" s="93"/>
      <c r="N986" s="93"/>
      <c r="O986" s="93"/>
      <c r="P986" s="93"/>
      <c r="Q986" s="93"/>
      <c r="R986" s="93"/>
      <c r="S986" s="93"/>
    </row>
    <row r="987" spans="4:19" x14ac:dyDescent="0.2">
      <c r="D987" s="93"/>
      <c r="E987" s="93"/>
      <c r="F987" s="93"/>
      <c r="G987" s="93"/>
      <c r="H987" s="93"/>
      <c r="I987" s="93"/>
      <c r="J987" s="93"/>
      <c r="K987" s="93"/>
      <c r="L987" s="93"/>
      <c r="M987" s="93"/>
      <c r="N987" s="93"/>
      <c r="O987" s="93"/>
      <c r="P987" s="93"/>
      <c r="Q987" s="93"/>
      <c r="R987" s="93"/>
      <c r="S987" s="93"/>
    </row>
    <row r="988" spans="4:19" x14ac:dyDescent="0.2">
      <c r="D988" s="93"/>
      <c r="E988" s="93"/>
      <c r="F988" s="93"/>
      <c r="G988" s="93"/>
      <c r="H988" s="93"/>
      <c r="I988" s="93"/>
      <c r="J988" s="93"/>
      <c r="K988" s="93"/>
      <c r="L988" s="93"/>
      <c r="M988" s="93"/>
      <c r="N988" s="93"/>
      <c r="O988" s="93"/>
      <c r="P988" s="93"/>
      <c r="Q988" s="93"/>
      <c r="R988" s="93"/>
      <c r="S988" s="93"/>
    </row>
    <row r="989" spans="4:19" x14ac:dyDescent="0.2">
      <c r="D989" s="93"/>
      <c r="E989" s="93"/>
      <c r="F989" s="93"/>
      <c r="G989" s="93"/>
      <c r="H989" s="93"/>
      <c r="I989" s="93"/>
      <c r="J989" s="93"/>
      <c r="K989" s="93"/>
      <c r="L989" s="93"/>
      <c r="M989" s="93"/>
      <c r="N989" s="93"/>
      <c r="O989" s="93"/>
      <c r="P989" s="93"/>
      <c r="Q989" s="93"/>
      <c r="R989" s="93"/>
      <c r="S989" s="93"/>
    </row>
    <row r="990" spans="4:19" x14ac:dyDescent="0.2">
      <c r="D990" s="93"/>
      <c r="E990" s="93"/>
      <c r="F990" s="93"/>
      <c r="G990" s="93"/>
      <c r="H990" s="93"/>
      <c r="I990" s="93"/>
      <c r="J990" s="93"/>
      <c r="K990" s="93"/>
      <c r="L990" s="93"/>
      <c r="M990" s="93"/>
      <c r="N990" s="93"/>
      <c r="O990" s="93"/>
      <c r="P990" s="93"/>
      <c r="Q990" s="93"/>
      <c r="R990" s="93"/>
      <c r="S990" s="93"/>
    </row>
    <row r="991" spans="4:19" x14ac:dyDescent="0.2">
      <c r="D991" s="93"/>
      <c r="E991" s="93"/>
      <c r="F991" s="93"/>
      <c r="G991" s="93"/>
      <c r="H991" s="93"/>
      <c r="I991" s="93"/>
      <c r="J991" s="93"/>
      <c r="K991" s="93"/>
      <c r="L991" s="93"/>
      <c r="M991" s="93"/>
      <c r="N991" s="93"/>
      <c r="O991" s="93"/>
      <c r="P991" s="93"/>
      <c r="Q991" s="93"/>
      <c r="R991" s="93"/>
      <c r="S991" s="93"/>
    </row>
    <row r="992" spans="4:19" x14ac:dyDescent="0.2">
      <c r="D992" s="93"/>
      <c r="E992" s="93"/>
      <c r="F992" s="93"/>
      <c r="G992" s="93"/>
      <c r="H992" s="93"/>
      <c r="I992" s="93"/>
      <c r="J992" s="93"/>
      <c r="K992" s="93"/>
      <c r="L992" s="93"/>
      <c r="M992" s="93"/>
      <c r="N992" s="93"/>
      <c r="O992" s="93"/>
      <c r="P992" s="93"/>
      <c r="Q992" s="93"/>
      <c r="R992" s="93"/>
      <c r="S992" s="93"/>
    </row>
    <row r="993" spans="4:19" x14ac:dyDescent="0.2">
      <c r="D993" s="93"/>
      <c r="E993" s="93"/>
      <c r="F993" s="93"/>
      <c r="G993" s="93"/>
      <c r="H993" s="93"/>
      <c r="I993" s="93"/>
      <c r="J993" s="93"/>
      <c r="K993" s="93"/>
      <c r="L993" s="93"/>
      <c r="M993" s="93"/>
      <c r="N993" s="93"/>
      <c r="O993" s="93"/>
      <c r="P993" s="93"/>
      <c r="Q993" s="93"/>
      <c r="R993" s="93"/>
      <c r="S993" s="93"/>
    </row>
    <row r="994" spans="4:19" x14ac:dyDescent="0.2">
      <c r="D994" s="93"/>
      <c r="E994" s="93"/>
      <c r="F994" s="93"/>
      <c r="G994" s="93"/>
      <c r="H994" s="93"/>
      <c r="I994" s="93"/>
      <c r="J994" s="93"/>
      <c r="K994" s="93"/>
      <c r="L994" s="93"/>
      <c r="M994" s="93"/>
      <c r="N994" s="93"/>
      <c r="O994" s="93"/>
      <c r="P994" s="93"/>
      <c r="Q994" s="93"/>
      <c r="R994" s="93"/>
      <c r="S994" s="93"/>
    </row>
    <row r="995" spans="4:19" x14ac:dyDescent="0.2">
      <c r="D995" s="93"/>
      <c r="E995" s="93"/>
      <c r="F995" s="93"/>
      <c r="G995" s="93"/>
      <c r="H995" s="93"/>
      <c r="I995" s="93"/>
      <c r="J995" s="93"/>
      <c r="K995" s="93"/>
      <c r="L995" s="93"/>
      <c r="M995" s="93"/>
      <c r="N995" s="93"/>
      <c r="O995" s="93"/>
      <c r="P995" s="93"/>
      <c r="Q995" s="93"/>
      <c r="R995" s="93"/>
      <c r="S995" s="93"/>
    </row>
    <row r="996" spans="4:19" x14ac:dyDescent="0.2">
      <c r="D996" s="93"/>
      <c r="E996" s="93"/>
      <c r="F996" s="93"/>
      <c r="G996" s="93"/>
      <c r="H996" s="93"/>
      <c r="I996" s="93"/>
      <c r="J996" s="93"/>
      <c r="K996" s="93"/>
      <c r="L996" s="93"/>
      <c r="M996" s="93"/>
      <c r="N996" s="93"/>
      <c r="O996" s="93"/>
      <c r="P996" s="93"/>
      <c r="Q996" s="93"/>
      <c r="R996" s="93"/>
      <c r="S996" s="93"/>
    </row>
    <row r="997" spans="4:19" x14ac:dyDescent="0.2">
      <c r="D997" s="93"/>
      <c r="E997" s="93"/>
      <c r="F997" s="93"/>
      <c r="G997" s="93"/>
      <c r="H997" s="93"/>
      <c r="I997" s="93"/>
      <c r="J997" s="93"/>
      <c r="K997" s="93"/>
      <c r="L997" s="93"/>
      <c r="M997" s="93"/>
      <c r="N997" s="93"/>
      <c r="O997" s="93"/>
      <c r="P997" s="93"/>
      <c r="Q997" s="93"/>
      <c r="R997" s="93"/>
      <c r="S997" s="93"/>
    </row>
    <row r="998" spans="4:19" x14ac:dyDescent="0.2">
      <c r="D998" s="93"/>
      <c r="E998" s="93"/>
      <c r="F998" s="93"/>
      <c r="G998" s="93"/>
      <c r="H998" s="93"/>
      <c r="I998" s="93"/>
      <c r="J998" s="93"/>
      <c r="K998" s="93"/>
      <c r="L998" s="93"/>
      <c r="M998" s="93"/>
      <c r="N998" s="93"/>
      <c r="O998" s="93"/>
      <c r="P998" s="93"/>
      <c r="Q998" s="93"/>
      <c r="R998" s="93"/>
      <c r="S998" s="93"/>
    </row>
    <row r="999" spans="4:19" x14ac:dyDescent="0.2">
      <c r="D999" s="93"/>
      <c r="E999" s="93"/>
      <c r="F999" s="93"/>
      <c r="G999" s="93"/>
      <c r="H999" s="93"/>
      <c r="I999" s="93"/>
      <c r="J999" s="93"/>
      <c r="K999" s="93"/>
      <c r="L999" s="93"/>
      <c r="M999" s="93"/>
      <c r="N999" s="93"/>
      <c r="O999" s="93"/>
      <c r="P999" s="93"/>
      <c r="Q999" s="93"/>
      <c r="R999" s="93"/>
      <c r="S999" s="93"/>
    </row>
    <row r="1000" spans="4:19" x14ac:dyDescent="0.2">
      <c r="D1000" s="93"/>
      <c r="E1000" s="93"/>
      <c r="F1000" s="93"/>
      <c r="G1000" s="93"/>
      <c r="H1000" s="93"/>
      <c r="I1000" s="93"/>
      <c r="J1000" s="93"/>
      <c r="K1000" s="93"/>
      <c r="L1000" s="93"/>
      <c r="M1000" s="93"/>
      <c r="N1000" s="93"/>
      <c r="O1000" s="93"/>
      <c r="P1000" s="93"/>
      <c r="Q1000" s="93"/>
      <c r="R1000" s="93"/>
      <c r="S1000" s="93"/>
    </row>
    <row r="1001" spans="4:19" x14ac:dyDescent="0.2">
      <c r="D1001" s="93"/>
      <c r="E1001" s="93"/>
      <c r="F1001" s="93"/>
      <c r="G1001" s="93"/>
      <c r="H1001" s="93"/>
      <c r="I1001" s="93"/>
      <c r="J1001" s="93"/>
      <c r="K1001" s="93"/>
      <c r="L1001" s="93"/>
      <c r="M1001" s="93"/>
      <c r="N1001" s="93"/>
      <c r="O1001" s="93"/>
      <c r="P1001" s="93"/>
      <c r="Q1001" s="93"/>
      <c r="R1001" s="93"/>
      <c r="S1001" s="93"/>
    </row>
    <row r="1002" spans="4:19" x14ac:dyDescent="0.2">
      <c r="D1002" s="93"/>
      <c r="E1002" s="93"/>
      <c r="F1002" s="93"/>
      <c r="G1002" s="93"/>
      <c r="H1002" s="93"/>
      <c r="I1002" s="93"/>
      <c r="J1002" s="93"/>
      <c r="K1002" s="93"/>
      <c r="L1002" s="93"/>
      <c r="M1002" s="93"/>
      <c r="N1002" s="93"/>
      <c r="O1002" s="93"/>
      <c r="P1002" s="93"/>
      <c r="Q1002" s="93"/>
      <c r="R1002" s="93"/>
      <c r="S1002" s="93"/>
    </row>
    <row r="1003" spans="4:19" x14ac:dyDescent="0.2">
      <c r="D1003" s="93"/>
      <c r="E1003" s="93"/>
      <c r="F1003" s="93"/>
      <c r="G1003" s="93"/>
      <c r="H1003" s="93"/>
      <c r="I1003" s="93"/>
      <c r="J1003" s="93"/>
      <c r="K1003" s="93"/>
      <c r="L1003" s="93"/>
      <c r="M1003" s="93"/>
      <c r="N1003" s="93"/>
      <c r="O1003" s="93"/>
      <c r="P1003" s="93"/>
      <c r="Q1003" s="93"/>
      <c r="R1003" s="93"/>
      <c r="S1003" s="93"/>
    </row>
    <row r="1004" spans="4:19" x14ac:dyDescent="0.2">
      <c r="D1004" s="93"/>
      <c r="E1004" s="93"/>
      <c r="F1004" s="93"/>
      <c r="G1004" s="93"/>
      <c r="H1004" s="93"/>
      <c r="I1004" s="93"/>
      <c r="J1004" s="93"/>
      <c r="K1004" s="93"/>
      <c r="L1004" s="93"/>
      <c r="M1004" s="93"/>
      <c r="N1004" s="93"/>
      <c r="O1004" s="93"/>
      <c r="P1004" s="93"/>
      <c r="Q1004" s="93"/>
      <c r="R1004" s="93"/>
      <c r="S1004" s="93"/>
    </row>
    <row r="1005" spans="4:19" x14ac:dyDescent="0.2">
      <c r="D1005" s="93"/>
      <c r="E1005" s="93"/>
      <c r="F1005" s="93"/>
      <c r="G1005" s="93"/>
      <c r="H1005" s="93"/>
      <c r="I1005" s="93"/>
      <c r="J1005" s="93"/>
      <c r="K1005" s="93"/>
      <c r="L1005" s="93"/>
      <c r="M1005" s="93"/>
      <c r="N1005" s="93"/>
      <c r="O1005" s="93"/>
      <c r="P1005" s="93"/>
      <c r="Q1005" s="93"/>
      <c r="R1005" s="93"/>
      <c r="S1005" s="93"/>
    </row>
    <row r="1006" spans="4:19" x14ac:dyDescent="0.2">
      <c r="D1006" s="93"/>
      <c r="E1006" s="93"/>
      <c r="F1006" s="93"/>
      <c r="G1006" s="93"/>
      <c r="H1006" s="93"/>
      <c r="I1006" s="93"/>
      <c r="J1006" s="93"/>
      <c r="K1006" s="93"/>
      <c r="L1006" s="93"/>
      <c r="M1006" s="93"/>
      <c r="N1006" s="93"/>
      <c r="O1006" s="93"/>
      <c r="P1006" s="93"/>
      <c r="Q1006" s="93"/>
      <c r="R1006" s="93"/>
      <c r="S1006" s="93"/>
    </row>
    <row r="1007" spans="4:19" x14ac:dyDescent="0.2">
      <c r="D1007" s="93"/>
      <c r="E1007" s="93"/>
      <c r="F1007" s="93"/>
      <c r="G1007" s="93"/>
      <c r="H1007" s="93"/>
      <c r="I1007" s="93"/>
      <c r="J1007" s="93"/>
      <c r="K1007" s="93"/>
      <c r="L1007" s="93"/>
      <c r="M1007" s="93"/>
      <c r="N1007" s="93"/>
      <c r="O1007" s="93"/>
      <c r="P1007" s="93"/>
      <c r="Q1007" s="93"/>
      <c r="R1007" s="93"/>
      <c r="S1007" s="93"/>
    </row>
    <row r="1008" spans="4:19" x14ac:dyDescent="0.2">
      <c r="D1008" s="93"/>
      <c r="E1008" s="93"/>
      <c r="F1008" s="93"/>
      <c r="G1008" s="93"/>
      <c r="H1008" s="93"/>
      <c r="I1008" s="93"/>
      <c r="J1008" s="93"/>
      <c r="K1008" s="93"/>
      <c r="L1008" s="93"/>
      <c r="M1008" s="93"/>
      <c r="N1008" s="93"/>
      <c r="O1008" s="93"/>
      <c r="P1008" s="93"/>
      <c r="Q1008" s="93"/>
      <c r="R1008" s="93"/>
      <c r="S1008" s="93"/>
    </row>
    <row r="1009" spans="4:19" x14ac:dyDescent="0.2">
      <c r="D1009" s="93"/>
      <c r="E1009" s="93"/>
      <c r="F1009" s="93"/>
      <c r="G1009" s="93"/>
      <c r="H1009" s="93"/>
      <c r="I1009" s="93"/>
      <c r="J1009" s="93"/>
      <c r="K1009" s="93"/>
      <c r="L1009" s="93"/>
      <c r="M1009" s="93"/>
      <c r="N1009" s="93"/>
      <c r="O1009" s="93"/>
      <c r="P1009" s="93"/>
      <c r="Q1009" s="93"/>
      <c r="R1009" s="93"/>
      <c r="S1009" s="93"/>
    </row>
    <row r="1010" spans="4:19" x14ac:dyDescent="0.2">
      <c r="D1010" s="93"/>
      <c r="E1010" s="93"/>
      <c r="F1010" s="93"/>
      <c r="G1010" s="93"/>
      <c r="H1010" s="93"/>
      <c r="I1010" s="93"/>
      <c r="J1010" s="93"/>
      <c r="K1010" s="93"/>
      <c r="L1010" s="93"/>
      <c r="M1010" s="93"/>
      <c r="N1010" s="93"/>
      <c r="O1010" s="93"/>
      <c r="P1010" s="93"/>
      <c r="Q1010" s="93"/>
      <c r="R1010" s="93"/>
      <c r="S1010" s="93"/>
    </row>
    <row r="1011" spans="4:19" x14ac:dyDescent="0.2">
      <c r="D1011" s="93"/>
      <c r="E1011" s="93"/>
      <c r="F1011" s="93"/>
      <c r="G1011" s="93"/>
      <c r="H1011" s="93"/>
      <c r="I1011" s="93"/>
      <c r="J1011" s="93"/>
      <c r="K1011" s="93"/>
      <c r="L1011" s="93"/>
      <c r="M1011" s="93"/>
      <c r="N1011" s="93"/>
      <c r="O1011" s="93"/>
      <c r="P1011" s="93"/>
      <c r="Q1011" s="93"/>
      <c r="R1011" s="93"/>
      <c r="S1011" s="93"/>
    </row>
    <row r="1012" spans="4:19" x14ac:dyDescent="0.2">
      <c r="D1012" s="93"/>
      <c r="E1012" s="93"/>
      <c r="F1012" s="93"/>
      <c r="G1012" s="93"/>
      <c r="H1012" s="93"/>
      <c r="I1012" s="93"/>
      <c r="J1012" s="93"/>
      <c r="K1012" s="93"/>
      <c r="L1012" s="93"/>
      <c r="M1012" s="93"/>
      <c r="N1012" s="93"/>
      <c r="O1012" s="93"/>
      <c r="P1012" s="93"/>
      <c r="Q1012" s="93"/>
      <c r="R1012" s="93"/>
      <c r="S1012" s="93"/>
    </row>
    <row r="1013" spans="4:19" x14ac:dyDescent="0.2">
      <c r="D1013" s="93"/>
      <c r="E1013" s="93"/>
      <c r="F1013" s="93"/>
      <c r="G1013" s="93"/>
      <c r="H1013" s="93"/>
      <c r="I1013" s="93"/>
      <c r="J1013" s="93"/>
      <c r="K1013" s="93"/>
      <c r="L1013" s="93"/>
      <c r="M1013" s="93"/>
      <c r="N1013" s="93"/>
      <c r="O1013" s="93"/>
      <c r="P1013" s="93"/>
      <c r="Q1013" s="93"/>
      <c r="R1013" s="93"/>
      <c r="S1013" s="93"/>
    </row>
    <row r="1014" spans="4:19" x14ac:dyDescent="0.2">
      <c r="D1014" s="93"/>
      <c r="E1014" s="93"/>
      <c r="F1014" s="93"/>
      <c r="G1014" s="93"/>
      <c r="H1014" s="93"/>
      <c r="I1014" s="93"/>
      <c r="J1014" s="93"/>
      <c r="K1014" s="93"/>
      <c r="L1014" s="93"/>
      <c r="M1014" s="93"/>
      <c r="N1014" s="93"/>
      <c r="O1014" s="93"/>
      <c r="P1014" s="93"/>
      <c r="Q1014" s="93"/>
      <c r="R1014" s="93"/>
      <c r="S1014" s="93"/>
    </row>
    <row r="1015" spans="4:19" x14ac:dyDescent="0.2">
      <c r="D1015" s="93"/>
      <c r="E1015" s="93"/>
      <c r="F1015" s="93"/>
      <c r="G1015" s="93"/>
      <c r="H1015" s="93"/>
      <c r="I1015" s="93"/>
      <c r="J1015" s="93"/>
      <c r="K1015" s="93"/>
      <c r="L1015" s="93"/>
      <c r="M1015" s="93"/>
      <c r="N1015" s="93"/>
      <c r="O1015" s="93"/>
      <c r="P1015" s="93"/>
      <c r="Q1015" s="93"/>
      <c r="R1015" s="93"/>
      <c r="S1015" s="93"/>
    </row>
    <row r="1016" spans="4:19" x14ac:dyDescent="0.2">
      <c r="D1016" s="93"/>
      <c r="E1016" s="93"/>
      <c r="F1016" s="93"/>
      <c r="G1016" s="93"/>
      <c r="H1016" s="93"/>
      <c r="I1016" s="93"/>
      <c r="J1016" s="93"/>
      <c r="K1016" s="93"/>
      <c r="L1016" s="93"/>
      <c r="M1016" s="93"/>
      <c r="N1016" s="93"/>
      <c r="O1016" s="93"/>
      <c r="P1016" s="93"/>
      <c r="Q1016" s="93"/>
      <c r="R1016" s="93"/>
      <c r="S1016" s="93"/>
    </row>
    <row r="1017" spans="4:19" x14ac:dyDescent="0.2">
      <c r="D1017" s="93"/>
      <c r="E1017" s="93"/>
      <c r="F1017" s="93"/>
      <c r="G1017" s="93"/>
      <c r="H1017" s="93"/>
      <c r="I1017" s="93"/>
      <c r="J1017" s="93"/>
      <c r="K1017" s="93"/>
      <c r="L1017" s="93"/>
      <c r="M1017" s="93"/>
      <c r="N1017" s="93"/>
      <c r="O1017" s="93"/>
      <c r="P1017" s="93"/>
      <c r="Q1017" s="93"/>
      <c r="R1017" s="93"/>
      <c r="S1017" s="93"/>
    </row>
    <row r="1018" spans="4:19" x14ac:dyDescent="0.2">
      <c r="D1018" s="93"/>
      <c r="E1018" s="93"/>
      <c r="F1018" s="93"/>
      <c r="G1018" s="93"/>
      <c r="H1018" s="93"/>
      <c r="I1018" s="93"/>
      <c r="J1018" s="93"/>
      <c r="K1018" s="93"/>
      <c r="L1018" s="93"/>
      <c r="M1018" s="93"/>
      <c r="N1018" s="93"/>
      <c r="O1018" s="93"/>
      <c r="P1018" s="93"/>
      <c r="Q1018" s="93"/>
      <c r="R1018" s="93"/>
      <c r="S1018" s="93"/>
    </row>
    <row r="1019" spans="4:19" x14ac:dyDescent="0.2">
      <c r="D1019" s="93"/>
      <c r="E1019" s="93"/>
      <c r="F1019" s="93"/>
      <c r="G1019" s="93"/>
      <c r="H1019" s="93"/>
      <c r="I1019" s="93"/>
      <c r="J1019" s="93"/>
      <c r="K1019" s="93"/>
      <c r="L1019" s="93"/>
      <c r="M1019" s="93"/>
      <c r="N1019" s="93"/>
      <c r="O1019" s="93"/>
      <c r="P1019" s="93"/>
      <c r="Q1019" s="93"/>
      <c r="R1019" s="93"/>
      <c r="S1019" s="93"/>
    </row>
    <row r="1020" spans="4:19" x14ac:dyDescent="0.2">
      <c r="D1020" s="93"/>
      <c r="E1020" s="93"/>
      <c r="F1020" s="93"/>
      <c r="G1020" s="93"/>
      <c r="H1020" s="93"/>
      <c r="I1020" s="93"/>
      <c r="J1020" s="93"/>
      <c r="K1020" s="93"/>
      <c r="L1020" s="93"/>
      <c r="M1020" s="93"/>
      <c r="N1020" s="93"/>
      <c r="O1020" s="93"/>
      <c r="P1020" s="93"/>
      <c r="Q1020" s="93"/>
      <c r="R1020" s="93"/>
      <c r="S1020" s="93"/>
    </row>
    <row r="1021" spans="4:19" x14ac:dyDescent="0.2">
      <c r="D1021" s="93"/>
      <c r="E1021" s="93"/>
      <c r="F1021" s="93"/>
      <c r="G1021" s="93"/>
      <c r="H1021" s="93"/>
      <c r="I1021" s="93"/>
      <c r="J1021" s="93"/>
      <c r="K1021" s="93"/>
      <c r="L1021" s="93"/>
      <c r="M1021" s="93"/>
      <c r="N1021" s="93"/>
      <c r="O1021" s="93"/>
      <c r="P1021" s="93"/>
      <c r="Q1021" s="93"/>
      <c r="R1021" s="93"/>
      <c r="S1021" s="93"/>
    </row>
    <row r="1022" spans="4:19" x14ac:dyDescent="0.2">
      <c r="D1022" s="93"/>
      <c r="E1022" s="93"/>
      <c r="F1022" s="93"/>
      <c r="G1022" s="93"/>
      <c r="H1022" s="93"/>
      <c r="I1022" s="93"/>
      <c r="J1022" s="93"/>
      <c r="K1022" s="93"/>
      <c r="L1022" s="93"/>
      <c r="M1022" s="93"/>
      <c r="N1022" s="93"/>
      <c r="O1022" s="93"/>
      <c r="P1022" s="93"/>
      <c r="Q1022" s="93"/>
      <c r="R1022" s="93"/>
      <c r="S1022" s="93"/>
    </row>
    <row r="1023" spans="4:19" x14ac:dyDescent="0.2">
      <c r="D1023" s="93"/>
      <c r="E1023" s="93"/>
      <c r="F1023" s="93"/>
      <c r="G1023" s="93"/>
      <c r="H1023" s="93"/>
      <c r="I1023" s="93"/>
      <c r="J1023" s="93"/>
      <c r="K1023" s="93"/>
      <c r="L1023" s="93"/>
      <c r="M1023" s="93"/>
      <c r="N1023" s="93"/>
      <c r="O1023" s="93"/>
      <c r="P1023" s="93"/>
      <c r="Q1023" s="93"/>
      <c r="R1023" s="93"/>
      <c r="S1023" s="93"/>
    </row>
    <row r="1024" spans="4:19" x14ac:dyDescent="0.2">
      <c r="D1024" s="93"/>
      <c r="E1024" s="93"/>
      <c r="F1024" s="93"/>
      <c r="G1024" s="93"/>
      <c r="H1024" s="93"/>
      <c r="I1024" s="93"/>
      <c r="J1024" s="93"/>
      <c r="K1024" s="93"/>
      <c r="L1024" s="93"/>
      <c r="M1024" s="93"/>
      <c r="N1024" s="93"/>
      <c r="O1024" s="93"/>
      <c r="P1024" s="93"/>
      <c r="Q1024" s="93"/>
      <c r="R1024" s="93"/>
      <c r="S1024" s="93"/>
    </row>
    <row r="1025" spans="4:19" x14ac:dyDescent="0.2">
      <c r="D1025" s="93"/>
      <c r="E1025" s="93"/>
      <c r="F1025" s="93"/>
      <c r="G1025" s="93"/>
      <c r="H1025" s="93"/>
      <c r="I1025" s="93"/>
      <c r="J1025" s="93"/>
      <c r="K1025" s="93"/>
      <c r="L1025" s="93"/>
      <c r="M1025" s="93"/>
      <c r="N1025" s="93"/>
      <c r="O1025" s="93"/>
      <c r="P1025" s="93"/>
      <c r="Q1025" s="93"/>
      <c r="R1025" s="93"/>
      <c r="S1025" s="93"/>
    </row>
    <row r="1026" spans="4:19" x14ac:dyDescent="0.2">
      <c r="D1026" s="93"/>
      <c r="E1026" s="93"/>
      <c r="F1026" s="93"/>
      <c r="G1026" s="93"/>
      <c r="H1026" s="93"/>
      <c r="I1026" s="93"/>
      <c r="J1026" s="93"/>
      <c r="K1026" s="93"/>
      <c r="L1026" s="93"/>
      <c r="M1026" s="93"/>
      <c r="N1026" s="93"/>
      <c r="O1026" s="93"/>
      <c r="P1026" s="93"/>
      <c r="Q1026" s="93"/>
      <c r="R1026" s="93"/>
      <c r="S1026" s="93"/>
    </row>
    <row r="1027" spans="4:19" x14ac:dyDescent="0.2">
      <c r="D1027" s="93"/>
      <c r="E1027" s="93"/>
      <c r="F1027" s="93"/>
      <c r="G1027" s="93"/>
      <c r="H1027" s="93"/>
      <c r="I1027" s="93"/>
      <c r="J1027" s="93"/>
      <c r="K1027" s="93"/>
      <c r="L1027" s="93"/>
      <c r="M1027" s="93"/>
      <c r="N1027" s="93"/>
      <c r="O1027" s="93"/>
      <c r="P1027" s="93"/>
      <c r="Q1027" s="93"/>
      <c r="R1027" s="93"/>
      <c r="S1027" s="93"/>
    </row>
    <row r="1028" spans="4:19" x14ac:dyDescent="0.2">
      <c r="D1028" s="93"/>
      <c r="E1028" s="93"/>
      <c r="F1028" s="93"/>
      <c r="G1028" s="93"/>
      <c r="H1028" s="93"/>
      <c r="I1028" s="93"/>
      <c r="J1028" s="93"/>
      <c r="K1028" s="93"/>
      <c r="L1028" s="93"/>
      <c r="M1028" s="93"/>
      <c r="N1028" s="93"/>
      <c r="O1028" s="93"/>
      <c r="P1028" s="93"/>
      <c r="Q1028" s="93"/>
      <c r="R1028" s="93"/>
      <c r="S1028" s="93"/>
    </row>
    <row r="1029" spans="4:19" x14ac:dyDescent="0.2">
      <c r="D1029" s="93"/>
      <c r="E1029" s="93"/>
      <c r="F1029" s="93"/>
      <c r="G1029" s="93"/>
      <c r="H1029" s="93"/>
      <c r="I1029" s="93"/>
      <c r="J1029" s="93"/>
      <c r="K1029" s="93"/>
      <c r="L1029" s="93"/>
      <c r="M1029" s="93"/>
      <c r="N1029" s="93"/>
      <c r="O1029" s="93"/>
      <c r="P1029" s="93"/>
      <c r="Q1029" s="93"/>
      <c r="R1029" s="93"/>
      <c r="S1029" s="93"/>
    </row>
    <row r="1030" spans="4:19" x14ac:dyDescent="0.2">
      <c r="D1030" s="93"/>
      <c r="E1030" s="93"/>
      <c r="F1030" s="93"/>
      <c r="G1030" s="93"/>
      <c r="H1030" s="93"/>
      <c r="I1030" s="93"/>
      <c r="J1030" s="93"/>
      <c r="K1030" s="93"/>
      <c r="L1030" s="93"/>
      <c r="M1030" s="93"/>
      <c r="N1030" s="93"/>
      <c r="O1030" s="93"/>
      <c r="P1030" s="93"/>
      <c r="Q1030" s="93"/>
      <c r="R1030" s="93"/>
      <c r="S1030" s="93"/>
    </row>
    <row r="1031" spans="4:19" x14ac:dyDescent="0.2">
      <c r="D1031" s="93"/>
      <c r="E1031" s="93"/>
      <c r="F1031" s="93"/>
      <c r="G1031" s="93"/>
      <c r="H1031" s="93"/>
      <c r="I1031" s="93"/>
      <c r="J1031" s="93"/>
      <c r="K1031" s="93"/>
      <c r="L1031" s="93"/>
      <c r="M1031" s="93"/>
      <c r="N1031" s="93"/>
      <c r="O1031" s="93"/>
      <c r="P1031" s="93"/>
      <c r="Q1031" s="93"/>
      <c r="R1031" s="93"/>
      <c r="S1031" s="93"/>
    </row>
    <row r="1032" spans="4:19" x14ac:dyDescent="0.2">
      <c r="D1032" s="93"/>
      <c r="E1032" s="93"/>
      <c r="F1032" s="93"/>
      <c r="G1032" s="93"/>
      <c r="H1032" s="93"/>
      <c r="I1032" s="93"/>
      <c r="J1032" s="93"/>
      <c r="K1032" s="93"/>
      <c r="L1032" s="93"/>
      <c r="M1032" s="93"/>
      <c r="N1032" s="93"/>
      <c r="O1032" s="93"/>
      <c r="P1032" s="93"/>
      <c r="Q1032" s="93"/>
      <c r="R1032" s="93"/>
      <c r="S1032" s="93"/>
    </row>
    <row r="1033" spans="4:19" x14ac:dyDescent="0.2">
      <c r="D1033" s="93"/>
      <c r="E1033" s="93"/>
      <c r="F1033" s="93"/>
      <c r="G1033" s="93"/>
      <c r="H1033" s="93"/>
      <c r="I1033" s="93"/>
      <c r="J1033" s="93"/>
      <c r="K1033" s="93"/>
      <c r="L1033" s="93"/>
      <c r="M1033" s="93"/>
      <c r="N1033" s="93"/>
      <c r="O1033" s="93"/>
      <c r="P1033" s="93"/>
      <c r="Q1033" s="93"/>
      <c r="R1033" s="93"/>
      <c r="S1033" s="93"/>
    </row>
    <row r="1034" spans="4:19" x14ac:dyDescent="0.2">
      <c r="D1034" s="93"/>
      <c r="E1034" s="93"/>
      <c r="F1034" s="93"/>
      <c r="G1034" s="93"/>
      <c r="H1034" s="93"/>
      <c r="I1034" s="93"/>
      <c r="J1034" s="93"/>
      <c r="K1034" s="93"/>
      <c r="L1034" s="93"/>
      <c r="M1034" s="93"/>
      <c r="N1034" s="93"/>
      <c r="O1034" s="93"/>
      <c r="P1034" s="93"/>
      <c r="Q1034" s="93"/>
      <c r="R1034" s="93"/>
      <c r="S1034" s="93"/>
    </row>
    <row r="1035" spans="4:19" x14ac:dyDescent="0.2">
      <c r="D1035" s="93"/>
      <c r="E1035" s="93"/>
      <c r="F1035" s="93"/>
      <c r="G1035" s="93"/>
      <c r="H1035" s="93"/>
      <c r="I1035" s="93"/>
      <c r="J1035" s="93"/>
      <c r="K1035" s="93"/>
      <c r="L1035" s="93"/>
      <c r="M1035" s="93"/>
      <c r="N1035" s="93"/>
      <c r="O1035" s="93"/>
      <c r="P1035" s="93"/>
      <c r="Q1035" s="93"/>
      <c r="R1035" s="93"/>
      <c r="S1035" s="93"/>
    </row>
    <row r="1036" spans="4:19" x14ac:dyDescent="0.2">
      <c r="D1036" s="93"/>
      <c r="E1036" s="93"/>
      <c r="F1036" s="93"/>
      <c r="G1036" s="93"/>
      <c r="H1036" s="93"/>
      <c r="I1036" s="93"/>
      <c r="J1036" s="93"/>
      <c r="K1036" s="93"/>
      <c r="L1036" s="93"/>
      <c r="M1036" s="93"/>
      <c r="N1036" s="93"/>
      <c r="O1036" s="93"/>
      <c r="P1036" s="93"/>
      <c r="Q1036" s="93"/>
      <c r="R1036" s="93"/>
      <c r="S1036" s="93"/>
    </row>
    <row r="1037" spans="4:19" x14ac:dyDescent="0.2">
      <c r="D1037" s="93"/>
      <c r="E1037" s="93"/>
      <c r="F1037" s="93"/>
      <c r="G1037" s="93"/>
      <c r="H1037" s="93"/>
      <c r="I1037" s="93"/>
      <c r="J1037" s="93"/>
      <c r="K1037" s="93"/>
      <c r="L1037" s="93"/>
      <c r="M1037" s="93"/>
      <c r="N1037" s="93"/>
      <c r="O1037" s="93"/>
      <c r="P1037" s="93"/>
      <c r="Q1037" s="93"/>
      <c r="R1037" s="93"/>
      <c r="S1037" s="93"/>
    </row>
    <row r="1038" spans="4:19" x14ac:dyDescent="0.2">
      <c r="D1038" s="93"/>
      <c r="E1038" s="93"/>
      <c r="F1038" s="93"/>
      <c r="G1038" s="93"/>
      <c r="H1038" s="93"/>
      <c r="I1038" s="93"/>
      <c r="J1038" s="93"/>
      <c r="K1038" s="93"/>
      <c r="L1038" s="93"/>
      <c r="M1038" s="93"/>
      <c r="N1038" s="93"/>
      <c r="O1038" s="93"/>
      <c r="P1038" s="93"/>
      <c r="Q1038" s="93"/>
      <c r="R1038" s="93"/>
      <c r="S1038" s="93"/>
    </row>
    <row r="1039" spans="4:19" x14ac:dyDescent="0.2">
      <c r="D1039" s="93"/>
      <c r="E1039" s="93"/>
      <c r="F1039" s="93"/>
      <c r="G1039" s="93"/>
      <c r="H1039" s="93"/>
      <c r="I1039" s="93"/>
      <c r="J1039" s="93"/>
      <c r="K1039" s="93"/>
      <c r="L1039" s="93"/>
      <c r="M1039" s="93"/>
      <c r="N1039" s="93"/>
      <c r="O1039" s="93"/>
      <c r="P1039" s="93"/>
      <c r="Q1039" s="93"/>
      <c r="R1039" s="93"/>
      <c r="S1039" s="93"/>
    </row>
    <row r="1040" spans="4:19" x14ac:dyDescent="0.2">
      <c r="D1040" s="93"/>
      <c r="E1040" s="93"/>
      <c r="F1040" s="93"/>
      <c r="G1040" s="93"/>
      <c r="H1040" s="93"/>
      <c r="I1040" s="93"/>
      <c r="J1040" s="93"/>
      <c r="K1040" s="93"/>
      <c r="L1040" s="93"/>
      <c r="M1040" s="93"/>
      <c r="N1040" s="93"/>
      <c r="O1040" s="93"/>
      <c r="P1040" s="93"/>
      <c r="Q1040" s="93"/>
      <c r="R1040" s="93"/>
      <c r="S1040" s="93"/>
    </row>
    <row r="1041" spans="4:19" x14ac:dyDescent="0.2">
      <c r="D1041" s="93"/>
      <c r="E1041" s="93"/>
      <c r="F1041" s="93"/>
      <c r="G1041" s="93"/>
      <c r="H1041" s="93"/>
      <c r="I1041" s="93"/>
      <c r="J1041" s="93"/>
      <c r="K1041" s="93"/>
      <c r="L1041" s="93"/>
      <c r="M1041" s="93"/>
      <c r="N1041" s="93"/>
      <c r="O1041" s="93"/>
      <c r="P1041" s="93"/>
      <c r="Q1041" s="93"/>
      <c r="R1041" s="93"/>
      <c r="S1041" s="93"/>
    </row>
    <row r="1042" spans="4:19" x14ac:dyDescent="0.2">
      <c r="D1042" s="93"/>
      <c r="E1042" s="93"/>
      <c r="F1042" s="93"/>
      <c r="G1042" s="93"/>
      <c r="H1042" s="93"/>
      <c r="I1042" s="93"/>
      <c r="J1042" s="93"/>
      <c r="K1042" s="93"/>
      <c r="L1042" s="93"/>
      <c r="M1042" s="93"/>
      <c r="N1042" s="93"/>
      <c r="O1042" s="93"/>
      <c r="P1042" s="93"/>
      <c r="Q1042" s="93"/>
      <c r="R1042" s="93"/>
      <c r="S1042" s="93"/>
    </row>
    <row r="1043" spans="4:19" x14ac:dyDescent="0.2">
      <c r="D1043" s="93"/>
      <c r="E1043" s="93"/>
      <c r="F1043" s="93"/>
      <c r="G1043" s="93"/>
      <c r="H1043" s="93"/>
      <c r="I1043" s="93"/>
      <c r="J1043" s="93"/>
      <c r="K1043" s="93"/>
      <c r="L1043" s="93"/>
      <c r="M1043" s="93"/>
      <c r="N1043" s="93"/>
      <c r="O1043" s="93"/>
      <c r="P1043" s="93"/>
      <c r="Q1043" s="93"/>
      <c r="R1043" s="93"/>
      <c r="S1043" s="93"/>
    </row>
    <row r="1044" spans="4:19" x14ac:dyDescent="0.2">
      <c r="D1044" s="93"/>
      <c r="E1044" s="93"/>
      <c r="F1044" s="93"/>
      <c r="G1044" s="93"/>
      <c r="H1044" s="93"/>
      <c r="I1044" s="93"/>
      <c r="J1044" s="93"/>
      <c r="K1044" s="93"/>
      <c r="L1044" s="93"/>
      <c r="M1044" s="93"/>
      <c r="N1044" s="93"/>
      <c r="O1044" s="93"/>
      <c r="P1044" s="93"/>
      <c r="Q1044" s="93"/>
      <c r="R1044" s="93"/>
      <c r="S1044" s="93"/>
    </row>
    <row r="1045" spans="4:19" x14ac:dyDescent="0.2">
      <c r="D1045" s="93"/>
      <c r="E1045" s="93"/>
      <c r="F1045" s="93"/>
      <c r="G1045" s="93"/>
      <c r="H1045" s="93"/>
      <c r="I1045" s="93"/>
      <c r="J1045" s="93"/>
      <c r="K1045" s="93"/>
      <c r="L1045" s="93"/>
      <c r="M1045" s="93"/>
      <c r="N1045" s="93"/>
      <c r="O1045" s="93"/>
      <c r="P1045" s="93"/>
      <c r="Q1045" s="93"/>
      <c r="R1045" s="93"/>
      <c r="S1045" s="93"/>
    </row>
    <row r="1046" spans="4:19" x14ac:dyDescent="0.2">
      <c r="D1046" s="93"/>
      <c r="E1046" s="93"/>
      <c r="F1046" s="93"/>
      <c r="G1046" s="93"/>
      <c r="H1046" s="93"/>
      <c r="I1046" s="93"/>
      <c r="J1046" s="93"/>
      <c r="K1046" s="93"/>
      <c r="L1046" s="93"/>
      <c r="M1046" s="93"/>
      <c r="N1046" s="93"/>
      <c r="O1046" s="93"/>
      <c r="P1046" s="93"/>
      <c r="Q1046" s="93"/>
      <c r="R1046" s="93"/>
      <c r="S1046" s="93"/>
    </row>
    <row r="1047" spans="4:19" x14ac:dyDescent="0.2">
      <c r="D1047" s="93"/>
      <c r="E1047" s="93"/>
      <c r="F1047" s="93"/>
      <c r="G1047" s="93"/>
      <c r="H1047" s="93"/>
      <c r="I1047" s="93"/>
      <c r="J1047" s="93"/>
      <c r="K1047" s="93"/>
      <c r="L1047" s="93"/>
      <c r="M1047" s="93"/>
      <c r="N1047" s="93"/>
      <c r="O1047" s="93"/>
      <c r="P1047" s="93"/>
      <c r="Q1047" s="93"/>
      <c r="R1047" s="93"/>
      <c r="S1047" s="93"/>
    </row>
    <row r="1048" spans="4:19" x14ac:dyDescent="0.2">
      <c r="D1048" s="93"/>
      <c r="E1048" s="93"/>
      <c r="F1048" s="93"/>
      <c r="G1048" s="93"/>
      <c r="H1048" s="93"/>
      <c r="I1048" s="93"/>
      <c r="J1048" s="93"/>
      <c r="K1048" s="93"/>
      <c r="L1048" s="93"/>
      <c r="M1048" s="93"/>
      <c r="N1048" s="93"/>
      <c r="O1048" s="93"/>
      <c r="P1048" s="93"/>
      <c r="Q1048" s="93"/>
      <c r="R1048" s="93"/>
      <c r="S1048" s="93"/>
    </row>
    <row r="1049" spans="4:19" x14ac:dyDescent="0.2">
      <c r="D1049" s="93"/>
      <c r="E1049" s="93"/>
      <c r="F1049" s="93"/>
      <c r="G1049" s="93"/>
      <c r="H1049" s="93"/>
      <c r="I1049" s="93"/>
      <c r="J1049" s="93"/>
      <c r="K1049" s="93"/>
      <c r="L1049" s="93"/>
      <c r="M1049" s="93"/>
      <c r="N1049" s="93"/>
      <c r="O1049" s="93"/>
      <c r="P1049" s="93"/>
      <c r="Q1049" s="93"/>
      <c r="R1049" s="93"/>
      <c r="S1049" s="93"/>
    </row>
    <row r="1050" spans="4:19" x14ac:dyDescent="0.2">
      <c r="D1050" s="93"/>
      <c r="E1050" s="93"/>
      <c r="F1050" s="93"/>
      <c r="G1050" s="93"/>
      <c r="H1050" s="93"/>
      <c r="I1050" s="93"/>
      <c r="J1050" s="93"/>
      <c r="K1050" s="93"/>
      <c r="L1050" s="93"/>
      <c r="M1050" s="93"/>
      <c r="N1050" s="93"/>
      <c r="O1050" s="93"/>
      <c r="P1050" s="93"/>
      <c r="Q1050" s="93"/>
      <c r="R1050" s="93"/>
      <c r="S1050" s="93"/>
    </row>
    <row r="1051" spans="4:19" x14ac:dyDescent="0.2">
      <c r="D1051" s="93"/>
      <c r="E1051" s="93"/>
      <c r="F1051" s="93"/>
      <c r="G1051" s="93"/>
      <c r="H1051" s="93"/>
      <c r="I1051" s="93"/>
      <c r="J1051" s="93"/>
      <c r="K1051" s="93"/>
      <c r="L1051" s="93"/>
      <c r="M1051" s="93"/>
      <c r="N1051" s="93"/>
      <c r="O1051" s="93"/>
      <c r="P1051" s="93"/>
      <c r="Q1051" s="93"/>
      <c r="R1051" s="93"/>
      <c r="S1051" s="93"/>
    </row>
    <row r="1052" spans="4:19" x14ac:dyDescent="0.2">
      <c r="D1052" s="93"/>
      <c r="E1052" s="93"/>
      <c r="F1052" s="93"/>
      <c r="G1052" s="93"/>
      <c r="H1052" s="93"/>
      <c r="I1052" s="93"/>
      <c r="J1052" s="93"/>
      <c r="K1052" s="93"/>
      <c r="L1052" s="93"/>
      <c r="M1052" s="93"/>
      <c r="N1052" s="93"/>
      <c r="O1052" s="93"/>
      <c r="P1052" s="93"/>
      <c r="Q1052" s="93"/>
      <c r="R1052" s="93"/>
      <c r="S1052" s="93"/>
    </row>
    <row r="1053" spans="4:19" x14ac:dyDescent="0.2">
      <c r="D1053" s="93"/>
      <c r="E1053" s="93"/>
      <c r="F1053" s="93"/>
      <c r="G1053" s="93"/>
      <c r="H1053" s="93"/>
      <c r="I1053" s="93"/>
      <c r="J1053" s="93"/>
      <c r="K1053" s="93"/>
      <c r="L1053" s="93"/>
      <c r="M1053" s="93"/>
      <c r="N1053" s="93"/>
      <c r="O1053" s="93"/>
      <c r="P1053" s="93"/>
      <c r="Q1053" s="93"/>
      <c r="R1053" s="93"/>
      <c r="S1053" s="93"/>
    </row>
    <row r="1054" spans="4:19" x14ac:dyDescent="0.2">
      <c r="D1054" s="93"/>
      <c r="E1054" s="93"/>
      <c r="F1054" s="93"/>
      <c r="G1054" s="93"/>
      <c r="H1054" s="93"/>
      <c r="I1054" s="93"/>
      <c r="J1054" s="93"/>
      <c r="K1054" s="93"/>
      <c r="L1054" s="93"/>
      <c r="M1054" s="93"/>
      <c r="N1054" s="93"/>
      <c r="O1054" s="93"/>
      <c r="P1054" s="93"/>
      <c r="Q1054" s="93"/>
      <c r="R1054" s="93"/>
      <c r="S1054" s="93"/>
    </row>
    <row r="1055" spans="4:19" x14ac:dyDescent="0.2">
      <c r="D1055" s="93"/>
      <c r="E1055" s="93"/>
      <c r="F1055" s="93"/>
      <c r="G1055" s="93"/>
      <c r="H1055" s="93"/>
      <c r="I1055" s="93"/>
      <c r="J1055" s="93"/>
      <c r="K1055" s="93"/>
      <c r="L1055" s="93"/>
      <c r="M1055" s="93"/>
      <c r="N1055" s="93"/>
      <c r="O1055" s="93"/>
      <c r="P1055" s="93"/>
      <c r="Q1055" s="93"/>
      <c r="R1055" s="93"/>
      <c r="S1055" s="93"/>
    </row>
    <row r="1056" spans="4:19" x14ac:dyDescent="0.2">
      <c r="D1056" s="93"/>
      <c r="E1056" s="93"/>
      <c r="F1056" s="93"/>
      <c r="G1056" s="93"/>
      <c r="H1056" s="93"/>
      <c r="I1056" s="93"/>
      <c r="J1056" s="93"/>
      <c r="K1056" s="93"/>
      <c r="L1056" s="93"/>
      <c r="M1056" s="93"/>
      <c r="N1056" s="93"/>
      <c r="O1056" s="93"/>
      <c r="P1056" s="93"/>
      <c r="Q1056" s="93"/>
      <c r="R1056" s="93"/>
      <c r="S1056" s="93"/>
    </row>
    <row r="1057" spans="4:19" x14ac:dyDescent="0.2">
      <c r="D1057" s="93"/>
      <c r="E1057" s="93"/>
      <c r="F1057" s="93"/>
      <c r="G1057" s="93"/>
      <c r="H1057" s="93"/>
      <c r="I1057" s="93"/>
      <c r="J1057" s="93"/>
      <c r="K1057" s="93"/>
      <c r="L1057" s="93"/>
      <c r="M1057" s="93"/>
      <c r="N1057" s="93"/>
      <c r="O1057" s="93"/>
      <c r="P1057" s="93"/>
      <c r="Q1057" s="93"/>
      <c r="R1057" s="93"/>
      <c r="S1057" s="93"/>
    </row>
    <row r="1058" spans="4:19" x14ac:dyDescent="0.2">
      <c r="D1058" s="93"/>
      <c r="E1058" s="93"/>
      <c r="F1058" s="93"/>
      <c r="G1058" s="93"/>
      <c r="H1058" s="93"/>
      <c r="I1058" s="93"/>
      <c r="J1058" s="93"/>
      <c r="K1058" s="93"/>
      <c r="L1058" s="93"/>
      <c r="M1058" s="93"/>
      <c r="N1058" s="93"/>
      <c r="O1058" s="93"/>
      <c r="P1058" s="93"/>
      <c r="Q1058" s="93"/>
      <c r="R1058" s="93"/>
      <c r="S1058" s="93"/>
    </row>
    <row r="1059" spans="4:19" x14ac:dyDescent="0.2">
      <c r="D1059" s="93"/>
      <c r="E1059" s="93"/>
      <c r="F1059" s="93"/>
      <c r="G1059" s="93"/>
      <c r="H1059" s="93"/>
      <c r="I1059" s="93"/>
      <c r="J1059" s="93"/>
      <c r="K1059" s="93"/>
      <c r="L1059" s="93"/>
      <c r="M1059" s="93"/>
      <c r="N1059" s="93"/>
      <c r="O1059" s="93"/>
      <c r="P1059" s="93"/>
      <c r="Q1059" s="93"/>
      <c r="R1059" s="93"/>
      <c r="S1059" s="93"/>
    </row>
    <row r="1060" spans="4:19" x14ac:dyDescent="0.2">
      <c r="D1060" s="93"/>
      <c r="E1060" s="93"/>
      <c r="F1060" s="93"/>
      <c r="G1060" s="93"/>
      <c r="H1060" s="93"/>
      <c r="I1060" s="93"/>
      <c r="J1060" s="93"/>
      <c r="K1060" s="93"/>
      <c r="L1060" s="93"/>
      <c r="M1060" s="93"/>
      <c r="N1060" s="93"/>
      <c r="O1060" s="93"/>
      <c r="P1060" s="93"/>
      <c r="Q1060" s="93"/>
      <c r="R1060" s="93"/>
      <c r="S1060" s="93"/>
    </row>
    <row r="1061" spans="4:19" x14ac:dyDescent="0.2">
      <c r="D1061" s="93"/>
      <c r="E1061" s="93"/>
      <c r="F1061" s="93"/>
      <c r="G1061" s="93"/>
      <c r="H1061" s="93"/>
      <c r="I1061" s="93"/>
      <c r="J1061" s="93"/>
      <c r="K1061" s="93"/>
      <c r="L1061" s="93"/>
      <c r="M1061" s="93"/>
      <c r="N1061" s="93"/>
      <c r="O1061" s="93"/>
      <c r="P1061" s="93"/>
      <c r="Q1061" s="93"/>
      <c r="R1061" s="93"/>
      <c r="S1061" s="93"/>
    </row>
    <row r="1062" spans="4:19" x14ac:dyDescent="0.2">
      <c r="D1062" s="93"/>
      <c r="E1062" s="93"/>
      <c r="F1062" s="93"/>
      <c r="G1062" s="93"/>
      <c r="H1062" s="93"/>
      <c r="I1062" s="93"/>
      <c r="J1062" s="93"/>
      <c r="K1062" s="93"/>
      <c r="L1062" s="93"/>
      <c r="M1062" s="93"/>
      <c r="N1062" s="93"/>
      <c r="O1062" s="93"/>
      <c r="P1062" s="93"/>
      <c r="Q1062" s="93"/>
      <c r="R1062" s="93"/>
      <c r="S1062" s="93"/>
    </row>
    <row r="1063" spans="4:19" x14ac:dyDescent="0.2">
      <c r="D1063" s="93"/>
      <c r="E1063" s="93"/>
      <c r="F1063" s="93"/>
      <c r="G1063" s="93"/>
      <c r="H1063" s="93"/>
      <c r="I1063" s="93"/>
      <c r="J1063" s="93"/>
      <c r="K1063" s="93"/>
      <c r="L1063" s="93"/>
      <c r="M1063" s="93"/>
      <c r="N1063" s="93"/>
      <c r="O1063" s="93"/>
      <c r="P1063" s="93"/>
      <c r="Q1063" s="93"/>
      <c r="R1063" s="93"/>
      <c r="S1063" s="93"/>
    </row>
    <row r="1064" spans="4:19" x14ac:dyDescent="0.2">
      <c r="D1064" s="93"/>
      <c r="E1064" s="93"/>
      <c r="F1064" s="93"/>
      <c r="G1064" s="93"/>
      <c r="H1064" s="93"/>
      <c r="I1064" s="93"/>
      <c r="J1064" s="93"/>
      <c r="K1064" s="93"/>
      <c r="L1064" s="93"/>
      <c r="M1064" s="93"/>
      <c r="N1064" s="93"/>
      <c r="O1064" s="93"/>
      <c r="P1064" s="93"/>
      <c r="Q1064" s="93"/>
      <c r="R1064" s="93"/>
      <c r="S1064" s="93"/>
    </row>
    <row r="1065" spans="4:19" x14ac:dyDescent="0.2">
      <c r="D1065" s="93"/>
      <c r="E1065" s="93"/>
      <c r="F1065" s="93"/>
      <c r="G1065" s="93"/>
      <c r="H1065" s="93"/>
      <c r="I1065" s="93"/>
      <c r="J1065" s="93"/>
      <c r="K1065" s="93"/>
      <c r="L1065" s="93"/>
      <c r="M1065" s="93"/>
      <c r="N1065" s="93"/>
      <c r="O1065" s="93"/>
      <c r="P1065" s="93"/>
      <c r="Q1065" s="93"/>
      <c r="R1065" s="93"/>
      <c r="S1065" s="93"/>
    </row>
    <row r="1066" spans="4:19" x14ac:dyDescent="0.2">
      <c r="D1066" s="93"/>
      <c r="E1066" s="93"/>
      <c r="F1066" s="93"/>
      <c r="G1066" s="93"/>
      <c r="H1066" s="93"/>
      <c r="I1066" s="93"/>
      <c r="J1066" s="93"/>
      <c r="K1066" s="93"/>
      <c r="L1066" s="93"/>
      <c r="M1066" s="93"/>
      <c r="N1066" s="93"/>
      <c r="O1066" s="93"/>
      <c r="P1066" s="93"/>
      <c r="Q1066" s="93"/>
      <c r="R1066" s="93"/>
      <c r="S1066" s="93"/>
    </row>
    <row r="1067" spans="4:19" x14ac:dyDescent="0.2">
      <c r="D1067" s="93"/>
      <c r="E1067" s="93"/>
      <c r="F1067" s="93"/>
      <c r="G1067" s="93"/>
      <c r="H1067" s="93"/>
      <c r="I1067" s="93"/>
      <c r="J1067" s="93"/>
      <c r="K1067" s="93"/>
      <c r="L1067" s="93"/>
      <c r="M1067" s="93"/>
      <c r="N1067" s="93"/>
      <c r="O1067" s="93"/>
      <c r="P1067" s="93"/>
      <c r="Q1067" s="93"/>
      <c r="R1067" s="93"/>
      <c r="S1067" s="93"/>
    </row>
    <row r="1068" spans="4:19" x14ac:dyDescent="0.2">
      <c r="D1068" s="93"/>
      <c r="E1068" s="93"/>
      <c r="F1068" s="93"/>
      <c r="G1068" s="93"/>
      <c r="H1068" s="93"/>
      <c r="I1068" s="93"/>
      <c r="J1068" s="93"/>
      <c r="K1068" s="93"/>
      <c r="L1068" s="93"/>
      <c r="M1068" s="93"/>
      <c r="N1068" s="93"/>
      <c r="O1068" s="93"/>
      <c r="P1068" s="93"/>
      <c r="Q1068" s="93"/>
      <c r="R1068" s="93"/>
      <c r="S1068" s="93"/>
    </row>
    <row r="1069" spans="4:19" x14ac:dyDescent="0.2">
      <c r="D1069" s="93"/>
      <c r="E1069" s="93"/>
      <c r="F1069" s="93"/>
      <c r="G1069" s="93"/>
      <c r="H1069" s="93"/>
      <c r="I1069" s="93"/>
      <c r="J1069" s="93"/>
      <c r="K1069" s="93"/>
      <c r="L1069" s="93"/>
      <c r="M1069" s="93"/>
      <c r="N1069" s="93"/>
      <c r="O1069" s="93"/>
      <c r="P1069" s="93"/>
      <c r="Q1069" s="93"/>
      <c r="R1069" s="93"/>
      <c r="S1069" s="93"/>
    </row>
    <row r="1070" spans="4:19" x14ac:dyDescent="0.2">
      <c r="D1070" s="93"/>
      <c r="E1070" s="93"/>
      <c r="F1070" s="93"/>
      <c r="G1070" s="93"/>
      <c r="H1070" s="93"/>
      <c r="I1070" s="93"/>
      <c r="J1070" s="93"/>
      <c r="K1070" s="93"/>
      <c r="L1070" s="93"/>
      <c r="M1070" s="93"/>
      <c r="N1070" s="93"/>
      <c r="O1070" s="93"/>
      <c r="P1070" s="93"/>
      <c r="Q1070" s="93"/>
      <c r="R1070" s="93"/>
      <c r="S1070" s="93"/>
    </row>
    <row r="1071" spans="4:19" x14ac:dyDescent="0.2">
      <c r="D1071" s="93"/>
      <c r="E1071" s="93"/>
      <c r="F1071" s="93"/>
      <c r="G1071" s="93"/>
      <c r="H1071" s="93"/>
      <c r="I1071" s="93"/>
      <c r="J1071" s="93"/>
      <c r="K1071" s="93"/>
      <c r="L1071" s="93"/>
      <c r="M1071" s="93"/>
      <c r="N1071" s="93"/>
      <c r="O1071" s="93"/>
      <c r="P1071" s="93"/>
      <c r="Q1071" s="93"/>
      <c r="R1071" s="93"/>
      <c r="S1071" s="93"/>
    </row>
    <row r="1072" spans="4:19" x14ac:dyDescent="0.2">
      <c r="D1072" s="93"/>
      <c r="E1072" s="93"/>
      <c r="F1072" s="93"/>
      <c r="G1072" s="93"/>
      <c r="H1072" s="93"/>
      <c r="I1072" s="93"/>
      <c r="J1072" s="93"/>
      <c r="K1072" s="93"/>
      <c r="L1072" s="93"/>
      <c r="M1072" s="93"/>
      <c r="N1072" s="93"/>
      <c r="O1072" s="93"/>
      <c r="P1072" s="93"/>
      <c r="Q1072" s="93"/>
      <c r="R1072" s="93"/>
      <c r="S1072" s="93"/>
    </row>
    <row r="1073" spans="4:19" x14ac:dyDescent="0.2">
      <c r="D1073" s="93"/>
      <c r="E1073" s="93"/>
      <c r="F1073" s="93"/>
      <c r="G1073" s="93"/>
      <c r="H1073" s="93"/>
      <c r="I1073" s="93"/>
      <c r="J1073" s="93"/>
      <c r="K1073" s="93"/>
      <c r="L1073" s="93"/>
      <c r="M1073" s="93"/>
      <c r="N1073" s="93"/>
      <c r="O1073" s="93"/>
      <c r="P1073" s="93"/>
      <c r="Q1073" s="93"/>
      <c r="R1073" s="93"/>
      <c r="S1073" s="93"/>
    </row>
    <row r="1074" spans="4:19" x14ac:dyDescent="0.2">
      <c r="D1074" s="93"/>
      <c r="E1074" s="93"/>
      <c r="F1074" s="93"/>
      <c r="G1074" s="93"/>
      <c r="H1074" s="93"/>
      <c r="I1074" s="93"/>
      <c r="J1074" s="93"/>
      <c r="K1074" s="93"/>
      <c r="L1074" s="93"/>
      <c r="M1074" s="93"/>
      <c r="N1074" s="93"/>
      <c r="O1074" s="93"/>
      <c r="P1074" s="93"/>
      <c r="Q1074" s="93"/>
      <c r="R1074" s="93"/>
      <c r="S1074" s="93"/>
    </row>
    <row r="1075" spans="4:19" x14ac:dyDescent="0.2">
      <c r="D1075" s="93"/>
      <c r="E1075" s="93"/>
      <c r="F1075" s="93"/>
      <c r="G1075" s="93"/>
      <c r="H1075" s="93"/>
      <c r="I1075" s="93"/>
      <c r="J1075" s="93"/>
      <c r="K1075" s="93"/>
      <c r="L1075" s="93"/>
      <c r="M1075" s="93"/>
      <c r="N1075" s="93"/>
      <c r="O1075" s="93"/>
      <c r="P1075" s="93"/>
      <c r="Q1075" s="93"/>
      <c r="R1075" s="93"/>
      <c r="S1075" s="93"/>
    </row>
    <row r="1076" spans="4:19" x14ac:dyDescent="0.2">
      <c r="D1076" s="93"/>
      <c r="E1076" s="93"/>
      <c r="F1076" s="93"/>
      <c r="G1076" s="93"/>
      <c r="H1076" s="93"/>
      <c r="I1076" s="93"/>
      <c r="J1076" s="93"/>
      <c r="K1076" s="93"/>
      <c r="L1076" s="93"/>
      <c r="M1076" s="93"/>
      <c r="N1076" s="93"/>
      <c r="O1076" s="93"/>
      <c r="P1076" s="93"/>
      <c r="Q1076" s="93"/>
      <c r="R1076" s="93"/>
      <c r="S1076" s="93"/>
    </row>
    <row r="1077" spans="4:19" x14ac:dyDescent="0.2">
      <c r="D1077" s="93"/>
      <c r="E1077" s="93"/>
      <c r="F1077" s="93"/>
      <c r="G1077" s="93"/>
      <c r="H1077" s="93"/>
      <c r="I1077" s="93"/>
      <c r="J1077" s="93"/>
      <c r="K1077" s="93"/>
      <c r="L1077" s="93"/>
      <c r="M1077" s="93"/>
      <c r="N1077" s="93"/>
      <c r="O1077" s="93"/>
      <c r="P1077" s="93"/>
      <c r="Q1077" s="93"/>
      <c r="R1077" s="93"/>
      <c r="S1077" s="93"/>
    </row>
    <row r="1078" spans="4:19" x14ac:dyDescent="0.2">
      <c r="D1078" s="93"/>
      <c r="E1078" s="93"/>
      <c r="F1078" s="93"/>
      <c r="G1078" s="93"/>
      <c r="H1078" s="93"/>
      <c r="I1078" s="93"/>
      <c r="J1078" s="93"/>
      <c r="K1078" s="93"/>
      <c r="L1078" s="93"/>
      <c r="M1078" s="93"/>
      <c r="N1078" s="93"/>
      <c r="O1078" s="93"/>
      <c r="P1078" s="93"/>
      <c r="Q1078" s="93"/>
      <c r="R1078" s="93"/>
      <c r="S1078" s="93"/>
    </row>
    <row r="1079" spans="4:19" x14ac:dyDescent="0.2">
      <c r="D1079" s="93"/>
      <c r="E1079" s="93"/>
      <c r="F1079" s="93"/>
      <c r="G1079" s="93"/>
      <c r="H1079" s="93"/>
      <c r="I1079" s="93"/>
      <c r="J1079" s="93"/>
      <c r="K1079" s="93"/>
      <c r="L1079" s="93"/>
      <c r="M1079" s="93"/>
      <c r="N1079" s="93"/>
      <c r="O1079" s="93"/>
      <c r="P1079" s="93"/>
      <c r="Q1079" s="93"/>
      <c r="R1079" s="93"/>
      <c r="S1079" s="93"/>
    </row>
    <row r="1080" spans="4:19" x14ac:dyDescent="0.2">
      <c r="D1080" s="93"/>
      <c r="E1080" s="93"/>
      <c r="F1080" s="93"/>
      <c r="G1080" s="93"/>
      <c r="H1080" s="93"/>
      <c r="I1080" s="93"/>
      <c r="J1080" s="93"/>
      <c r="K1080" s="93"/>
      <c r="L1080" s="93"/>
      <c r="M1080" s="93"/>
      <c r="N1080" s="93"/>
      <c r="O1080" s="93"/>
      <c r="P1080" s="93"/>
      <c r="Q1080" s="93"/>
      <c r="R1080" s="93"/>
      <c r="S1080" s="93"/>
    </row>
    <row r="1081" spans="4:19" x14ac:dyDescent="0.2">
      <c r="D1081" s="93"/>
      <c r="E1081" s="93"/>
      <c r="F1081" s="93"/>
      <c r="G1081" s="93"/>
      <c r="H1081" s="93"/>
      <c r="I1081" s="93"/>
      <c r="J1081" s="93"/>
      <c r="K1081" s="93"/>
      <c r="L1081" s="93"/>
      <c r="M1081" s="93"/>
      <c r="N1081" s="93"/>
      <c r="O1081" s="93"/>
      <c r="P1081" s="93"/>
      <c r="Q1081" s="93"/>
      <c r="R1081" s="93"/>
      <c r="S1081" s="93"/>
    </row>
    <row r="1082" spans="4:19" x14ac:dyDescent="0.2">
      <c r="D1082" s="93"/>
      <c r="E1082" s="93"/>
      <c r="F1082" s="93"/>
      <c r="G1082" s="93"/>
      <c r="H1082" s="93"/>
      <c r="I1082" s="93"/>
      <c r="J1082" s="93"/>
      <c r="K1082" s="93"/>
      <c r="L1082" s="93"/>
      <c r="M1082" s="93"/>
      <c r="N1082" s="93"/>
      <c r="O1082" s="93"/>
      <c r="P1082" s="93"/>
      <c r="Q1082" s="93"/>
      <c r="R1082" s="93"/>
      <c r="S1082" s="93"/>
    </row>
    <row r="1083" spans="4:19" x14ac:dyDescent="0.2">
      <c r="D1083" s="93"/>
      <c r="E1083" s="93"/>
      <c r="F1083" s="93"/>
      <c r="G1083" s="93"/>
      <c r="H1083" s="93"/>
      <c r="I1083" s="93"/>
      <c r="J1083" s="93"/>
      <c r="K1083" s="93"/>
      <c r="L1083" s="93"/>
      <c r="M1083" s="93"/>
      <c r="N1083" s="93"/>
      <c r="O1083" s="93"/>
      <c r="P1083" s="93"/>
      <c r="Q1083" s="93"/>
      <c r="R1083" s="93"/>
      <c r="S1083" s="93"/>
    </row>
    <row r="1084" spans="4:19" x14ac:dyDescent="0.2">
      <c r="D1084" s="93"/>
      <c r="E1084" s="93"/>
      <c r="F1084" s="93"/>
      <c r="G1084" s="93"/>
      <c r="H1084" s="93"/>
      <c r="I1084" s="93"/>
      <c r="J1084" s="93"/>
      <c r="K1084" s="93"/>
      <c r="L1084" s="93"/>
      <c r="M1084" s="93"/>
      <c r="N1084" s="93"/>
      <c r="O1084" s="93"/>
      <c r="P1084" s="93"/>
      <c r="Q1084" s="93"/>
      <c r="R1084" s="93"/>
      <c r="S1084" s="93"/>
    </row>
    <row r="1085" spans="4:19" x14ac:dyDescent="0.2">
      <c r="D1085" s="93"/>
      <c r="E1085" s="93"/>
      <c r="F1085" s="93"/>
      <c r="G1085" s="93"/>
      <c r="H1085" s="93"/>
      <c r="I1085" s="93"/>
      <c r="J1085" s="93"/>
      <c r="K1085" s="93"/>
      <c r="L1085" s="93"/>
      <c r="M1085" s="93"/>
      <c r="N1085" s="93"/>
      <c r="O1085" s="93"/>
      <c r="P1085" s="93"/>
      <c r="Q1085" s="93"/>
      <c r="R1085" s="93"/>
      <c r="S1085" s="93"/>
    </row>
    <row r="1086" spans="4:19" x14ac:dyDescent="0.2">
      <c r="D1086" s="93"/>
      <c r="E1086" s="93"/>
      <c r="F1086" s="93"/>
      <c r="G1086" s="93"/>
      <c r="H1086" s="93"/>
      <c r="I1086" s="93"/>
      <c r="J1086" s="93"/>
      <c r="K1086" s="93"/>
      <c r="L1086" s="93"/>
      <c r="M1086" s="93"/>
      <c r="N1086" s="93"/>
      <c r="O1086" s="93"/>
      <c r="P1086" s="93"/>
      <c r="Q1086" s="93"/>
      <c r="R1086" s="93"/>
      <c r="S1086" s="93"/>
    </row>
    <row r="1087" spans="4:19" x14ac:dyDescent="0.2">
      <c r="D1087" s="93"/>
      <c r="E1087" s="93"/>
      <c r="F1087" s="93"/>
      <c r="G1087" s="93"/>
      <c r="H1087" s="93"/>
      <c r="I1087" s="93"/>
      <c r="J1087" s="93"/>
      <c r="K1087" s="93"/>
      <c r="L1087" s="93"/>
      <c r="M1087" s="93"/>
      <c r="N1087" s="93"/>
      <c r="O1087" s="93"/>
      <c r="P1087" s="93"/>
      <c r="Q1087" s="93"/>
      <c r="R1087" s="93"/>
      <c r="S1087" s="93"/>
    </row>
    <row r="1088" spans="4:19" x14ac:dyDescent="0.2">
      <c r="D1088" s="93"/>
      <c r="E1088" s="93"/>
      <c r="F1088" s="93"/>
      <c r="G1088" s="93"/>
      <c r="H1088" s="93"/>
      <c r="I1088" s="93"/>
      <c r="J1088" s="93"/>
      <c r="K1088" s="93"/>
      <c r="L1088" s="93"/>
      <c r="M1088" s="93"/>
      <c r="N1088" s="93"/>
      <c r="O1088" s="93"/>
      <c r="P1088" s="93"/>
      <c r="Q1088" s="93"/>
      <c r="R1088" s="93"/>
      <c r="S1088" s="93"/>
    </row>
    <row r="1089" spans="4:19" x14ac:dyDescent="0.2">
      <c r="D1089" s="93"/>
      <c r="E1089" s="93"/>
      <c r="F1089" s="93"/>
      <c r="G1089" s="93"/>
      <c r="H1089" s="93"/>
      <c r="I1089" s="93"/>
      <c r="J1089" s="93"/>
      <c r="K1089" s="93"/>
      <c r="L1089" s="93"/>
      <c r="M1089" s="93"/>
      <c r="N1089" s="93"/>
      <c r="O1089" s="93"/>
      <c r="P1089" s="93"/>
      <c r="Q1089" s="93"/>
      <c r="R1089" s="93"/>
      <c r="S1089" s="93"/>
    </row>
    <row r="1090" spans="4:19" x14ac:dyDescent="0.2">
      <c r="D1090" s="93"/>
      <c r="E1090" s="93"/>
      <c r="F1090" s="93"/>
      <c r="G1090" s="93"/>
      <c r="H1090" s="93"/>
      <c r="I1090" s="93"/>
      <c r="J1090" s="93"/>
      <c r="K1090" s="93"/>
      <c r="L1090" s="93"/>
      <c r="M1090" s="93"/>
      <c r="N1090" s="93"/>
      <c r="O1090" s="93"/>
      <c r="P1090" s="93"/>
      <c r="Q1090" s="93"/>
      <c r="R1090" s="93"/>
      <c r="S1090" s="93"/>
    </row>
    <row r="1091" spans="4:19" x14ac:dyDescent="0.2">
      <c r="D1091" s="93"/>
      <c r="E1091" s="93"/>
      <c r="F1091" s="93"/>
      <c r="G1091" s="93"/>
      <c r="H1091" s="93"/>
      <c r="I1091" s="93"/>
      <c r="J1091" s="93"/>
      <c r="K1091" s="93"/>
      <c r="L1091" s="93"/>
      <c r="M1091" s="93"/>
      <c r="N1091" s="93"/>
      <c r="O1091" s="93"/>
      <c r="P1091" s="93"/>
      <c r="Q1091" s="93"/>
      <c r="R1091" s="93"/>
      <c r="S1091" s="93"/>
    </row>
    <row r="1092" spans="4:19" x14ac:dyDescent="0.2">
      <c r="D1092" s="93"/>
      <c r="E1092" s="93"/>
      <c r="F1092" s="93"/>
      <c r="G1092" s="93"/>
      <c r="H1092" s="93"/>
      <c r="I1092" s="93"/>
      <c r="J1092" s="93"/>
      <c r="K1092" s="93"/>
      <c r="L1092" s="93"/>
      <c r="M1092" s="93"/>
      <c r="N1092" s="93"/>
      <c r="O1092" s="93"/>
      <c r="P1092" s="93"/>
      <c r="Q1092" s="93"/>
      <c r="R1092" s="93"/>
      <c r="S1092" s="93"/>
    </row>
    <row r="1093" spans="4:19" x14ac:dyDescent="0.2">
      <c r="D1093" s="93"/>
      <c r="E1093" s="93"/>
      <c r="F1093" s="93"/>
      <c r="G1093" s="93"/>
      <c r="H1093" s="93"/>
      <c r="I1093" s="93"/>
      <c r="J1093" s="93"/>
      <c r="K1093" s="93"/>
      <c r="L1093" s="93"/>
      <c r="M1093" s="93"/>
      <c r="N1093" s="93"/>
      <c r="O1093" s="93"/>
      <c r="P1093" s="93"/>
      <c r="Q1093" s="93"/>
      <c r="R1093" s="93"/>
      <c r="S1093" s="93"/>
    </row>
    <row r="1094" spans="4:19" x14ac:dyDescent="0.2">
      <c r="D1094" s="93"/>
      <c r="E1094" s="93"/>
      <c r="F1094" s="93"/>
      <c r="G1094" s="93"/>
      <c r="H1094" s="93"/>
      <c r="I1094" s="93"/>
      <c r="J1094" s="93"/>
      <c r="K1094" s="93"/>
      <c r="L1094" s="93"/>
      <c r="M1094" s="93"/>
      <c r="N1094" s="93"/>
      <c r="O1094" s="93"/>
      <c r="P1094" s="93"/>
      <c r="Q1094" s="93"/>
      <c r="R1094" s="93"/>
      <c r="S1094" s="93"/>
    </row>
    <row r="1095" spans="4:19" x14ac:dyDescent="0.2">
      <c r="D1095" s="93"/>
      <c r="E1095" s="93"/>
      <c r="F1095" s="93"/>
      <c r="G1095" s="93"/>
      <c r="H1095" s="93"/>
      <c r="I1095" s="93"/>
      <c r="J1095" s="93"/>
      <c r="K1095" s="93"/>
      <c r="L1095" s="93"/>
      <c r="M1095" s="93"/>
      <c r="N1095" s="93"/>
      <c r="O1095" s="93"/>
      <c r="P1095" s="93"/>
      <c r="Q1095" s="93"/>
      <c r="R1095" s="93"/>
      <c r="S1095" s="93"/>
    </row>
    <row r="1096" spans="4:19" x14ac:dyDescent="0.2">
      <c r="D1096" s="93"/>
      <c r="E1096" s="93"/>
      <c r="F1096" s="93"/>
      <c r="G1096" s="93"/>
      <c r="H1096" s="93"/>
      <c r="I1096" s="93"/>
      <c r="J1096" s="93"/>
      <c r="K1096" s="93"/>
      <c r="L1096" s="93"/>
      <c r="M1096" s="93"/>
      <c r="N1096" s="93"/>
      <c r="O1096" s="93"/>
      <c r="P1096" s="93"/>
      <c r="Q1096" s="93"/>
      <c r="R1096" s="93"/>
      <c r="S1096" s="93"/>
    </row>
    <row r="1097" spans="4:19" x14ac:dyDescent="0.2">
      <c r="D1097" s="93"/>
      <c r="E1097" s="93"/>
      <c r="F1097" s="93"/>
      <c r="G1097" s="93"/>
      <c r="H1097" s="93"/>
      <c r="I1097" s="93"/>
      <c r="J1097" s="93"/>
      <c r="K1097" s="93"/>
      <c r="L1097" s="93"/>
      <c r="M1097" s="93"/>
      <c r="N1097" s="93"/>
      <c r="O1097" s="93"/>
      <c r="P1097" s="93"/>
      <c r="Q1097" s="93"/>
      <c r="R1097" s="93"/>
      <c r="S1097" s="93"/>
    </row>
    <row r="1098" spans="4:19" x14ac:dyDescent="0.2">
      <c r="D1098" s="93"/>
      <c r="E1098" s="93"/>
      <c r="F1098" s="93"/>
      <c r="G1098" s="93"/>
      <c r="H1098" s="93"/>
      <c r="I1098" s="93"/>
      <c r="J1098" s="93"/>
      <c r="K1098" s="93"/>
      <c r="L1098" s="93"/>
      <c r="M1098" s="93"/>
      <c r="N1098" s="93"/>
      <c r="O1098" s="93"/>
      <c r="P1098" s="93"/>
      <c r="Q1098" s="93"/>
      <c r="R1098" s="93"/>
      <c r="S1098" s="93"/>
    </row>
    <row r="1099" spans="4:19" x14ac:dyDescent="0.2">
      <c r="D1099" s="93"/>
      <c r="E1099" s="93"/>
      <c r="F1099" s="93"/>
      <c r="G1099" s="93"/>
      <c r="H1099" s="93"/>
      <c r="I1099" s="93"/>
      <c r="J1099" s="93"/>
      <c r="K1099" s="93"/>
      <c r="L1099" s="93"/>
      <c r="M1099" s="93"/>
      <c r="N1099" s="93"/>
      <c r="O1099" s="93"/>
      <c r="P1099" s="93"/>
      <c r="Q1099" s="93"/>
      <c r="R1099" s="93"/>
      <c r="S1099" s="93"/>
    </row>
    <row r="1100" spans="4:19" x14ac:dyDescent="0.2">
      <c r="D1100" s="93"/>
      <c r="E1100" s="93"/>
      <c r="F1100" s="93"/>
      <c r="G1100" s="93"/>
      <c r="H1100" s="93"/>
      <c r="I1100" s="93"/>
      <c r="J1100" s="93"/>
      <c r="K1100" s="93"/>
      <c r="L1100" s="93"/>
      <c r="M1100" s="93"/>
      <c r="N1100" s="93"/>
      <c r="O1100" s="93"/>
      <c r="P1100" s="93"/>
      <c r="Q1100" s="93"/>
      <c r="R1100" s="93"/>
      <c r="S1100" s="93"/>
    </row>
    <row r="1101" spans="4:19" x14ac:dyDescent="0.2">
      <c r="D1101" s="93"/>
      <c r="E1101" s="93"/>
      <c r="F1101" s="93"/>
      <c r="G1101" s="93"/>
      <c r="H1101" s="93"/>
      <c r="I1101" s="93"/>
      <c r="J1101" s="93"/>
      <c r="K1101" s="93"/>
      <c r="L1101" s="93"/>
      <c r="M1101" s="93"/>
      <c r="N1101" s="93"/>
      <c r="O1101" s="93"/>
      <c r="P1101" s="93"/>
      <c r="Q1101" s="93"/>
      <c r="R1101" s="93"/>
      <c r="S1101" s="93"/>
    </row>
    <row r="1102" spans="4:19" x14ac:dyDescent="0.2">
      <c r="D1102" s="93"/>
      <c r="E1102" s="93"/>
      <c r="F1102" s="93"/>
      <c r="G1102" s="93"/>
      <c r="H1102" s="93"/>
      <c r="I1102" s="93"/>
      <c r="J1102" s="93"/>
      <c r="K1102" s="93"/>
      <c r="L1102" s="93"/>
      <c r="M1102" s="93"/>
      <c r="N1102" s="93"/>
      <c r="O1102" s="93"/>
      <c r="P1102" s="93"/>
      <c r="Q1102" s="93"/>
      <c r="R1102" s="93"/>
      <c r="S1102" s="93"/>
    </row>
    <row r="1103" spans="4:19" x14ac:dyDescent="0.2">
      <c r="D1103" s="93"/>
      <c r="E1103" s="93"/>
      <c r="F1103" s="93"/>
      <c r="G1103" s="93"/>
      <c r="H1103" s="93"/>
      <c r="I1103" s="93"/>
      <c r="J1103" s="93"/>
      <c r="K1103" s="93"/>
      <c r="L1103" s="93"/>
      <c r="M1103" s="93"/>
      <c r="N1103" s="93"/>
      <c r="O1103" s="93"/>
      <c r="P1103" s="93"/>
      <c r="Q1103" s="93"/>
      <c r="R1103" s="93"/>
      <c r="S1103" s="93"/>
    </row>
    <row r="1104" spans="4:19" x14ac:dyDescent="0.2">
      <c r="D1104" s="93"/>
      <c r="E1104" s="93"/>
      <c r="F1104" s="93"/>
      <c r="G1104" s="93"/>
      <c r="H1104" s="93"/>
      <c r="I1104" s="93"/>
      <c r="J1104" s="93"/>
      <c r="K1104" s="93"/>
      <c r="L1104" s="93"/>
      <c r="M1104" s="93"/>
      <c r="N1104" s="93"/>
      <c r="O1104" s="93"/>
      <c r="P1104" s="93"/>
      <c r="Q1104" s="93"/>
      <c r="R1104" s="93"/>
      <c r="S1104" s="93"/>
    </row>
    <row r="1105" spans="4:19" x14ac:dyDescent="0.2">
      <c r="D1105" s="93"/>
      <c r="E1105" s="93"/>
      <c r="F1105" s="93"/>
      <c r="G1105" s="93"/>
      <c r="H1105" s="93"/>
      <c r="I1105" s="93"/>
      <c r="J1105" s="93"/>
      <c r="K1105" s="93"/>
      <c r="L1105" s="93"/>
      <c r="M1105" s="93"/>
      <c r="N1105" s="93"/>
      <c r="O1105" s="93"/>
      <c r="P1105" s="93"/>
      <c r="Q1105" s="93"/>
      <c r="R1105" s="93"/>
      <c r="S1105" s="93"/>
    </row>
  </sheetData>
  <customSheetViews>
    <customSheetView guid="{1561A5C0-98C6-4E26-BD9D-1379D6E848E5}" scale="90" showGridLines="0" fitToPage="1" showRuler="0">
      <pane ySplit="7" topLeftCell="A8" activePane="bottomLeft" state="frozen"/>
      <selection pane="bottomLeft" activeCell="C56" sqref="C56"/>
      <pageMargins left="0.39370078740157483" right="0.39370078740157483" top="0.78740157480314965" bottom="0.78740157480314965" header="0.31496062992125984" footer="0.31496062992125984"/>
      <printOptions horizontalCentered="1"/>
      <pageSetup paperSize="9" scale="23" orientation="landscape" horizontalDpi="4294967294" r:id="rId1"/>
      <headerFooter alignWithMargins="0">
        <oddFooter>&amp;C&amp;F&amp;R&amp;A</oddFooter>
      </headerFooter>
    </customSheetView>
  </customSheetViews>
  <mergeCells count="19">
    <mergeCell ref="A125:S127"/>
    <mergeCell ref="A5:R5"/>
    <mergeCell ref="C15:C16"/>
    <mergeCell ref="D15:D16"/>
    <mergeCell ref="E15:E16"/>
    <mergeCell ref="F15:F16"/>
    <mergeCell ref="G15:G16"/>
    <mergeCell ref="H15:H16"/>
    <mergeCell ref="I15:I16"/>
    <mergeCell ref="J15:J16"/>
    <mergeCell ref="C14:R14"/>
    <mergeCell ref="O15:O16"/>
    <mergeCell ref="P15:P16"/>
    <mergeCell ref="Q15:Q16"/>
    <mergeCell ref="R15:R16"/>
    <mergeCell ref="K15:K16"/>
    <mergeCell ref="L15:L16"/>
    <mergeCell ref="M15:M16"/>
    <mergeCell ref="N15:N16"/>
  </mergeCells>
  <phoneticPr fontId="0" type="noConversion"/>
  <conditionalFormatting sqref="C92:R121">
    <cfRule type="cellIs" dxfId="49" priority="1" stopIfTrue="1" operator="equal">
      <formula>"VERIFICAR"</formula>
    </cfRule>
  </conditionalFormatting>
  <conditionalFormatting sqref="C15:R15">
    <cfRule type="expression" dxfId="48" priority="2" stopIfTrue="1">
      <formula>C15&lt;&gt;""</formula>
    </cfRule>
  </conditionalFormatting>
  <conditionalFormatting sqref="C14:R14">
    <cfRule type="expression" dxfId="47" priority="3" stopIfTrue="1">
      <formula>$C$14&lt;&gt;""</formula>
    </cfRule>
  </conditionalFormatting>
  <conditionalFormatting sqref="C57:R86">
    <cfRule type="expression" dxfId="46" priority="50" stopIfTrue="1">
      <formula>AND(C18="S",C57&gt;$B57)</formula>
    </cfRule>
    <cfRule type="expression" dxfId="45" priority="51" stopIfTrue="1">
      <formula>C18="S"</formula>
    </cfRule>
  </conditionalFormatting>
  <dataValidations count="4">
    <dataValidation allowBlank="1" showInputMessage="1" showErrorMessage="1" promptTitle="ALERTA" prompt="FAVOR INFORMAR CUSTO UNITÁRIO POR PESSOA DE CADA TREINAMENTO._x000a_ALÉM DO VALOR NOMINAL DO CURSO, DEVERÃO SER ESTIMADOS AINDA OUTROS CUSTOS POR COLABORADOR, TAIS COMO: SUBSTITUIÇÃO DO COLABORADOR EM CURSO, TRANSPORTE AO CURSO,..." sqref="C52:R52" xr:uid="{00000000-0002-0000-0900-000000000000}"/>
    <dataValidation allowBlank="1" showInputMessage="1" showErrorMessage="1" promptTitle="ALERTA" prompt="FAVOR INFORMAR O NOME DOS CURSOS EXIGIDOS CONFORME MEMORIAL DESCRITIVO (ESPECIFICAÇÕES TÉCNICAS DO SERVIÇO)." sqref="C17:R17" xr:uid="{00000000-0002-0000-0900-000001000000}"/>
    <dataValidation type="list" allowBlank="1" showInputMessage="1" showErrorMessage="1" errorTitle="ERRO" error="INFORMAR &quot;S&quot; OU &quot;N&quot;." promptTitle="ALERTA" prompt="FAVOR INFORMAR SE O CURSO SE FAZ NECESSÁRIO PARA CADA FUNÇÃO, INFORMANDO &quot;S&quot; (Sim) E &quot;N&quot; (NÃO), CONFORME MEMORIAL DESCRITIVO (ESPECIFICAÇÕES TÉCNICAS DO SERVIÇO)." sqref="C18:R47" xr:uid="{00000000-0002-0000-0900-000002000000}">
      <formula1>"S,N"</formula1>
    </dataValidation>
    <dataValidation type="custom" allowBlank="1" showInputMessage="1" showErrorMessage="1" errorTitle="ERRO" error="NÚMERO DE CUROS SUPERIOR QUE O NÚMERO DE COLABORADORES." promptTitle="ALERTA" prompt="FAVOR INFORMAR O NÚMERO DE COLABORADORES POR FUNÇÃO QUE DEVERÃO FAZER OS RESPECTIVOS CURSOS." sqref="C57:R86" xr:uid="{00000000-0002-0000-0900-000003000000}">
      <formula1>C57&lt;=$B57</formula1>
    </dataValidation>
  </dataValidations>
  <printOptions horizontalCentered="1"/>
  <pageMargins left="0.19685039370078741" right="0.19685039370078741" top="0.39370078740157483" bottom="0.59055118110236227" header="0.19685039370078741" footer="0.19685039370078741"/>
  <pageSetup paperSize="9" scale="43" fitToHeight="0" orientation="landscape" horizontalDpi="4294967294" r:id="rId2"/>
  <headerFooter alignWithMargins="0">
    <oddFooter>&amp;L&amp;A&amp;C&amp;F&amp;Rpágina &amp;P de &amp;N</oddFooter>
  </headerFooter>
  <rowBreaks count="2" manualBreakCount="2">
    <brk id="53" max="18" man="1"/>
    <brk id="88" max="18"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pageSetUpPr fitToPage="1"/>
  </sheetPr>
  <dimension ref="A1:AK1138"/>
  <sheetViews>
    <sheetView showGridLines="0" zoomScale="90" zoomScaleNormal="90" zoomScaleSheetLayoutView="50" workbookViewId="0">
      <pane ySplit="7" topLeftCell="A8" activePane="bottomLeft" state="frozen"/>
      <selection activeCell="A4" sqref="A4:B4"/>
      <selection pane="bottomLeft" activeCell="C19" sqref="C19:R19"/>
    </sheetView>
  </sheetViews>
  <sheetFormatPr defaultColWidth="9.140625" defaultRowHeight="12.75" x14ac:dyDescent="0.2"/>
  <cols>
    <col min="1" max="1" width="38.28515625" style="86" customWidth="1"/>
    <col min="2" max="2" width="17.85546875" style="86" customWidth="1"/>
    <col min="3" max="19" width="16.7109375" style="86" customWidth="1"/>
    <col min="20" max="16384" width="9.140625" style="86"/>
  </cols>
  <sheetData>
    <row r="1" spans="1:19" ht="15.75" customHeight="1" x14ac:dyDescent="0.2">
      <c r="A1" s="95"/>
      <c r="B1" s="96"/>
      <c r="D1" s="97"/>
    </row>
    <row r="2" spans="1:19" ht="12.75" customHeight="1" x14ac:dyDescent="0.2">
      <c r="A2" s="98"/>
      <c r="B2" s="96"/>
    </row>
    <row r="3" spans="1:19" ht="15.75" customHeight="1" x14ac:dyDescent="0.2">
      <c r="A3" s="98"/>
      <c r="B3" s="96"/>
    </row>
    <row r="4" spans="1:19" ht="15" customHeight="1" x14ac:dyDescent="0.2">
      <c r="A4" s="99">
        <f>'DADOS GERAIS'!A4</f>
        <v>0</v>
      </c>
      <c r="B4" s="96"/>
    </row>
    <row r="5" spans="1:19" ht="15.75" customHeight="1" x14ac:dyDescent="0.25">
      <c r="A5" s="726">
        <f>'DADOS GERAIS'!$A$5</f>
        <v>0</v>
      </c>
      <c r="B5" s="726"/>
      <c r="C5" s="726"/>
      <c r="D5" s="726"/>
      <c r="E5" s="726"/>
      <c r="F5" s="726"/>
      <c r="G5" s="726"/>
      <c r="H5" s="726"/>
      <c r="I5" s="726"/>
      <c r="J5" s="726"/>
      <c r="K5" s="726"/>
      <c r="L5" s="726"/>
      <c r="M5" s="726"/>
      <c r="N5" s="726"/>
      <c r="O5" s="726"/>
      <c r="P5" s="726"/>
      <c r="Q5" s="726"/>
      <c r="R5" s="726"/>
    </row>
    <row r="6" spans="1:19" ht="15.75" customHeight="1" x14ac:dyDescent="0.2">
      <c r="A6" s="81" t="str">
        <f>'DADOS GERAIS'!$A$6</f>
        <v xml:space="preserve"> Nº </v>
      </c>
      <c r="B6" s="94"/>
      <c r="C6" s="101"/>
      <c r="D6" s="102"/>
      <c r="E6" s="102"/>
      <c r="F6" s="102"/>
      <c r="G6" s="102"/>
      <c r="H6" s="102"/>
      <c r="I6" s="102"/>
      <c r="J6" s="102"/>
      <c r="K6" s="102"/>
      <c r="L6" s="102"/>
      <c r="M6" s="102"/>
      <c r="N6" s="102"/>
      <c r="O6" s="102"/>
      <c r="P6" s="102"/>
      <c r="Q6" s="102"/>
      <c r="R6" s="102"/>
      <c r="S6" s="102"/>
    </row>
    <row r="7" spans="1:19" ht="15.75" customHeight="1" x14ac:dyDescent="0.2">
      <c r="A7" s="82" t="s">
        <v>192</v>
      </c>
      <c r="B7" s="103"/>
      <c r="C7" s="104"/>
      <c r="D7" s="105"/>
      <c r="E7" s="105"/>
      <c r="F7" s="105"/>
      <c r="G7" s="105"/>
      <c r="H7" s="105"/>
      <c r="I7" s="105"/>
      <c r="J7" s="105"/>
      <c r="K7" s="105"/>
      <c r="L7" s="105"/>
      <c r="M7" s="105"/>
      <c r="N7" s="105"/>
      <c r="O7" s="105"/>
      <c r="P7" s="105"/>
      <c r="Q7" s="105"/>
      <c r="R7" s="105"/>
      <c r="S7" s="105"/>
    </row>
    <row r="8" spans="1:19" ht="15.75" customHeight="1" x14ac:dyDescent="0.2">
      <c r="A8" s="106"/>
      <c r="B8" s="94"/>
      <c r="C8" s="101"/>
      <c r="D8" s="102"/>
      <c r="E8" s="102"/>
      <c r="F8" s="102"/>
      <c r="G8" s="102"/>
      <c r="H8" s="102"/>
      <c r="I8" s="102"/>
      <c r="J8" s="102"/>
      <c r="K8" s="102"/>
      <c r="L8" s="102"/>
      <c r="M8" s="102"/>
      <c r="N8" s="102"/>
      <c r="O8" s="102"/>
      <c r="P8" s="102"/>
      <c r="Q8" s="102"/>
      <c r="R8" s="102"/>
      <c r="S8" s="102"/>
    </row>
    <row r="9" spans="1:19" ht="15.75" customHeight="1" x14ac:dyDescent="0.2">
      <c r="A9" s="106"/>
      <c r="B9" s="94"/>
      <c r="C9" s="101"/>
      <c r="D9" s="102"/>
      <c r="E9" s="102"/>
      <c r="F9" s="102"/>
      <c r="G9" s="102"/>
      <c r="H9" s="102"/>
      <c r="I9" s="102"/>
      <c r="J9" s="102"/>
      <c r="K9" s="102"/>
      <c r="L9" s="102"/>
      <c r="M9" s="102"/>
      <c r="N9" s="102"/>
      <c r="O9" s="102"/>
      <c r="P9" s="102"/>
      <c r="Q9" s="102"/>
      <c r="R9" s="102"/>
      <c r="S9" s="102"/>
    </row>
    <row r="10" spans="1:19" ht="15.75" customHeight="1" thickBot="1" x14ac:dyDescent="0.25">
      <c r="A10" s="83" t="s">
        <v>20</v>
      </c>
      <c r="B10" s="94"/>
      <c r="C10" s="101"/>
      <c r="D10" s="102"/>
      <c r="E10" s="102"/>
      <c r="F10" s="102"/>
      <c r="G10" s="102"/>
      <c r="H10" s="102"/>
      <c r="I10" s="102"/>
      <c r="J10" s="102"/>
      <c r="K10" s="102"/>
      <c r="L10" s="102"/>
      <c r="M10" s="102"/>
      <c r="N10" s="102"/>
      <c r="O10" s="102"/>
      <c r="P10" s="102"/>
      <c r="Q10" s="102"/>
      <c r="R10" s="102"/>
      <c r="S10" s="102"/>
    </row>
    <row r="11" spans="1:19" ht="15.75" customHeight="1" thickBot="1" x14ac:dyDescent="0.25">
      <c r="A11" s="107"/>
      <c r="B11" s="109" t="s">
        <v>6</v>
      </c>
      <c r="C11" s="109" t="s">
        <v>7</v>
      </c>
      <c r="D11" s="102"/>
      <c r="E11" s="102"/>
      <c r="F11" s="102"/>
      <c r="G11" s="102"/>
      <c r="H11" s="102"/>
      <c r="I11" s="102"/>
      <c r="J11" s="102"/>
      <c r="K11" s="102"/>
      <c r="L11" s="102"/>
      <c r="M11" s="102"/>
      <c r="N11" s="102"/>
      <c r="O11" s="102"/>
      <c r="P11" s="102"/>
      <c r="Q11" s="102"/>
      <c r="R11" s="102"/>
    </row>
    <row r="12" spans="1:19" ht="15.75" customHeight="1" thickBot="1" x14ac:dyDescent="0.25">
      <c r="A12" s="164" t="s">
        <v>122</v>
      </c>
      <c r="B12" s="186" t="e">
        <f>S155</f>
        <v>#REF!</v>
      </c>
      <c r="C12" s="186" t="e">
        <f>IF(B12=0,0,B12*'DADOS GERAIS'!B24)</f>
        <v>#REF!</v>
      </c>
      <c r="D12" s="102"/>
      <c r="E12" s="102"/>
      <c r="F12" s="102"/>
      <c r="G12" s="102"/>
      <c r="H12" s="102"/>
      <c r="I12" s="102"/>
      <c r="J12" s="102"/>
      <c r="K12" s="102"/>
      <c r="L12" s="102"/>
      <c r="M12" s="102"/>
      <c r="N12" s="102"/>
      <c r="O12" s="102"/>
      <c r="P12" s="102"/>
      <c r="Q12" s="102"/>
      <c r="R12" s="102"/>
    </row>
    <row r="13" spans="1:19" ht="15.75" customHeight="1" x14ac:dyDescent="0.2">
      <c r="A13" s="106"/>
      <c r="B13" s="94"/>
      <c r="C13" s="101"/>
      <c r="D13" s="102"/>
      <c r="E13" s="102"/>
      <c r="F13" s="102"/>
      <c r="G13" s="102"/>
      <c r="H13" s="102"/>
      <c r="I13" s="102"/>
      <c r="J13" s="102"/>
      <c r="K13" s="102"/>
      <c r="L13" s="102"/>
      <c r="M13" s="102"/>
      <c r="N13" s="102"/>
      <c r="O13" s="102"/>
      <c r="P13" s="102"/>
      <c r="Q13" s="102"/>
      <c r="R13" s="102"/>
      <c r="S13" s="102"/>
    </row>
    <row r="14" spans="1:19" ht="15.75" customHeight="1" x14ac:dyDescent="0.2">
      <c r="A14" s="106"/>
      <c r="B14" s="101"/>
      <c r="C14" s="102"/>
      <c r="D14" s="102"/>
      <c r="E14" s="102"/>
      <c r="F14" s="102"/>
      <c r="G14" s="102"/>
      <c r="H14" s="102"/>
      <c r="I14" s="102"/>
      <c r="J14" s="102"/>
      <c r="K14" s="102"/>
      <c r="L14" s="102"/>
      <c r="M14" s="102"/>
      <c r="N14" s="102"/>
      <c r="O14" s="102"/>
      <c r="P14" s="102"/>
      <c r="Q14" s="102"/>
      <c r="R14" s="102"/>
    </row>
    <row r="15" spans="1:19" ht="15.75" customHeight="1" thickBot="1" x14ac:dyDescent="0.25">
      <c r="A15" s="83" t="s">
        <v>21</v>
      </c>
      <c r="B15" s="101"/>
      <c r="C15" s="102"/>
      <c r="D15" s="102"/>
      <c r="E15" s="102"/>
      <c r="F15" s="102"/>
      <c r="G15" s="102"/>
      <c r="H15" s="102"/>
      <c r="I15" s="102"/>
      <c r="J15" s="102"/>
      <c r="K15" s="102"/>
      <c r="L15" s="102"/>
      <c r="M15" s="102"/>
      <c r="N15" s="102"/>
      <c r="O15" s="102"/>
      <c r="P15" s="102"/>
      <c r="Q15" s="102"/>
      <c r="R15" s="102"/>
    </row>
    <row r="16" spans="1:19" x14ac:dyDescent="0.2">
      <c r="A16" s="188" t="s">
        <v>17</v>
      </c>
      <c r="B16" s="189"/>
      <c r="C16" s="64"/>
      <c r="D16" s="64"/>
      <c r="E16" s="64"/>
      <c r="F16" s="64"/>
      <c r="G16" s="64"/>
      <c r="H16" s="64"/>
      <c r="I16" s="64"/>
      <c r="J16" s="64"/>
      <c r="K16" s="64"/>
      <c r="L16" s="64"/>
      <c r="M16" s="64"/>
      <c r="N16" s="64"/>
      <c r="O16" s="64"/>
      <c r="P16" s="64"/>
      <c r="Q16" s="64"/>
      <c r="R16" s="64"/>
    </row>
    <row r="17" spans="1:37" ht="13.5" thickBot="1" x14ac:dyDescent="0.25">
      <c r="A17" s="190" t="s">
        <v>99</v>
      </c>
      <c r="B17" s="191"/>
      <c r="C17" s="14"/>
      <c r="D17" s="14"/>
      <c r="E17" s="14"/>
      <c r="F17" s="14"/>
      <c r="G17" s="14"/>
      <c r="H17" s="14"/>
      <c r="I17" s="14"/>
      <c r="J17" s="14"/>
      <c r="K17" s="14"/>
      <c r="L17" s="14"/>
      <c r="M17" s="14"/>
      <c r="N17" s="14"/>
      <c r="O17" s="14"/>
      <c r="P17" s="14"/>
      <c r="Q17" s="14"/>
      <c r="R17" s="14"/>
    </row>
    <row r="18" spans="1:37" ht="15.75" customHeight="1" x14ac:dyDescent="0.2">
      <c r="A18" s="102"/>
      <c r="B18" s="102"/>
      <c r="C18" s="102"/>
      <c r="D18" s="102"/>
      <c r="E18" s="102"/>
      <c r="F18" s="102"/>
      <c r="G18" s="102"/>
      <c r="H18" s="102"/>
      <c r="I18" s="102"/>
      <c r="J18" s="102"/>
    </row>
    <row r="19" spans="1:37" ht="15.75" customHeight="1" x14ac:dyDescent="0.2">
      <c r="A19" s="102"/>
      <c r="B19" s="102"/>
      <c r="C19" s="746" t="str">
        <f>IF(SUM(V22:AK22)&lt;&gt;0,"VERIFIQUE SE TODA A PLANILHA FOI PREENCHIDA CORRETAMENTE, INCLUSIVE OS BLOCOS QUE INICIAM NAS LINHAS 57 E 91","")</f>
        <v/>
      </c>
      <c r="D19" s="746"/>
      <c r="E19" s="746"/>
      <c r="F19" s="746"/>
      <c r="G19" s="746"/>
      <c r="H19" s="746"/>
      <c r="I19" s="746"/>
      <c r="J19" s="746"/>
      <c r="K19" s="746"/>
      <c r="L19" s="746"/>
      <c r="M19" s="746"/>
      <c r="N19" s="746"/>
      <c r="O19" s="746"/>
      <c r="P19" s="746"/>
      <c r="Q19" s="746"/>
      <c r="R19" s="746"/>
    </row>
    <row r="20" spans="1:37" ht="15.75" customHeight="1" x14ac:dyDescent="0.2">
      <c r="A20" s="102"/>
      <c r="B20" s="102"/>
      <c r="C20" s="735" t="str">
        <f>IF(V22&lt;&gt;0,"ATENÇÃO, PREENCHER TODA A PLANILHA ABAIXO","")</f>
        <v/>
      </c>
      <c r="D20" s="735" t="str">
        <f>IF(W22&lt;&gt;0,"ATENÇÃO, PREENCHER TODA A PLANILHA ABAIXO","")</f>
        <v/>
      </c>
      <c r="E20" s="735" t="str">
        <f>IF(X22&lt;&gt;0,"ATENÇÃO, PREENCHER TODA A PLANILHA ABAIXO","")</f>
        <v/>
      </c>
      <c r="F20" s="735" t="str">
        <f t="shared" ref="F20:R20" si="0">IF(Y22&lt;&gt;0,"ATENÇÃO, PREENCHER TODA A PLANILHA ABAIXO","")</f>
        <v/>
      </c>
      <c r="G20" s="735" t="str">
        <f t="shared" si="0"/>
        <v/>
      </c>
      <c r="H20" s="735" t="str">
        <f t="shared" si="0"/>
        <v/>
      </c>
      <c r="I20" s="735" t="str">
        <f t="shared" si="0"/>
        <v/>
      </c>
      <c r="J20" s="735" t="str">
        <f t="shared" si="0"/>
        <v/>
      </c>
      <c r="K20" s="735" t="str">
        <f t="shared" si="0"/>
        <v/>
      </c>
      <c r="L20" s="735" t="str">
        <f t="shared" si="0"/>
        <v/>
      </c>
      <c r="M20" s="735" t="str">
        <f t="shared" si="0"/>
        <v/>
      </c>
      <c r="N20" s="735" t="str">
        <f t="shared" si="0"/>
        <v/>
      </c>
      <c r="O20" s="735" t="str">
        <f t="shared" si="0"/>
        <v/>
      </c>
      <c r="P20" s="735" t="str">
        <f t="shared" si="0"/>
        <v/>
      </c>
      <c r="Q20" s="735" t="str">
        <f t="shared" si="0"/>
        <v/>
      </c>
      <c r="R20" s="735" t="str">
        <f t="shared" si="0"/>
        <v/>
      </c>
    </row>
    <row r="21" spans="1:37" ht="15.75" customHeight="1" thickBot="1" x14ac:dyDescent="0.25">
      <c r="A21" s="83" t="s">
        <v>193</v>
      </c>
      <c r="B21" s="101"/>
      <c r="C21" s="736"/>
      <c r="D21" s="736"/>
      <c r="E21" s="736"/>
      <c r="F21" s="736"/>
      <c r="G21" s="736"/>
      <c r="H21" s="736"/>
      <c r="I21" s="736"/>
      <c r="J21" s="736"/>
      <c r="K21" s="736"/>
      <c r="L21" s="736"/>
      <c r="M21" s="736"/>
      <c r="N21" s="736"/>
      <c r="O21" s="736"/>
      <c r="P21" s="736"/>
      <c r="Q21" s="736"/>
      <c r="R21" s="736"/>
    </row>
    <row r="22" spans="1:37" ht="39" thickBot="1" x14ac:dyDescent="0.25">
      <c r="A22" s="113" t="s">
        <v>37</v>
      </c>
      <c r="B22" s="88" t="s">
        <v>38</v>
      </c>
      <c r="C22" s="114" t="str">
        <f>IF(C$16&lt;&gt;"",C$16,"")</f>
        <v/>
      </c>
      <c r="D22" s="115" t="str">
        <f t="shared" ref="D22:R22" si="1">IF(D$16&lt;&gt;"",D$16,"")</f>
        <v/>
      </c>
      <c r="E22" s="115" t="str">
        <f t="shared" si="1"/>
        <v/>
      </c>
      <c r="F22" s="115" t="str">
        <f t="shared" si="1"/>
        <v/>
      </c>
      <c r="G22" s="115" t="str">
        <f t="shared" si="1"/>
        <v/>
      </c>
      <c r="H22" s="115" t="str">
        <f t="shared" si="1"/>
        <v/>
      </c>
      <c r="I22" s="115" t="str">
        <f t="shared" si="1"/>
        <v/>
      </c>
      <c r="J22" s="115" t="str">
        <f t="shared" si="1"/>
        <v/>
      </c>
      <c r="K22" s="115" t="str">
        <f t="shared" si="1"/>
        <v/>
      </c>
      <c r="L22" s="115" t="str">
        <f t="shared" si="1"/>
        <v/>
      </c>
      <c r="M22" s="115" t="str">
        <f t="shared" si="1"/>
        <v/>
      </c>
      <c r="N22" s="115" t="str">
        <f t="shared" si="1"/>
        <v/>
      </c>
      <c r="O22" s="115" t="str">
        <f t="shared" si="1"/>
        <v/>
      </c>
      <c r="P22" s="115" t="str">
        <f t="shared" si="1"/>
        <v/>
      </c>
      <c r="Q22" s="115" t="str">
        <f t="shared" si="1"/>
        <v/>
      </c>
      <c r="R22" s="88" t="str">
        <f t="shared" si="1"/>
        <v/>
      </c>
      <c r="V22" s="254">
        <f t="shared" ref="V22:AK22" si="2">SUM(V23:V52)</f>
        <v>0</v>
      </c>
      <c r="W22" s="255">
        <f t="shared" si="2"/>
        <v>0</v>
      </c>
      <c r="X22" s="255">
        <f t="shared" si="2"/>
        <v>0</v>
      </c>
      <c r="Y22" s="255">
        <f t="shared" si="2"/>
        <v>0</v>
      </c>
      <c r="Z22" s="255">
        <f t="shared" si="2"/>
        <v>0</v>
      </c>
      <c r="AA22" s="255">
        <f t="shared" si="2"/>
        <v>0</v>
      </c>
      <c r="AB22" s="255">
        <f t="shared" si="2"/>
        <v>0</v>
      </c>
      <c r="AC22" s="255">
        <f t="shared" si="2"/>
        <v>0</v>
      </c>
      <c r="AD22" s="255">
        <f t="shared" si="2"/>
        <v>0</v>
      </c>
      <c r="AE22" s="255">
        <f t="shared" si="2"/>
        <v>0</v>
      </c>
      <c r="AF22" s="255">
        <f t="shared" si="2"/>
        <v>0</v>
      </c>
      <c r="AG22" s="255">
        <f t="shared" si="2"/>
        <v>0</v>
      </c>
      <c r="AH22" s="255">
        <f t="shared" si="2"/>
        <v>0</v>
      </c>
      <c r="AI22" s="255">
        <f t="shared" si="2"/>
        <v>0</v>
      </c>
      <c r="AJ22" s="255">
        <f t="shared" si="2"/>
        <v>0</v>
      </c>
      <c r="AK22" s="256">
        <f t="shared" si="2"/>
        <v>0</v>
      </c>
    </row>
    <row r="23" spans="1:37" x14ac:dyDescent="0.2">
      <c r="A23" s="172" t="str">
        <f>IF(PESSOAL!A91&lt;&gt;"",PESSOAL!A91,"")</f>
        <v/>
      </c>
      <c r="B23" s="187" t="str">
        <f>IF(PESSOAL!B91&lt;&gt;"",ROUNDUP(PESSOAL!B91,0),"")</f>
        <v/>
      </c>
      <c r="C23" s="57"/>
      <c r="D23" s="57"/>
      <c r="E23" s="57"/>
      <c r="F23" s="57"/>
      <c r="G23" s="57"/>
      <c r="H23" s="57"/>
      <c r="I23" s="57"/>
      <c r="J23" s="57"/>
      <c r="K23" s="57"/>
      <c r="L23" s="57"/>
      <c r="M23" s="57"/>
      <c r="N23" s="57"/>
      <c r="O23" s="57"/>
      <c r="P23" s="57"/>
      <c r="Q23" s="57"/>
      <c r="R23" s="58"/>
      <c r="V23" s="257">
        <f t="shared" ref="V23:AK25" si="3">IF(C23="S",1,0)</f>
        <v>0</v>
      </c>
      <c r="W23" s="258">
        <f t="shared" si="3"/>
        <v>0</v>
      </c>
      <c r="X23" s="258">
        <f t="shared" si="3"/>
        <v>0</v>
      </c>
      <c r="Y23" s="258">
        <f t="shared" si="3"/>
        <v>0</v>
      </c>
      <c r="Z23" s="258">
        <f t="shared" si="3"/>
        <v>0</v>
      </c>
      <c r="AA23" s="258">
        <f t="shared" si="3"/>
        <v>0</v>
      </c>
      <c r="AB23" s="258">
        <f t="shared" si="3"/>
        <v>0</v>
      </c>
      <c r="AC23" s="258">
        <f t="shared" si="3"/>
        <v>0</v>
      </c>
      <c r="AD23" s="258">
        <f t="shared" si="3"/>
        <v>0</v>
      </c>
      <c r="AE23" s="258">
        <f t="shared" si="3"/>
        <v>0</v>
      </c>
      <c r="AF23" s="258">
        <f t="shared" si="3"/>
        <v>0</v>
      </c>
      <c r="AG23" s="258">
        <f t="shared" si="3"/>
        <v>0</v>
      </c>
      <c r="AH23" s="258">
        <f t="shared" si="3"/>
        <v>0</v>
      </c>
      <c r="AI23" s="258">
        <f t="shared" si="3"/>
        <v>0</v>
      </c>
      <c r="AJ23" s="258">
        <f t="shared" si="3"/>
        <v>0</v>
      </c>
      <c r="AK23" s="259">
        <f t="shared" si="3"/>
        <v>0</v>
      </c>
    </row>
    <row r="24" spans="1:37" x14ac:dyDescent="0.2">
      <c r="A24" s="172" t="str">
        <f>IF(PESSOAL!A92&lt;&gt;"",PESSOAL!A92,"")</f>
        <v/>
      </c>
      <c r="B24" s="187" t="str">
        <f>IF(PESSOAL!B92&lt;&gt;"",ROUNDUP(PESSOAL!B92,0),"")</f>
        <v/>
      </c>
      <c r="C24" s="57"/>
      <c r="D24" s="57"/>
      <c r="E24" s="57"/>
      <c r="F24" s="57"/>
      <c r="G24" s="57"/>
      <c r="H24" s="57"/>
      <c r="I24" s="57"/>
      <c r="J24" s="57"/>
      <c r="K24" s="57"/>
      <c r="L24" s="57"/>
      <c r="M24" s="57"/>
      <c r="N24" s="57"/>
      <c r="O24" s="57"/>
      <c r="P24" s="57"/>
      <c r="Q24" s="57"/>
      <c r="R24" s="58"/>
      <c r="V24" s="257">
        <f t="shared" si="3"/>
        <v>0</v>
      </c>
      <c r="W24" s="258">
        <f t="shared" si="3"/>
        <v>0</v>
      </c>
      <c r="X24" s="258">
        <f t="shared" si="3"/>
        <v>0</v>
      </c>
      <c r="Y24" s="258">
        <f t="shared" si="3"/>
        <v>0</v>
      </c>
      <c r="Z24" s="258">
        <f t="shared" si="3"/>
        <v>0</v>
      </c>
      <c r="AA24" s="258">
        <f t="shared" si="3"/>
        <v>0</v>
      </c>
      <c r="AB24" s="258">
        <f t="shared" si="3"/>
        <v>0</v>
      </c>
      <c r="AC24" s="258">
        <f t="shared" si="3"/>
        <v>0</v>
      </c>
      <c r="AD24" s="258">
        <f t="shared" si="3"/>
        <v>0</v>
      </c>
      <c r="AE24" s="258">
        <f t="shared" si="3"/>
        <v>0</v>
      </c>
      <c r="AF24" s="258">
        <f t="shared" si="3"/>
        <v>0</v>
      </c>
      <c r="AG24" s="258">
        <f t="shared" si="3"/>
        <v>0</v>
      </c>
      <c r="AH24" s="258">
        <f t="shared" si="3"/>
        <v>0</v>
      </c>
      <c r="AI24" s="258">
        <f t="shared" si="3"/>
        <v>0</v>
      </c>
      <c r="AJ24" s="258">
        <f t="shared" si="3"/>
        <v>0</v>
      </c>
      <c r="AK24" s="259">
        <f t="shared" si="3"/>
        <v>0</v>
      </c>
    </row>
    <row r="25" spans="1:37" x14ac:dyDescent="0.2">
      <c r="A25" s="172" t="str">
        <f>IF(PESSOAL!A93&lt;&gt;"",PESSOAL!A93,"")</f>
        <v/>
      </c>
      <c r="B25" s="187" t="str">
        <f>IF(PESSOAL!B93&lt;&gt;"",ROUNDUP(PESSOAL!B93,0),"")</f>
        <v/>
      </c>
      <c r="C25" s="57"/>
      <c r="D25" s="57"/>
      <c r="E25" s="57"/>
      <c r="F25" s="57"/>
      <c r="G25" s="57"/>
      <c r="H25" s="57"/>
      <c r="I25" s="57"/>
      <c r="J25" s="57"/>
      <c r="K25" s="57"/>
      <c r="L25" s="57"/>
      <c r="M25" s="57"/>
      <c r="N25" s="57"/>
      <c r="O25" s="57"/>
      <c r="P25" s="57"/>
      <c r="Q25" s="57"/>
      <c r="R25" s="58"/>
      <c r="V25" s="257">
        <f t="shared" si="3"/>
        <v>0</v>
      </c>
      <c r="W25" s="258">
        <f t="shared" si="3"/>
        <v>0</v>
      </c>
      <c r="X25" s="258">
        <f t="shared" si="3"/>
        <v>0</v>
      </c>
      <c r="Y25" s="258">
        <f t="shared" si="3"/>
        <v>0</v>
      </c>
      <c r="Z25" s="258">
        <f t="shared" si="3"/>
        <v>0</v>
      </c>
      <c r="AA25" s="258">
        <f t="shared" si="3"/>
        <v>0</v>
      </c>
      <c r="AB25" s="258">
        <f t="shared" si="3"/>
        <v>0</v>
      </c>
      <c r="AC25" s="258">
        <f t="shared" si="3"/>
        <v>0</v>
      </c>
      <c r="AD25" s="258">
        <f t="shared" si="3"/>
        <v>0</v>
      </c>
      <c r="AE25" s="258">
        <f t="shared" si="3"/>
        <v>0</v>
      </c>
      <c r="AF25" s="258">
        <f t="shared" si="3"/>
        <v>0</v>
      </c>
      <c r="AG25" s="258">
        <f t="shared" si="3"/>
        <v>0</v>
      </c>
      <c r="AH25" s="258">
        <f t="shared" si="3"/>
        <v>0</v>
      </c>
      <c r="AI25" s="258">
        <f t="shared" si="3"/>
        <v>0</v>
      </c>
      <c r="AJ25" s="258">
        <f t="shared" si="3"/>
        <v>0</v>
      </c>
      <c r="AK25" s="259">
        <f t="shared" si="3"/>
        <v>0</v>
      </c>
    </row>
    <row r="26" spans="1:37" x14ac:dyDescent="0.2">
      <c r="A26" s="172" t="str">
        <f>IF(PESSOAL!A94&lt;&gt;"",PESSOAL!A94,"")</f>
        <v/>
      </c>
      <c r="B26" s="187" t="str">
        <f>IF(PESSOAL!B94&lt;&gt;"",ROUNDUP(PESSOAL!B94,0),"")</f>
        <v/>
      </c>
      <c r="C26" s="57"/>
      <c r="D26" s="57"/>
      <c r="E26" s="57"/>
      <c r="F26" s="57"/>
      <c r="G26" s="57"/>
      <c r="H26" s="57"/>
      <c r="I26" s="57"/>
      <c r="J26" s="57"/>
      <c r="K26" s="57"/>
      <c r="L26" s="57"/>
      <c r="M26" s="57"/>
      <c r="N26" s="57"/>
      <c r="O26" s="57"/>
      <c r="P26" s="57"/>
      <c r="Q26" s="57"/>
      <c r="R26" s="58"/>
      <c r="V26" s="257"/>
      <c r="W26" s="258"/>
      <c r="X26" s="258"/>
      <c r="Y26" s="258"/>
      <c r="Z26" s="258"/>
      <c r="AA26" s="258"/>
      <c r="AB26" s="258"/>
      <c r="AC26" s="258"/>
      <c r="AD26" s="258"/>
      <c r="AE26" s="258"/>
      <c r="AF26" s="258"/>
      <c r="AG26" s="258"/>
      <c r="AH26" s="258"/>
      <c r="AI26" s="258"/>
      <c r="AJ26" s="258"/>
      <c r="AK26" s="259"/>
    </row>
    <row r="27" spans="1:37" x14ac:dyDescent="0.2">
      <c r="A27" s="172" t="str">
        <f>IF(PESSOAL!A95&lt;&gt;"",PESSOAL!A95,"")</f>
        <v/>
      </c>
      <c r="B27" s="187" t="str">
        <f>IF(PESSOAL!B95&lt;&gt;"",ROUNDUP(PESSOAL!B95,0),"")</f>
        <v/>
      </c>
      <c r="C27" s="57"/>
      <c r="D27" s="57"/>
      <c r="E27" s="57"/>
      <c r="F27" s="57"/>
      <c r="G27" s="57"/>
      <c r="H27" s="57"/>
      <c r="I27" s="57"/>
      <c r="J27" s="57"/>
      <c r="K27" s="57"/>
      <c r="L27" s="57"/>
      <c r="M27" s="57"/>
      <c r="N27" s="57"/>
      <c r="O27" s="57"/>
      <c r="P27" s="57"/>
      <c r="Q27" s="57"/>
      <c r="R27" s="58"/>
      <c r="V27" s="257"/>
      <c r="W27" s="258"/>
      <c r="X27" s="258"/>
      <c r="Y27" s="258"/>
      <c r="Z27" s="258"/>
      <c r="AA27" s="258"/>
      <c r="AB27" s="258"/>
      <c r="AC27" s="258"/>
      <c r="AD27" s="258"/>
      <c r="AE27" s="258"/>
      <c r="AF27" s="258"/>
      <c r="AG27" s="258"/>
      <c r="AH27" s="258"/>
      <c r="AI27" s="258"/>
      <c r="AJ27" s="258"/>
      <c r="AK27" s="259"/>
    </row>
    <row r="28" spans="1:37" x14ac:dyDescent="0.2">
      <c r="A28" s="172" t="str">
        <f>IF(PESSOAL!A96&lt;&gt;"",PESSOAL!A96,"")</f>
        <v/>
      </c>
      <c r="B28" s="187" t="str">
        <f>IF(PESSOAL!B96&lt;&gt;"",ROUNDUP(PESSOAL!B96,0),"")</f>
        <v/>
      </c>
      <c r="C28" s="57"/>
      <c r="D28" s="57"/>
      <c r="E28" s="57"/>
      <c r="F28" s="57"/>
      <c r="G28" s="57"/>
      <c r="H28" s="57"/>
      <c r="I28" s="57"/>
      <c r="J28" s="57"/>
      <c r="K28" s="57"/>
      <c r="L28" s="57"/>
      <c r="M28" s="57"/>
      <c r="N28" s="57"/>
      <c r="O28" s="57"/>
      <c r="P28" s="57"/>
      <c r="Q28" s="57"/>
      <c r="R28" s="58"/>
      <c r="V28" s="257"/>
      <c r="W28" s="258"/>
      <c r="X28" s="258"/>
      <c r="Y28" s="258"/>
      <c r="Z28" s="258"/>
      <c r="AA28" s="258"/>
      <c r="AB28" s="258"/>
      <c r="AC28" s="258"/>
      <c r="AD28" s="258"/>
      <c r="AE28" s="258"/>
      <c r="AF28" s="258"/>
      <c r="AG28" s="258"/>
      <c r="AH28" s="258"/>
      <c r="AI28" s="258"/>
      <c r="AJ28" s="258"/>
      <c r="AK28" s="259"/>
    </row>
    <row r="29" spans="1:37" x14ac:dyDescent="0.2">
      <c r="A29" s="172" t="str">
        <f>IF(PESSOAL!A97&lt;&gt;"",PESSOAL!A97,"")</f>
        <v/>
      </c>
      <c r="B29" s="187" t="str">
        <f>IF(PESSOAL!B97&lt;&gt;"",ROUNDUP(PESSOAL!B97,0),"")</f>
        <v/>
      </c>
      <c r="C29" s="57"/>
      <c r="D29" s="57"/>
      <c r="E29" s="57"/>
      <c r="F29" s="57"/>
      <c r="G29" s="57"/>
      <c r="H29" s="57"/>
      <c r="I29" s="57"/>
      <c r="J29" s="57"/>
      <c r="K29" s="57"/>
      <c r="L29" s="57"/>
      <c r="M29" s="57"/>
      <c r="N29" s="57"/>
      <c r="O29" s="57"/>
      <c r="P29" s="57"/>
      <c r="Q29" s="57"/>
      <c r="R29" s="58"/>
      <c r="V29" s="257"/>
      <c r="W29" s="258"/>
      <c r="X29" s="258"/>
      <c r="Y29" s="258"/>
      <c r="Z29" s="258"/>
      <c r="AA29" s="258"/>
      <c r="AB29" s="258"/>
      <c r="AC29" s="258"/>
      <c r="AD29" s="258"/>
      <c r="AE29" s="258"/>
      <c r="AF29" s="258"/>
      <c r="AG29" s="258"/>
      <c r="AH29" s="258"/>
      <c r="AI29" s="258"/>
      <c r="AJ29" s="258"/>
      <c r="AK29" s="259"/>
    </row>
    <row r="30" spans="1:37" x14ac:dyDescent="0.2">
      <c r="A30" s="172" t="str">
        <f>IF(PESSOAL!A98&lt;&gt;"",PESSOAL!A98,"")</f>
        <v/>
      </c>
      <c r="B30" s="187" t="str">
        <f>IF(PESSOAL!B98&lt;&gt;"",ROUNDUP(PESSOAL!B98,0),"")</f>
        <v/>
      </c>
      <c r="C30" s="57"/>
      <c r="D30" s="57"/>
      <c r="E30" s="57"/>
      <c r="F30" s="57"/>
      <c r="G30" s="57"/>
      <c r="H30" s="57"/>
      <c r="I30" s="57"/>
      <c r="J30" s="57"/>
      <c r="K30" s="57"/>
      <c r="L30" s="57"/>
      <c r="M30" s="57"/>
      <c r="N30" s="57"/>
      <c r="O30" s="57"/>
      <c r="P30" s="57"/>
      <c r="Q30" s="57"/>
      <c r="R30" s="58"/>
      <c r="V30" s="257"/>
      <c r="W30" s="258"/>
      <c r="X30" s="258"/>
      <c r="Y30" s="258"/>
      <c r="Z30" s="258"/>
      <c r="AA30" s="258"/>
      <c r="AB30" s="258"/>
      <c r="AC30" s="258"/>
      <c r="AD30" s="258"/>
      <c r="AE30" s="258"/>
      <c r="AF30" s="258"/>
      <c r="AG30" s="258"/>
      <c r="AH30" s="258"/>
      <c r="AI30" s="258"/>
      <c r="AJ30" s="258"/>
      <c r="AK30" s="259"/>
    </row>
    <row r="31" spans="1:37" x14ac:dyDescent="0.2">
      <c r="A31" s="172" t="str">
        <f>IF(PESSOAL!A99&lt;&gt;"",PESSOAL!A99,"")</f>
        <v/>
      </c>
      <c r="B31" s="187" t="str">
        <f>IF(PESSOAL!B99&lt;&gt;"",ROUNDUP(PESSOAL!B99,0),"")</f>
        <v/>
      </c>
      <c r="C31" s="57"/>
      <c r="D31" s="57"/>
      <c r="E31" s="57"/>
      <c r="F31" s="57"/>
      <c r="G31" s="57"/>
      <c r="H31" s="57"/>
      <c r="I31" s="57"/>
      <c r="J31" s="57"/>
      <c r="K31" s="57"/>
      <c r="L31" s="57"/>
      <c r="M31" s="57"/>
      <c r="N31" s="57"/>
      <c r="O31" s="57"/>
      <c r="P31" s="57"/>
      <c r="Q31" s="57"/>
      <c r="R31" s="58"/>
      <c r="V31" s="257"/>
      <c r="W31" s="258"/>
      <c r="X31" s="258"/>
      <c r="Y31" s="258"/>
      <c r="Z31" s="258"/>
      <c r="AA31" s="258"/>
      <c r="AB31" s="258"/>
      <c r="AC31" s="258"/>
      <c r="AD31" s="258"/>
      <c r="AE31" s="258"/>
      <c r="AF31" s="258"/>
      <c r="AG31" s="258"/>
      <c r="AH31" s="258"/>
      <c r="AI31" s="258"/>
      <c r="AJ31" s="258"/>
      <c r="AK31" s="259"/>
    </row>
    <row r="32" spans="1:37" x14ac:dyDescent="0.2">
      <c r="A32" s="172" t="str">
        <f>IF(PESSOAL!A100&lt;&gt;"",PESSOAL!A100,"")</f>
        <v/>
      </c>
      <c r="B32" s="187" t="str">
        <f>IF(PESSOAL!B100&lt;&gt;"",ROUNDUP(PESSOAL!B100,0),"")</f>
        <v/>
      </c>
      <c r="C32" s="57"/>
      <c r="D32" s="57"/>
      <c r="E32" s="57"/>
      <c r="F32" s="57"/>
      <c r="G32" s="57"/>
      <c r="H32" s="57"/>
      <c r="I32" s="57"/>
      <c r="J32" s="57"/>
      <c r="K32" s="57"/>
      <c r="L32" s="57"/>
      <c r="M32" s="57"/>
      <c r="N32" s="57"/>
      <c r="O32" s="57"/>
      <c r="P32" s="57"/>
      <c r="Q32" s="57"/>
      <c r="R32" s="58"/>
      <c r="V32" s="257"/>
      <c r="W32" s="258"/>
      <c r="X32" s="258"/>
      <c r="Y32" s="258"/>
      <c r="Z32" s="258"/>
      <c r="AA32" s="258"/>
      <c r="AB32" s="258"/>
      <c r="AC32" s="258"/>
      <c r="AD32" s="258"/>
      <c r="AE32" s="258"/>
      <c r="AF32" s="258"/>
      <c r="AG32" s="258"/>
      <c r="AH32" s="258"/>
      <c r="AI32" s="258"/>
      <c r="AJ32" s="258"/>
      <c r="AK32" s="259"/>
    </row>
    <row r="33" spans="1:37" x14ac:dyDescent="0.2">
      <c r="A33" s="172" t="str">
        <f>IF(PESSOAL!A101&lt;&gt;"",PESSOAL!A101,"")</f>
        <v/>
      </c>
      <c r="B33" s="187" t="str">
        <f>IF(PESSOAL!B101&lt;&gt;"",ROUNDUP(PESSOAL!B101,0),"")</f>
        <v/>
      </c>
      <c r="C33" s="57"/>
      <c r="D33" s="57"/>
      <c r="E33" s="57"/>
      <c r="F33" s="57"/>
      <c r="G33" s="57"/>
      <c r="H33" s="57"/>
      <c r="I33" s="57"/>
      <c r="J33" s="57"/>
      <c r="K33" s="57"/>
      <c r="L33" s="57"/>
      <c r="M33" s="57"/>
      <c r="N33" s="57"/>
      <c r="O33" s="57"/>
      <c r="P33" s="57"/>
      <c r="Q33" s="57"/>
      <c r="R33" s="58"/>
      <c r="V33" s="257"/>
      <c r="W33" s="258"/>
      <c r="X33" s="258"/>
      <c r="Y33" s="258"/>
      <c r="Z33" s="258"/>
      <c r="AA33" s="258"/>
      <c r="AB33" s="258"/>
      <c r="AC33" s="258"/>
      <c r="AD33" s="258"/>
      <c r="AE33" s="258"/>
      <c r="AF33" s="258"/>
      <c r="AG33" s="258"/>
      <c r="AH33" s="258"/>
      <c r="AI33" s="258"/>
      <c r="AJ33" s="258"/>
      <c r="AK33" s="259"/>
    </row>
    <row r="34" spans="1:37" x14ac:dyDescent="0.2">
      <c r="A34" s="172" t="str">
        <f>IF(PESSOAL!A102&lt;&gt;"",PESSOAL!A102,"")</f>
        <v/>
      </c>
      <c r="B34" s="187" t="str">
        <f>IF(PESSOAL!B102&lt;&gt;"",ROUNDUP(PESSOAL!B102,0),"")</f>
        <v/>
      </c>
      <c r="C34" s="57"/>
      <c r="D34" s="57"/>
      <c r="E34" s="57"/>
      <c r="F34" s="57"/>
      <c r="G34" s="57"/>
      <c r="H34" s="57"/>
      <c r="I34" s="57"/>
      <c r="J34" s="57"/>
      <c r="K34" s="57"/>
      <c r="L34" s="57"/>
      <c r="M34" s="57"/>
      <c r="N34" s="57"/>
      <c r="O34" s="57"/>
      <c r="P34" s="57"/>
      <c r="Q34" s="57"/>
      <c r="R34" s="58"/>
      <c r="V34" s="257"/>
      <c r="W34" s="258"/>
      <c r="X34" s="258"/>
      <c r="Y34" s="258"/>
      <c r="Z34" s="258"/>
      <c r="AA34" s="258"/>
      <c r="AB34" s="258"/>
      <c r="AC34" s="258"/>
      <c r="AD34" s="258"/>
      <c r="AE34" s="258"/>
      <c r="AF34" s="258"/>
      <c r="AG34" s="258"/>
      <c r="AH34" s="258"/>
      <c r="AI34" s="258"/>
      <c r="AJ34" s="258"/>
      <c r="AK34" s="259"/>
    </row>
    <row r="35" spans="1:37" x14ac:dyDescent="0.2">
      <c r="A35" s="172" t="str">
        <f>IF(PESSOAL!A103&lt;&gt;"",PESSOAL!A103,"")</f>
        <v/>
      </c>
      <c r="B35" s="187" t="str">
        <f>IF(PESSOAL!B103&lt;&gt;"",ROUNDUP(PESSOAL!B103,0),"")</f>
        <v/>
      </c>
      <c r="C35" s="57"/>
      <c r="D35" s="57"/>
      <c r="E35" s="57"/>
      <c r="F35" s="57"/>
      <c r="G35" s="57"/>
      <c r="H35" s="57"/>
      <c r="I35" s="57"/>
      <c r="J35" s="57"/>
      <c r="K35" s="57"/>
      <c r="L35" s="57"/>
      <c r="M35" s="57"/>
      <c r="N35" s="57"/>
      <c r="O35" s="57"/>
      <c r="P35" s="57"/>
      <c r="Q35" s="57"/>
      <c r="R35" s="58"/>
      <c r="V35" s="257"/>
      <c r="W35" s="258"/>
      <c r="X35" s="258"/>
      <c r="Y35" s="258"/>
      <c r="Z35" s="258"/>
      <c r="AA35" s="258"/>
      <c r="AB35" s="258"/>
      <c r="AC35" s="258"/>
      <c r="AD35" s="258"/>
      <c r="AE35" s="258"/>
      <c r="AF35" s="258"/>
      <c r="AG35" s="258"/>
      <c r="AH35" s="258"/>
      <c r="AI35" s="258"/>
      <c r="AJ35" s="258"/>
      <c r="AK35" s="259"/>
    </row>
    <row r="36" spans="1:37" x14ac:dyDescent="0.2">
      <c r="A36" s="172" t="str">
        <f>IF(PESSOAL!A104&lt;&gt;"",PESSOAL!A104,"")</f>
        <v/>
      </c>
      <c r="B36" s="187" t="str">
        <f>IF(PESSOAL!B104&lt;&gt;"",ROUNDUP(PESSOAL!B104,0),"")</f>
        <v/>
      </c>
      <c r="C36" s="57"/>
      <c r="D36" s="57"/>
      <c r="E36" s="57"/>
      <c r="F36" s="57"/>
      <c r="G36" s="57"/>
      <c r="H36" s="57"/>
      <c r="I36" s="57"/>
      <c r="J36" s="57"/>
      <c r="K36" s="57"/>
      <c r="L36" s="57"/>
      <c r="M36" s="57"/>
      <c r="N36" s="57"/>
      <c r="O36" s="57"/>
      <c r="P36" s="57"/>
      <c r="Q36" s="57"/>
      <c r="R36" s="58"/>
      <c r="V36" s="257"/>
      <c r="W36" s="258"/>
      <c r="X36" s="258"/>
      <c r="Y36" s="258"/>
      <c r="Z36" s="258"/>
      <c r="AA36" s="258"/>
      <c r="AB36" s="258"/>
      <c r="AC36" s="258"/>
      <c r="AD36" s="258"/>
      <c r="AE36" s="258"/>
      <c r="AF36" s="258"/>
      <c r="AG36" s="258"/>
      <c r="AH36" s="258"/>
      <c r="AI36" s="258"/>
      <c r="AJ36" s="258"/>
      <c r="AK36" s="259"/>
    </row>
    <row r="37" spans="1:37" x14ac:dyDescent="0.2">
      <c r="A37" s="172" t="str">
        <f>IF(PESSOAL!A105&lt;&gt;"",PESSOAL!A105,"")</f>
        <v/>
      </c>
      <c r="B37" s="187" t="str">
        <f>IF(PESSOAL!B105&lt;&gt;"",ROUNDUP(PESSOAL!B105,0),"")</f>
        <v/>
      </c>
      <c r="C37" s="57"/>
      <c r="D37" s="57"/>
      <c r="E37" s="57"/>
      <c r="F37" s="57"/>
      <c r="G37" s="57"/>
      <c r="H37" s="57"/>
      <c r="I37" s="57"/>
      <c r="J37" s="57"/>
      <c r="K37" s="57"/>
      <c r="L37" s="57"/>
      <c r="M37" s="57"/>
      <c r="N37" s="57"/>
      <c r="O37" s="57"/>
      <c r="P37" s="57"/>
      <c r="Q37" s="57"/>
      <c r="R37" s="58"/>
      <c r="V37" s="257"/>
      <c r="W37" s="258"/>
      <c r="X37" s="258"/>
      <c r="Y37" s="258"/>
      <c r="Z37" s="258"/>
      <c r="AA37" s="258"/>
      <c r="AB37" s="258"/>
      <c r="AC37" s="258"/>
      <c r="AD37" s="258"/>
      <c r="AE37" s="258"/>
      <c r="AF37" s="258"/>
      <c r="AG37" s="258"/>
      <c r="AH37" s="258"/>
      <c r="AI37" s="258"/>
      <c r="AJ37" s="258"/>
      <c r="AK37" s="259"/>
    </row>
    <row r="38" spans="1:37" x14ac:dyDescent="0.2">
      <c r="A38" s="172" t="str">
        <f>IF(PESSOAL!A106&lt;&gt;"",PESSOAL!A106,"")</f>
        <v/>
      </c>
      <c r="B38" s="187" t="str">
        <f>IF(PESSOAL!B106&lt;&gt;"",ROUNDUP(PESSOAL!B106,0),"")</f>
        <v/>
      </c>
      <c r="C38" s="57"/>
      <c r="D38" s="57"/>
      <c r="E38" s="57"/>
      <c r="F38" s="57"/>
      <c r="G38" s="57"/>
      <c r="H38" s="57"/>
      <c r="I38" s="57"/>
      <c r="J38" s="57"/>
      <c r="K38" s="57"/>
      <c r="L38" s="57"/>
      <c r="M38" s="57"/>
      <c r="N38" s="57"/>
      <c r="O38" s="57"/>
      <c r="P38" s="57"/>
      <c r="Q38" s="57"/>
      <c r="R38" s="58"/>
      <c r="V38" s="257"/>
      <c r="W38" s="258"/>
      <c r="X38" s="258"/>
      <c r="Y38" s="258"/>
      <c r="Z38" s="258"/>
      <c r="AA38" s="258"/>
      <c r="AB38" s="258"/>
      <c r="AC38" s="258"/>
      <c r="AD38" s="258"/>
      <c r="AE38" s="258"/>
      <c r="AF38" s="258"/>
      <c r="AG38" s="258"/>
      <c r="AH38" s="258"/>
      <c r="AI38" s="258"/>
      <c r="AJ38" s="258"/>
      <c r="AK38" s="259"/>
    </row>
    <row r="39" spans="1:37" x14ac:dyDescent="0.2">
      <c r="A39" s="172" t="str">
        <f>IF(PESSOAL!A107&lt;&gt;"",PESSOAL!A107,"")</f>
        <v/>
      </c>
      <c r="B39" s="187" t="str">
        <f>IF(PESSOAL!B107&lt;&gt;"",ROUNDUP(PESSOAL!B107,0),"")</f>
        <v/>
      </c>
      <c r="C39" s="57"/>
      <c r="D39" s="57"/>
      <c r="E39" s="57"/>
      <c r="F39" s="57"/>
      <c r="G39" s="57"/>
      <c r="H39" s="57"/>
      <c r="I39" s="57"/>
      <c r="J39" s="57"/>
      <c r="K39" s="57"/>
      <c r="L39" s="57"/>
      <c r="M39" s="57"/>
      <c r="N39" s="57"/>
      <c r="O39" s="57"/>
      <c r="P39" s="57"/>
      <c r="Q39" s="57"/>
      <c r="R39" s="58"/>
      <c r="V39" s="257"/>
      <c r="W39" s="258"/>
      <c r="X39" s="258"/>
      <c r="Y39" s="258"/>
      <c r="Z39" s="258"/>
      <c r="AA39" s="258"/>
      <c r="AB39" s="258"/>
      <c r="AC39" s="258"/>
      <c r="AD39" s="258"/>
      <c r="AE39" s="258"/>
      <c r="AF39" s="258"/>
      <c r="AG39" s="258"/>
      <c r="AH39" s="258"/>
      <c r="AI39" s="258"/>
      <c r="AJ39" s="258"/>
      <c r="AK39" s="259"/>
    </row>
    <row r="40" spans="1:37" x14ac:dyDescent="0.2">
      <c r="A40" s="172" t="str">
        <f>IF(PESSOAL!A108&lt;&gt;"",PESSOAL!A108,"")</f>
        <v/>
      </c>
      <c r="B40" s="187" t="str">
        <f>IF(PESSOAL!B108&lt;&gt;"",ROUNDUP(PESSOAL!B108,0),"")</f>
        <v/>
      </c>
      <c r="C40" s="57"/>
      <c r="D40" s="57"/>
      <c r="E40" s="57"/>
      <c r="F40" s="57"/>
      <c r="G40" s="57"/>
      <c r="H40" s="57"/>
      <c r="I40" s="57"/>
      <c r="J40" s="57"/>
      <c r="K40" s="57"/>
      <c r="L40" s="57"/>
      <c r="M40" s="57"/>
      <c r="N40" s="57"/>
      <c r="O40" s="57"/>
      <c r="P40" s="57"/>
      <c r="Q40" s="57"/>
      <c r="R40" s="58"/>
      <c r="V40" s="257"/>
      <c r="W40" s="258"/>
      <c r="X40" s="258"/>
      <c r="Y40" s="258"/>
      <c r="Z40" s="258"/>
      <c r="AA40" s="258"/>
      <c r="AB40" s="258"/>
      <c r="AC40" s="258"/>
      <c r="AD40" s="258"/>
      <c r="AE40" s="258"/>
      <c r="AF40" s="258"/>
      <c r="AG40" s="258"/>
      <c r="AH40" s="258"/>
      <c r="AI40" s="258"/>
      <c r="AJ40" s="258"/>
      <c r="AK40" s="259"/>
    </row>
    <row r="41" spans="1:37" x14ac:dyDescent="0.2">
      <c r="A41" s="172" t="str">
        <f>IF(PESSOAL!A109&lt;&gt;"",PESSOAL!A109,"")</f>
        <v/>
      </c>
      <c r="B41" s="187" t="str">
        <f>IF(PESSOAL!B109&lt;&gt;"",ROUNDUP(PESSOAL!B109,0),"")</f>
        <v/>
      </c>
      <c r="C41" s="57"/>
      <c r="D41" s="57"/>
      <c r="E41" s="57"/>
      <c r="F41" s="57"/>
      <c r="G41" s="57"/>
      <c r="H41" s="57"/>
      <c r="I41" s="57"/>
      <c r="J41" s="57"/>
      <c r="K41" s="57"/>
      <c r="L41" s="57"/>
      <c r="M41" s="57"/>
      <c r="N41" s="57"/>
      <c r="O41" s="57"/>
      <c r="P41" s="57"/>
      <c r="Q41" s="57"/>
      <c r="R41" s="58"/>
      <c r="V41" s="257"/>
      <c r="W41" s="258"/>
      <c r="X41" s="258"/>
      <c r="Y41" s="258"/>
      <c r="Z41" s="258"/>
      <c r="AA41" s="258"/>
      <c r="AB41" s="258"/>
      <c r="AC41" s="258"/>
      <c r="AD41" s="258"/>
      <c r="AE41" s="258"/>
      <c r="AF41" s="258"/>
      <c r="AG41" s="258"/>
      <c r="AH41" s="258"/>
      <c r="AI41" s="258"/>
      <c r="AJ41" s="258"/>
      <c r="AK41" s="259"/>
    </row>
    <row r="42" spans="1:37" x14ac:dyDescent="0.2">
      <c r="A42" s="172" t="str">
        <f>IF(PESSOAL!A110&lt;&gt;"",PESSOAL!A110,"")</f>
        <v/>
      </c>
      <c r="B42" s="187" t="str">
        <f>IF(PESSOAL!B110&lt;&gt;"",ROUNDUP(PESSOAL!B110,0),"")</f>
        <v/>
      </c>
      <c r="C42" s="57"/>
      <c r="D42" s="57"/>
      <c r="E42" s="57"/>
      <c r="F42" s="57"/>
      <c r="G42" s="57"/>
      <c r="H42" s="57"/>
      <c r="I42" s="57"/>
      <c r="J42" s="57"/>
      <c r="K42" s="57"/>
      <c r="L42" s="57"/>
      <c r="M42" s="57"/>
      <c r="N42" s="57"/>
      <c r="O42" s="57"/>
      <c r="P42" s="57"/>
      <c r="Q42" s="57"/>
      <c r="R42" s="58"/>
      <c r="V42" s="257"/>
      <c r="W42" s="258"/>
      <c r="X42" s="258"/>
      <c r="Y42" s="258"/>
      <c r="Z42" s="258"/>
      <c r="AA42" s="258"/>
      <c r="AB42" s="258"/>
      <c r="AC42" s="258"/>
      <c r="AD42" s="258"/>
      <c r="AE42" s="258"/>
      <c r="AF42" s="258"/>
      <c r="AG42" s="258"/>
      <c r="AH42" s="258"/>
      <c r="AI42" s="258"/>
      <c r="AJ42" s="258"/>
      <c r="AK42" s="259"/>
    </row>
    <row r="43" spans="1:37" x14ac:dyDescent="0.2">
      <c r="A43" s="172" t="str">
        <f>IF(PESSOAL!A111&lt;&gt;"",PESSOAL!A111,"")</f>
        <v/>
      </c>
      <c r="B43" s="187" t="str">
        <f>IF(PESSOAL!B111&lt;&gt;"",ROUNDUP(PESSOAL!B111,0),"")</f>
        <v/>
      </c>
      <c r="C43" s="57"/>
      <c r="D43" s="57"/>
      <c r="E43" s="57"/>
      <c r="F43" s="57"/>
      <c r="G43" s="57"/>
      <c r="H43" s="57"/>
      <c r="I43" s="57"/>
      <c r="J43" s="57"/>
      <c r="K43" s="57"/>
      <c r="L43" s="57"/>
      <c r="M43" s="57"/>
      <c r="N43" s="57"/>
      <c r="O43" s="57"/>
      <c r="P43" s="57"/>
      <c r="Q43" s="57"/>
      <c r="R43" s="58"/>
      <c r="V43" s="257"/>
      <c r="W43" s="258"/>
      <c r="X43" s="258"/>
      <c r="Y43" s="258"/>
      <c r="Z43" s="258"/>
      <c r="AA43" s="258"/>
      <c r="AB43" s="258"/>
      <c r="AC43" s="258"/>
      <c r="AD43" s="258"/>
      <c r="AE43" s="258"/>
      <c r="AF43" s="258"/>
      <c r="AG43" s="258"/>
      <c r="AH43" s="258"/>
      <c r="AI43" s="258"/>
      <c r="AJ43" s="258"/>
      <c r="AK43" s="259"/>
    </row>
    <row r="44" spans="1:37" x14ac:dyDescent="0.2">
      <c r="A44" s="172" t="str">
        <f>IF(PESSOAL!A112&lt;&gt;"",PESSOAL!A112,"")</f>
        <v/>
      </c>
      <c r="B44" s="187" t="str">
        <f>IF(PESSOAL!B112&lt;&gt;"",ROUNDUP(PESSOAL!B112,0),"")</f>
        <v/>
      </c>
      <c r="C44" s="57"/>
      <c r="D44" s="57"/>
      <c r="E44" s="57"/>
      <c r="F44" s="57"/>
      <c r="G44" s="57"/>
      <c r="H44" s="57"/>
      <c r="I44" s="57"/>
      <c r="J44" s="57"/>
      <c r="K44" s="57"/>
      <c r="L44" s="57"/>
      <c r="M44" s="57"/>
      <c r="N44" s="57"/>
      <c r="O44" s="57"/>
      <c r="P44" s="57"/>
      <c r="Q44" s="57"/>
      <c r="R44" s="58"/>
      <c r="V44" s="257"/>
      <c r="W44" s="258"/>
      <c r="X44" s="258"/>
      <c r="Y44" s="258"/>
      <c r="Z44" s="258"/>
      <c r="AA44" s="258"/>
      <c r="AB44" s="258"/>
      <c r="AC44" s="258"/>
      <c r="AD44" s="258"/>
      <c r="AE44" s="258"/>
      <c r="AF44" s="258"/>
      <c r="AG44" s="258"/>
      <c r="AH44" s="258"/>
      <c r="AI44" s="258"/>
      <c r="AJ44" s="258"/>
      <c r="AK44" s="259"/>
    </row>
    <row r="45" spans="1:37" x14ac:dyDescent="0.2">
      <c r="A45" s="172" t="str">
        <f>IF(PESSOAL!A113&lt;&gt;"",PESSOAL!A113,"")</f>
        <v/>
      </c>
      <c r="B45" s="187" t="str">
        <f>IF(PESSOAL!B113&lt;&gt;"",ROUNDUP(PESSOAL!B113,0),"")</f>
        <v/>
      </c>
      <c r="C45" s="57"/>
      <c r="D45" s="57"/>
      <c r="E45" s="57"/>
      <c r="F45" s="57"/>
      <c r="G45" s="57"/>
      <c r="H45" s="57"/>
      <c r="I45" s="57"/>
      <c r="J45" s="57"/>
      <c r="K45" s="57"/>
      <c r="L45" s="57"/>
      <c r="M45" s="57"/>
      <c r="N45" s="57"/>
      <c r="O45" s="57"/>
      <c r="P45" s="57"/>
      <c r="Q45" s="57"/>
      <c r="R45" s="58"/>
      <c r="V45" s="257"/>
      <c r="W45" s="258"/>
      <c r="X45" s="258"/>
      <c r="Y45" s="258"/>
      <c r="Z45" s="258"/>
      <c r="AA45" s="258"/>
      <c r="AB45" s="258"/>
      <c r="AC45" s="258"/>
      <c r="AD45" s="258"/>
      <c r="AE45" s="258"/>
      <c r="AF45" s="258"/>
      <c r="AG45" s="258"/>
      <c r="AH45" s="258"/>
      <c r="AI45" s="258"/>
      <c r="AJ45" s="258"/>
      <c r="AK45" s="259"/>
    </row>
    <row r="46" spans="1:37" x14ac:dyDescent="0.2">
      <c r="A46" s="172" t="str">
        <f>IF(PESSOAL!A114&lt;&gt;"",PESSOAL!A114,"")</f>
        <v/>
      </c>
      <c r="B46" s="187" t="str">
        <f>IF(PESSOAL!B114&lt;&gt;"",ROUNDUP(PESSOAL!B114,0),"")</f>
        <v/>
      </c>
      <c r="C46" s="57"/>
      <c r="D46" s="57"/>
      <c r="E46" s="57"/>
      <c r="F46" s="57"/>
      <c r="G46" s="57"/>
      <c r="H46" s="57"/>
      <c r="I46" s="57"/>
      <c r="J46" s="57"/>
      <c r="K46" s="57"/>
      <c r="L46" s="57"/>
      <c r="M46" s="57"/>
      <c r="N46" s="57"/>
      <c r="O46" s="57"/>
      <c r="P46" s="57"/>
      <c r="Q46" s="57"/>
      <c r="R46" s="58"/>
      <c r="V46" s="257"/>
      <c r="W46" s="258"/>
      <c r="X46" s="258"/>
      <c r="Y46" s="258"/>
      <c r="Z46" s="258"/>
      <c r="AA46" s="258"/>
      <c r="AB46" s="258"/>
      <c r="AC46" s="258"/>
      <c r="AD46" s="258"/>
      <c r="AE46" s="258"/>
      <c r="AF46" s="258"/>
      <c r="AG46" s="258"/>
      <c r="AH46" s="258"/>
      <c r="AI46" s="258"/>
      <c r="AJ46" s="258"/>
      <c r="AK46" s="259"/>
    </row>
    <row r="47" spans="1:37" x14ac:dyDescent="0.2">
      <c r="A47" s="172" t="str">
        <f>IF(PESSOAL!A115&lt;&gt;"",PESSOAL!A115,"")</f>
        <v/>
      </c>
      <c r="B47" s="187" t="str">
        <f>IF(PESSOAL!B115&lt;&gt;"",ROUNDUP(PESSOAL!B115,0),"")</f>
        <v/>
      </c>
      <c r="C47" s="57"/>
      <c r="D47" s="57"/>
      <c r="E47" s="57"/>
      <c r="F47" s="57"/>
      <c r="G47" s="57"/>
      <c r="H47" s="57"/>
      <c r="I47" s="57"/>
      <c r="J47" s="57"/>
      <c r="K47" s="57"/>
      <c r="L47" s="57"/>
      <c r="M47" s="57"/>
      <c r="N47" s="57"/>
      <c r="O47" s="57"/>
      <c r="P47" s="57"/>
      <c r="Q47" s="57"/>
      <c r="R47" s="58"/>
      <c r="V47" s="257"/>
      <c r="W47" s="258"/>
      <c r="X47" s="258"/>
      <c r="Y47" s="258"/>
      <c r="Z47" s="258"/>
      <c r="AA47" s="258"/>
      <c r="AB47" s="258"/>
      <c r="AC47" s="258"/>
      <c r="AD47" s="258"/>
      <c r="AE47" s="258"/>
      <c r="AF47" s="258"/>
      <c r="AG47" s="258"/>
      <c r="AH47" s="258"/>
      <c r="AI47" s="258"/>
      <c r="AJ47" s="258"/>
      <c r="AK47" s="259"/>
    </row>
    <row r="48" spans="1:37" x14ac:dyDescent="0.2">
      <c r="A48" s="172" t="str">
        <f>IF(PESSOAL!A116&lt;&gt;"",PESSOAL!A116,"")</f>
        <v/>
      </c>
      <c r="B48" s="187" t="str">
        <f>IF(PESSOAL!B116&lt;&gt;"",ROUNDUP(PESSOAL!B116,0),"")</f>
        <v/>
      </c>
      <c r="C48" s="57"/>
      <c r="D48" s="57"/>
      <c r="E48" s="57"/>
      <c r="F48" s="57"/>
      <c r="G48" s="57"/>
      <c r="H48" s="57"/>
      <c r="I48" s="57"/>
      <c r="J48" s="57"/>
      <c r="K48" s="57"/>
      <c r="L48" s="57"/>
      <c r="M48" s="57"/>
      <c r="N48" s="57"/>
      <c r="O48" s="57"/>
      <c r="P48" s="57"/>
      <c r="Q48" s="57"/>
      <c r="R48" s="58"/>
      <c r="V48" s="257"/>
      <c r="W48" s="258"/>
      <c r="X48" s="258"/>
      <c r="Y48" s="258"/>
      <c r="Z48" s="258"/>
      <c r="AA48" s="258"/>
      <c r="AB48" s="258"/>
      <c r="AC48" s="258"/>
      <c r="AD48" s="258"/>
      <c r="AE48" s="258"/>
      <c r="AF48" s="258"/>
      <c r="AG48" s="258"/>
      <c r="AH48" s="258"/>
      <c r="AI48" s="258"/>
      <c r="AJ48" s="258"/>
      <c r="AK48" s="259"/>
    </row>
    <row r="49" spans="1:37" x14ac:dyDescent="0.2">
      <c r="A49" s="172" t="e">
        <f>IF(PESSOAL!#REF!&lt;&gt;"",PESSOAL!#REF!,"")</f>
        <v>#REF!</v>
      </c>
      <c r="B49" s="187" t="e">
        <f>IF(PESSOAL!#REF!&lt;&gt;"",ROUNDUP(PESSOAL!#REF!,0),"")</f>
        <v>#REF!</v>
      </c>
      <c r="C49" s="57"/>
      <c r="D49" s="57"/>
      <c r="E49" s="57"/>
      <c r="F49" s="57"/>
      <c r="G49" s="57"/>
      <c r="H49" s="57"/>
      <c r="I49" s="57"/>
      <c r="J49" s="57"/>
      <c r="K49" s="57"/>
      <c r="L49" s="57"/>
      <c r="M49" s="57"/>
      <c r="N49" s="57"/>
      <c r="O49" s="57"/>
      <c r="P49" s="57"/>
      <c r="Q49" s="57"/>
      <c r="R49" s="58"/>
      <c r="V49" s="257"/>
      <c r="W49" s="258"/>
      <c r="X49" s="258"/>
      <c r="Y49" s="258"/>
      <c r="Z49" s="258"/>
      <c r="AA49" s="258"/>
      <c r="AB49" s="258"/>
      <c r="AC49" s="258"/>
      <c r="AD49" s="258"/>
      <c r="AE49" s="258"/>
      <c r="AF49" s="258"/>
      <c r="AG49" s="258"/>
      <c r="AH49" s="258"/>
      <c r="AI49" s="258"/>
      <c r="AJ49" s="258"/>
      <c r="AK49" s="259"/>
    </row>
    <row r="50" spans="1:37" x14ac:dyDescent="0.2">
      <c r="A50" s="172" t="e">
        <f>IF(PESSOAL!#REF!&lt;&gt;"",PESSOAL!#REF!,"")</f>
        <v>#REF!</v>
      </c>
      <c r="B50" s="187" t="e">
        <f>IF(PESSOAL!#REF!&lt;&gt;"",ROUNDUP(PESSOAL!#REF!,0),"")</f>
        <v>#REF!</v>
      </c>
      <c r="C50" s="57"/>
      <c r="D50" s="57"/>
      <c r="E50" s="57"/>
      <c r="F50" s="57"/>
      <c r="G50" s="57"/>
      <c r="H50" s="57"/>
      <c r="I50" s="57"/>
      <c r="J50" s="57"/>
      <c r="K50" s="57"/>
      <c r="L50" s="57"/>
      <c r="M50" s="57"/>
      <c r="N50" s="57"/>
      <c r="O50" s="57"/>
      <c r="P50" s="57"/>
      <c r="Q50" s="57"/>
      <c r="R50" s="58"/>
      <c r="V50" s="257"/>
      <c r="W50" s="258"/>
      <c r="X50" s="258"/>
      <c r="Y50" s="258"/>
      <c r="Z50" s="258"/>
      <c r="AA50" s="258"/>
      <c r="AB50" s="258"/>
      <c r="AC50" s="258"/>
      <c r="AD50" s="258"/>
      <c r="AE50" s="258"/>
      <c r="AF50" s="258"/>
      <c r="AG50" s="258"/>
      <c r="AH50" s="258"/>
      <c r="AI50" s="258"/>
      <c r="AJ50" s="258"/>
      <c r="AK50" s="259"/>
    </row>
    <row r="51" spans="1:37" x14ac:dyDescent="0.2">
      <c r="A51" s="172" t="e">
        <f>IF(PESSOAL!#REF!&lt;&gt;"",PESSOAL!#REF!,"")</f>
        <v>#REF!</v>
      </c>
      <c r="B51" s="187" t="e">
        <f>IF(PESSOAL!#REF!&lt;&gt;"",ROUNDUP(PESSOAL!#REF!,0),"")</f>
        <v>#REF!</v>
      </c>
      <c r="C51" s="57"/>
      <c r="D51" s="57"/>
      <c r="E51" s="57"/>
      <c r="F51" s="57"/>
      <c r="G51" s="57"/>
      <c r="H51" s="57"/>
      <c r="I51" s="57"/>
      <c r="J51" s="57"/>
      <c r="K51" s="57"/>
      <c r="L51" s="57"/>
      <c r="M51" s="57"/>
      <c r="N51" s="57"/>
      <c r="O51" s="57"/>
      <c r="P51" s="57"/>
      <c r="Q51" s="57"/>
      <c r="R51" s="58"/>
      <c r="V51" s="257"/>
      <c r="W51" s="258"/>
      <c r="X51" s="258"/>
      <c r="Y51" s="258"/>
      <c r="Z51" s="258"/>
      <c r="AA51" s="258"/>
      <c r="AB51" s="258"/>
      <c r="AC51" s="258"/>
      <c r="AD51" s="258"/>
      <c r="AE51" s="258"/>
      <c r="AF51" s="258"/>
      <c r="AG51" s="258"/>
      <c r="AH51" s="258"/>
      <c r="AI51" s="258"/>
      <c r="AJ51" s="258"/>
      <c r="AK51" s="259"/>
    </row>
    <row r="52" spans="1:37" x14ac:dyDescent="0.2">
      <c r="A52" s="172" t="e">
        <f>IF(PESSOAL!#REF!&lt;&gt;"",PESSOAL!#REF!,"")</f>
        <v>#REF!</v>
      </c>
      <c r="B52" s="187" t="e">
        <f>IF(PESSOAL!#REF!&lt;&gt;"",ROUNDUP(PESSOAL!#REF!,0),"")</f>
        <v>#REF!</v>
      </c>
      <c r="C52" s="57"/>
      <c r="D52" s="57"/>
      <c r="E52" s="57"/>
      <c r="F52" s="57"/>
      <c r="G52" s="57"/>
      <c r="H52" s="57"/>
      <c r="I52" s="57"/>
      <c r="J52" s="57"/>
      <c r="K52" s="57"/>
      <c r="L52" s="57"/>
      <c r="M52" s="57"/>
      <c r="N52" s="57"/>
      <c r="O52" s="57"/>
      <c r="P52" s="57"/>
      <c r="Q52" s="57"/>
      <c r="R52" s="58"/>
      <c r="V52" s="257"/>
      <c r="W52" s="258"/>
      <c r="X52" s="258"/>
      <c r="Y52" s="258"/>
      <c r="Z52" s="258"/>
      <c r="AA52" s="258"/>
      <c r="AB52" s="258"/>
      <c r="AC52" s="258"/>
      <c r="AD52" s="258"/>
      <c r="AE52" s="258"/>
      <c r="AF52" s="258"/>
      <c r="AG52" s="258"/>
      <c r="AH52" s="258"/>
      <c r="AI52" s="258"/>
      <c r="AJ52" s="258"/>
      <c r="AK52" s="259"/>
    </row>
    <row r="53" spans="1:37" ht="15.75" customHeight="1" x14ac:dyDescent="0.2">
      <c r="C53" s="127"/>
      <c r="D53" s="93"/>
      <c r="E53" s="93"/>
      <c r="F53" s="93"/>
      <c r="G53" s="93"/>
      <c r="H53" s="93"/>
      <c r="I53" s="93"/>
      <c r="J53" s="93"/>
      <c r="K53" s="93"/>
      <c r="L53" s="93"/>
      <c r="M53" s="93"/>
      <c r="N53" s="93"/>
      <c r="O53" s="93"/>
      <c r="P53" s="93"/>
      <c r="Q53" s="93"/>
      <c r="R53" s="93"/>
      <c r="S53" s="93"/>
    </row>
    <row r="54" spans="1:37" ht="15.75" customHeight="1" x14ac:dyDescent="0.2">
      <c r="C54" s="127"/>
      <c r="D54" s="93"/>
      <c r="E54" s="93"/>
      <c r="F54" s="93"/>
      <c r="G54" s="93"/>
      <c r="H54" s="93"/>
      <c r="I54" s="93"/>
      <c r="J54" s="93"/>
      <c r="K54" s="93"/>
      <c r="L54" s="93"/>
      <c r="M54" s="93"/>
      <c r="N54" s="93"/>
      <c r="O54" s="93"/>
      <c r="P54" s="93"/>
      <c r="Q54" s="93"/>
      <c r="R54" s="93"/>
      <c r="S54" s="93"/>
    </row>
    <row r="55" spans="1:37" ht="15.75" customHeight="1" thickBot="1" x14ac:dyDescent="0.25">
      <c r="A55" s="83" t="s">
        <v>18</v>
      </c>
      <c r="B55" s="83"/>
      <c r="C55" s="101"/>
      <c r="D55" s="102"/>
      <c r="E55" s="102"/>
      <c r="F55" s="102"/>
      <c r="G55" s="102"/>
      <c r="H55" s="102"/>
      <c r="I55" s="102"/>
      <c r="J55" s="102"/>
      <c r="K55" s="102"/>
      <c r="L55" s="102"/>
      <c r="M55" s="102"/>
      <c r="N55" s="102"/>
      <c r="O55" s="102"/>
      <c r="P55" s="102"/>
      <c r="Q55" s="102"/>
      <c r="R55" s="102"/>
      <c r="S55" s="93"/>
    </row>
    <row r="56" spans="1:37" ht="39" thickBot="1" x14ac:dyDescent="0.25">
      <c r="A56" s="113" t="s">
        <v>37</v>
      </c>
      <c r="B56" s="88" t="s">
        <v>38</v>
      </c>
      <c r="C56" s="114" t="str">
        <f>IF(C$16&lt;&gt;"",C$16,"")</f>
        <v/>
      </c>
      <c r="D56" s="115" t="str">
        <f t="shared" ref="D56:R56" si="4">IF(D$16&lt;&gt;"",D$16,"")</f>
        <v/>
      </c>
      <c r="E56" s="115" t="str">
        <f t="shared" si="4"/>
        <v/>
      </c>
      <c r="F56" s="115" t="str">
        <f t="shared" si="4"/>
        <v/>
      </c>
      <c r="G56" s="115" t="str">
        <f t="shared" si="4"/>
        <v/>
      </c>
      <c r="H56" s="115" t="str">
        <f t="shared" si="4"/>
        <v/>
      </c>
      <c r="I56" s="115" t="str">
        <f t="shared" si="4"/>
        <v/>
      </c>
      <c r="J56" s="115" t="str">
        <f t="shared" si="4"/>
        <v/>
      </c>
      <c r="K56" s="115" t="str">
        <f t="shared" si="4"/>
        <v/>
      </c>
      <c r="L56" s="115" t="str">
        <f t="shared" si="4"/>
        <v/>
      </c>
      <c r="M56" s="115" t="str">
        <f t="shared" si="4"/>
        <v/>
      </c>
      <c r="N56" s="115" t="str">
        <f t="shared" si="4"/>
        <v/>
      </c>
      <c r="O56" s="115" t="str">
        <f t="shared" si="4"/>
        <v/>
      </c>
      <c r="P56" s="115" t="str">
        <f t="shared" si="4"/>
        <v/>
      </c>
      <c r="Q56" s="115" t="str">
        <f t="shared" si="4"/>
        <v/>
      </c>
      <c r="R56" s="88" t="str">
        <f t="shared" si="4"/>
        <v/>
      </c>
      <c r="S56" s="93"/>
    </row>
    <row r="57" spans="1:37" x14ac:dyDescent="0.2">
      <c r="A57" s="172" t="str">
        <f t="shared" ref="A57:B86" si="5">A23</f>
        <v/>
      </c>
      <c r="B57" s="197" t="str">
        <f t="shared" si="5"/>
        <v/>
      </c>
      <c r="C57" s="47"/>
      <c r="D57" s="49"/>
      <c r="E57" s="49"/>
      <c r="F57" s="49"/>
      <c r="G57" s="49"/>
      <c r="H57" s="49"/>
      <c r="I57" s="49"/>
      <c r="J57" s="49"/>
      <c r="K57" s="49"/>
      <c r="L57" s="49"/>
      <c r="M57" s="49"/>
      <c r="N57" s="49"/>
      <c r="O57" s="49"/>
      <c r="P57" s="49"/>
      <c r="Q57" s="49"/>
      <c r="R57" s="50"/>
      <c r="S57" s="93"/>
    </row>
    <row r="58" spans="1:37" x14ac:dyDescent="0.2">
      <c r="A58" s="172" t="str">
        <f t="shared" si="5"/>
        <v/>
      </c>
      <c r="B58" s="198" t="str">
        <f t="shared" si="5"/>
        <v/>
      </c>
      <c r="C58" s="51"/>
      <c r="D58" s="48"/>
      <c r="E58" s="48"/>
      <c r="F58" s="48"/>
      <c r="G58" s="48"/>
      <c r="H58" s="48"/>
      <c r="I58" s="48"/>
      <c r="J58" s="48"/>
      <c r="K58" s="48"/>
      <c r="L58" s="48"/>
      <c r="M58" s="48"/>
      <c r="N58" s="48"/>
      <c r="O58" s="48"/>
      <c r="P58" s="48"/>
      <c r="Q58" s="48"/>
      <c r="R58" s="52"/>
      <c r="S58" s="93"/>
    </row>
    <row r="59" spans="1:37" x14ac:dyDescent="0.2">
      <c r="A59" s="172" t="str">
        <f t="shared" si="5"/>
        <v/>
      </c>
      <c r="B59" s="198" t="str">
        <f t="shared" si="5"/>
        <v/>
      </c>
      <c r="C59" s="51"/>
      <c r="D59" s="48"/>
      <c r="E59" s="48"/>
      <c r="F59" s="48"/>
      <c r="G59" s="48"/>
      <c r="H59" s="48"/>
      <c r="I59" s="48"/>
      <c r="J59" s="48"/>
      <c r="K59" s="48"/>
      <c r="L59" s="48"/>
      <c r="M59" s="48"/>
      <c r="N59" s="48"/>
      <c r="O59" s="48"/>
      <c r="P59" s="48"/>
      <c r="Q59" s="48"/>
      <c r="R59" s="52"/>
      <c r="S59" s="93"/>
    </row>
    <row r="60" spans="1:37" x14ac:dyDescent="0.2">
      <c r="A60" s="172" t="str">
        <f t="shared" si="5"/>
        <v/>
      </c>
      <c r="B60" s="198" t="str">
        <f t="shared" si="5"/>
        <v/>
      </c>
      <c r="C60" s="51"/>
      <c r="D60" s="48"/>
      <c r="E60" s="48"/>
      <c r="F60" s="48"/>
      <c r="G60" s="48"/>
      <c r="H60" s="48"/>
      <c r="I60" s="48"/>
      <c r="J60" s="48"/>
      <c r="K60" s="48"/>
      <c r="L60" s="48"/>
      <c r="M60" s="48"/>
      <c r="N60" s="48"/>
      <c r="O60" s="48"/>
      <c r="P60" s="48"/>
      <c r="Q60" s="48"/>
      <c r="R60" s="52"/>
      <c r="S60" s="93"/>
    </row>
    <row r="61" spans="1:37" x14ac:dyDescent="0.2">
      <c r="A61" s="172" t="str">
        <f t="shared" si="5"/>
        <v/>
      </c>
      <c r="B61" s="198" t="str">
        <f t="shared" si="5"/>
        <v/>
      </c>
      <c r="C61" s="51"/>
      <c r="D61" s="48"/>
      <c r="E61" s="48"/>
      <c r="F61" s="48"/>
      <c r="G61" s="48"/>
      <c r="H61" s="48"/>
      <c r="I61" s="48"/>
      <c r="J61" s="48"/>
      <c r="K61" s="48"/>
      <c r="L61" s="48"/>
      <c r="M61" s="48"/>
      <c r="N61" s="48"/>
      <c r="O61" s="48"/>
      <c r="P61" s="48"/>
      <c r="Q61" s="48"/>
      <c r="R61" s="52"/>
      <c r="S61" s="93"/>
    </row>
    <row r="62" spans="1:37" x14ac:dyDescent="0.2">
      <c r="A62" s="172" t="str">
        <f t="shared" si="5"/>
        <v/>
      </c>
      <c r="B62" s="198" t="str">
        <f t="shared" si="5"/>
        <v/>
      </c>
      <c r="C62" s="51"/>
      <c r="D62" s="48"/>
      <c r="E62" s="48"/>
      <c r="F62" s="48"/>
      <c r="G62" s="48"/>
      <c r="H62" s="48"/>
      <c r="I62" s="48"/>
      <c r="J62" s="48"/>
      <c r="K62" s="48"/>
      <c r="L62" s="48"/>
      <c r="M62" s="48"/>
      <c r="N62" s="48"/>
      <c r="O62" s="48"/>
      <c r="P62" s="48"/>
      <c r="Q62" s="48"/>
      <c r="R62" s="52"/>
      <c r="S62" s="93"/>
    </row>
    <row r="63" spans="1:37" x14ac:dyDescent="0.2">
      <c r="A63" s="172" t="str">
        <f t="shared" si="5"/>
        <v/>
      </c>
      <c r="B63" s="198" t="str">
        <f t="shared" si="5"/>
        <v/>
      </c>
      <c r="C63" s="51"/>
      <c r="D63" s="48"/>
      <c r="E63" s="48"/>
      <c r="F63" s="48"/>
      <c r="G63" s="48"/>
      <c r="H63" s="48"/>
      <c r="I63" s="48"/>
      <c r="J63" s="48"/>
      <c r="K63" s="48"/>
      <c r="L63" s="48"/>
      <c r="M63" s="48"/>
      <c r="N63" s="48"/>
      <c r="O63" s="48"/>
      <c r="P63" s="48"/>
      <c r="Q63" s="48"/>
      <c r="R63" s="52"/>
      <c r="S63" s="93"/>
    </row>
    <row r="64" spans="1:37" x14ac:dyDescent="0.2">
      <c r="A64" s="172" t="str">
        <f t="shared" si="5"/>
        <v/>
      </c>
      <c r="B64" s="198" t="str">
        <f t="shared" si="5"/>
        <v/>
      </c>
      <c r="C64" s="51"/>
      <c r="D64" s="48"/>
      <c r="E64" s="48"/>
      <c r="F64" s="48"/>
      <c r="G64" s="48"/>
      <c r="H64" s="48"/>
      <c r="I64" s="48"/>
      <c r="J64" s="48"/>
      <c r="K64" s="48"/>
      <c r="L64" s="48"/>
      <c r="M64" s="48"/>
      <c r="N64" s="48"/>
      <c r="O64" s="48"/>
      <c r="P64" s="48"/>
      <c r="Q64" s="48"/>
      <c r="R64" s="52"/>
      <c r="S64" s="93"/>
    </row>
    <row r="65" spans="1:19" x14ac:dyDescent="0.2">
      <c r="A65" s="172" t="str">
        <f t="shared" si="5"/>
        <v/>
      </c>
      <c r="B65" s="198" t="str">
        <f t="shared" si="5"/>
        <v/>
      </c>
      <c r="C65" s="51"/>
      <c r="D65" s="48"/>
      <c r="E65" s="48"/>
      <c r="F65" s="48"/>
      <c r="G65" s="48"/>
      <c r="H65" s="48"/>
      <c r="I65" s="48"/>
      <c r="J65" s="48"/>
      <c r="K65" s="48"/>
      <c r="L65" s="48"/>
      <c r="M65" s="48"/>
      <c r="N65" s="48"/>
      <c r="O65" s="48"/>
      <c r="P65" s="48"/>
      <c r="Q65" s="48"/>
      <c r="R65" s="52"/>
      <c r="S65" s="93"/>
    </row>
    <row r="66" spans="1:19" x14ac:dyDescent="0.2">
      <c r="A66" s="172" t="str">
        <f t="shared" si="5"/>
        <v/>
      </c>
      <c r="B66" s="198" t="str">
        <f t="shared" si="5"/>
        <v/>
      </c>
      <c r="C66" s="51"/>
      <c r="D66" s="48"/>
      <c r="E66" s="48"/>
      <c r="F66" s="48"/>
      <c r="G66" s="48"/>
      <c r="H66" s="48"/>
      <c r="I66" s="48"/>
      <c r="J66" s="48"/>
      <c r="K66" s="48"/>
      <c r="L66" s="48"/>
      <c r="M66" s="48"/>
      <c r="N66" s="48"/>
      <c r="O66" s="48"/>
      <c r="P66" s="48"/>
      <c r="Q66" s="48"/>
      <c r="R66" s="52"/>
      <c r="S66" s="93"/>
    </row>
    <row r="67" spans="1:19" x14ac:dyDescent="0.2">
      <c r="A67" s="172" t="str">
        <f t="shared" si="5"/>
        <v/>
      </c>
      <c r="B67" s="198" t="str">
        <f t="shared" si="5"/>
        <v/>
      </c>
      <c r="C67" s="51"/>
      <c r="D67" s="48"/>
      <c r="E67" s="48"/>
      <c r="F67" s="48"/>
      <c r="G67" s="48"/>
      <c r="H67" s="48"/>
      <c r="I67" s="48"/>
      <c r="J67" s="48"/>
      <c r="K67" s="48"/>
      <c r="L67" s="48"/>
      <c r="M67" s="48"/>
      <c r="N67" s="48"/>
      <c r="O67" s="48"/>
      <c r="P67" s="48"/>
      <c r="Q67" s="48"/>
      <c r="R67" s="52"/>
      <c r="S67" s="93"/>
    </row>
    <row r="68" spans="1:19" x14ac:dyDescent="0.2">
      <c r="A68" s="172" t="str">
        <f t="shared" si="5"/>
        <v/>
      </c>
      <c r="B68" s="198" t="str">
        <f t="shared" si="5"/>
        <v/>
      </c>
      <c r="C68" s="51"/>
      <c r="D68" s="48"/>
      <c r="E68" s="48"/>
      <c r="F68" s="48"/>
      <c r="G68" s="48"/>
      <c r="H68" s="48"/>
      <c r="I68" s="48"/>
      <c r="J68" s="48"/>
      <c r="K68" s="48"/>
      <c r="L68" s="48"/>
      <c r="M68" s="48"/>
      <c r="N68" s="48"/>
      <c r="O68" s="48"/>
      <c r="P68" s="48"/>
      <c r="Q68" s="48"/>
      <c r="R68" s="52"/>
      <c r="S68" s="93"/>
    </row>
    <row r="69" spans="1:19" x14ac:dyDescent="0.2">
      <c r="A69" s="172" t="str">
        <f t="shared" si="5"/>
        <v/>
      </c>
      <c r="B69" s="198" t="str">
        <f t="shared" si="5"/>
        <v/>
      </c>
      <c r="C69" s="51"/>
      <c r="D69" s="48"/>
      <c r="E69" s="48"/>
      <c r="F69" s="48"/>
      <c r="G69" s="48"/>
      <c r="H69" s="48"/>
      <c r="I69" s="48"/>
      <c r="J69" s="48"/>
      <c r="K69" s="48"/>
      <c r="L69" s="48"/>
      <c r="M69" s="48"/>
      <c r="N69" s="48"/>
      <c r="O69" s="48"/>
      <c r="P69" s="48"/>
      <c r="Q69" s="48"/>
      <c r="R69" s="52"/>
      <c r="S69" s="93"/>
    </row>
    <row r="70" spans="1:19" x14ac:dyDescent="0.2">
      <c r="A70" s="172" t="str">
        <f t="shared" si="5"/>
        <v/>
      </c>
      <c r="B70" s="198" t="str">
        <f t="shared" si="5"/>
        <v/>
      </c>
      <c r="C70" s="51"/>
      <c r="D70" s="48"/>
      <c r="E70" s="48"/>
      <c r="F70" s="48"/>
      <c r="G70" s="48"/>
      <c r="H70" s="48"/>
      <c r="I70" s="48"/>
      <c r="J70" s="48"/>
      <c r="K70" s="48"/>
      <c r="L70" s="48"/>
      <c r="M70" s="48"/>
      <c r="N70" s="48"/>
      <c r="O70" s="48"/>
      <c r="P70" s="48"/>
      <c r="Q70" s="48"/>
      <c r="R70" s="52"/>
      <c r="S70" s="93"/>
    </row>
    <row r="71" spans="1:19" x14ac:dyDescent="0.2">
      <c r="A71" s="172" t="str">
        <f t="shared" si="5"/>
        <v/>
      </c>
      <c r="B71" s="198" t="str">
        <f t="shared" si="5"/>
        <v/>
      </c>
      <c r="C71" s="51"/>
      <c r="D71" s="48"/>
      <c r="E71" s="48"/>
      <c r="F71" s="48"/>
      <c r="G71" s="48"/>
      <c r="H71" s="48"/>
      <c r="I71" s="48"/>
      <c r="J71" s="48"/>
      <c r="K71" s="48"/>
      <c r="L71" s="48"/>
      <c r="M71" s="48"/>
      <c r="N71" s="48"/>
      <c r="O71" s="48"/>
      <c r="P71" s="48"/>
      <c r="Q71" s="48"/>
      <c r="R71" s="52"/>
      <c r="S71" s="93"/>
    </row>
    <row r="72" spans="1:19" x14ac:dyDescent="0.2">
      <c r="A72" s="172" t="str">
        <f t="shared" si="5"/>
        <v/>
      </c>
      <c r="B72" s="198" t="str">
        <f t="shared" si="5"/>
        <v/>
      </c>
      <c r="C72" s="51"/>
      <c r="D72" s="48"/>
      <c r="E72" s="48"/>
      <c r="F72" s="48"/>
      <c r="G72" s="48"/>
      <c r="H72" s="48"/>
      <c r="I72" s="48"/>
      <c r="J72" s="48"/>
      <c r="K72" s="48"/>
      <c r="L72" s="48"/>
      <c r="M72" s="48"/>
      <c r="N72" s="48"/>
      <c r="O72" s="48"/>
      <c r="P72" s="48"/>
      <c r="Q72" s="48"/>
      <c r="R72" s="52"/>
      <c r="S72" s="93"/>
    </row>
    <row r="73" spans="1:19" x14ac:dyDescent="0.2">
      <c r="A73" s="172" t="str">
        <f t="shared" si="5"/>
        <v/>
      </c>
      <c r="B73" s="198" t="str">
        <f t="shared" si="5"/>
        <v/>
      </c>
      <c r="C73" s="51"/>
      <c r="D73" s="48"/>
      <c r="E73" s="48"/>
      <c r="F73" s="48"/>
      <c r="G73" s="48"/>
      <c r="H73" s="48"/>
      <c r="I73" s="48"/>
      <c r="J73" s="48"/>
      <c r="K73" s="48"/>
      <c r="L73" s="48"/>
      <c r="M73" s="48"/>
      <c r="N73" s="48"/>
      <c r="O73" s="48"/>
      <c r="P73" s="48"/>
      <c r="Q73" s="48"/>
      <c r="R73" s="52"/>
      <c r="S73" s="93"/>
    </row>
    <row r="74" spans="1:19" x14ac:dyDescent="0.2">
      <c r="A74" s="172" t="str">
        <f t="shared" si="5"/>
        <v/>
      </c>
      <c r="B74" s="198" t="str">
        <f t="shared" si="5"/>
        <v/>
      </c>
      <c r="C74" s="51"/>
      <c r="D74" s="48"/>
      <c r="E74" s="48"/>
      <c r="F74" s="48"/>
      <c r="G74" s="48"/>
      <c r="H74" s="48"/>
      <c r="I74" s="48"/>
      <c r="J74" s="48"/>
      <c r="K74" s="48"/>
      <c r="L74" s="48"/>
      <c r="M74" s="48"/>
      <c r="N74" s="48"/>
      <c r="O74" s="48"/>
      <c r="P74" s="48"/>
      <c r="Q74" s="48"/>
      <c r="R74" s="52"/>
      <c r="S74" s="93"/>
    </row>
    <row r="75" spans="1:19" x14ac:dyDescent="0.2">
      <c r="A75" s="172" t="str">
        <f t="shared" si="5"/>
        <v/>
      </c>
      <c r="B75" s="198" t="str">
        <f t="shared" si="5"/>
        <v/>
      </c>
      <c r="C75" s="51"/>
      <c r="D75" s="48"/>
      <c r="E75" s="48"/>
      <c r="F75" s="48"/>
      <c r="G75" s="48"/>
      <c r="H75" s="48"/>
      <c r="I75" s="48"/>
      <c r="J75" s="48"/>
      <c r="K75" s="48"/>
      <c r="L75" s="48"/>
      <c r="M75" s="48"/>
      <c r="N75" s="48"/>
      <c r="O75" s="48"/>
      <c r="P75" s="48"/>
      <c r="Q75" s="48"/>
      <c r="R75" s="52"/>
      <c r="S75" s="93"/>
    </row>
    <row r="76" spans="1:19" x14ac:dyDescent="0.2">
      <c r="A76" s="172" t="str">
        <f t="shared" si="5"/>
        <v/>
      </c>
      <c r="B76" s="198" t="str">
        <f t="shared" si="5"/>
        <v/>
      </c>
      <c r="C76" s="51"/>
      <c r="D76" s="48"/>
      <c r="E76" s="48"/>
      <c r="F76" s="48"/>
      <c r="G76" s="48"/>
      <c r="H76" s="48"/>
      <c r="I76" s="48"/>
      <c r="J76" s="48"/>
      <c r="K76" s="48"/>
      <c r="L76" s="48"/>
      <c r="M76" s="48"/>
      <c r="N76" s="48"/>
      <c r="O76" s="48"/>
      <c r="P76" s="48"/>
      <c r="Q76" s="48"/>
      <c r="R76" s="52"/>
      <c r="S76" s="93"/>
    </row>
    <row r="77" spans="1:19" x14ac:dyDescent="0.2">
      <c r="A77" s="172" t="str">
        <f t="shared" si="5"/>
        <v/>
      </c>
      <c r="B77" s="198" t="str">
        <f t="shared" si="5"/>
        <v/>
      </c>
      <c r="C77" s="51"/>
      <c r="D77" s="48"/>
      <c r="E77" s="48"/>
      <c r="F77" s="48"/>
      <c r="G77" s="48"/>
      <c r="H77" s="48"/>
      <c r="I77" s="48"/>
      <c r="J77" s="48"/>
      <c r="K77" s="48"/>
      <c r="L77" s="48"/>
      <c r="M77" s="48"/>
      <c r="N77" s="48"/>
      <c r="O77" s="48"/>
      <c r="P77" s="48"/>
      <c r="Q77" s="48"/>
      <c r="R77" s="52"/>
      <c r="S77" s="93"/>
    </row>
    <row r="78" spans="1:19" x14ac:dyDescent="0.2">
      <c r="A78" s="172" t="str">
        <f t="shared" si="5"/>
        <v/>
      </c>
      <c r="B78" s="198" t="str">
        <f t="shared" si="5"/>
        <v/>
      </c>
      <c r="C78" s="51"/>
      <c r="D78" s="48"/>
      <c r="E78" s="48"/>
      <c r="F78" s="48"/>
      <c r="G78" s="48"/>
      <c r="H78" s="48"/>
      <c r="I78" s="48"/>
      <c r="J78" s="48"/>
      <c r="K78" s="48"/>
      <c r="L78" s="48"/>
      <c r="M78" s="48"/>
      <c r="N78" s="48"/>
      <c r="O78" s="48"/>
      <c r="P78" s="48"/>
      <c r="Q78" s="48"/>
      <c r="R78" s="52"/>
      <c r="S78" s="93"/>
    </row>
    <row r="79" spans="1:19" x14ac:dyDescent="0.2">
      <c r="A79" s="172" t="str">
        <f t="shared" si="5"/>
        <v/>
      </c>
      <c r="B79" s="198" t="str">
        <f t="shared" si="5"/>
        <v/>
      </c>
      <c r="C79" s="51"/>
      <c r="D79" s="48"/>
      <c r="E79" s="48"/>
      <c r="F79" s="48"/>
      <c r="G79" s="48"/>
      <c r="H79" s="48"/>
      <c r="I79" s="48"/>
      <c r="J79" s="48"/>
      <c r="K79" s="48"/>
      <c r="L79" s="48"/>
      <c r="M79" s="48"/>
      <c r="N79" s="48"/>
      <c r="O79" s="48"/>
      <c r="P79" s="48"/>
      <c r="Q79" s="48"/>
      <c r="R79" s="52"/>
      <c r="S79" s="93"/>
    </row>
    <row r="80" spans="1:19" x14ac:dyDescent="0.2">
      <c r="A80" s="172" t="str">
        <f t="shared" si="5"/>
        <v/>
      </c>
      <c r="B80" s="198" t="str">
        <f t="shared" si="5"/>
        <v/>
      </c>
      <c r="C80" s="51"/>
      <c r="D80" s="48"/>
      <c r="E80" s="48"/>
      <c r="F80" s="48"/>
      <c r="G80" s="48"/>
      <c r="H80" s="48"/>
      <c r="I80" s="48"/>
      <c r="J80" s="48"/>
      <c r="K80" s="48"/>
      <c r="L80" s="48"/>
      <c r="M80" s="48"/>
      <c r="N80" s="48"/>
      <c r="O80" s="48"/>
      <c r="P80" s="48"/>
      <c r="Q80" s="48"/>
      <c r="R80" s="52"/>
      <c r="S80" s="93"/>
    </row>
    <row r="81" spans="1:20" x14ac:dyDescent="0.2">
      <c r="A81" s="172" t="str">
        <f t="shared" si="5"/>
        <v/>
      </c>
      <c r="B81" s="198" t="str">
        <f t="shared" si="5"/>
        <v/>
      </c>
      <c r="C81" s="51"/>
      <c r="D81" s="48"/>
      <c r="E81" s="48"/>
      <c r="F81" s="48"/>
      <c r="G81" s="48"/>
      <c r="H81" s="48"/>
      <c r="I81" s="48"/>
      <c r="J81" s="48"/>
      <c r="K81" s="48"/>
      <c r="L81" s="48"/>
      <c r="M81" s="48"/>
      <c r="N81" s="48"/>
      <c r="O81" s="48"/>
      <c r="P81" s="48"/>
      <c r="Q81" s="48"/>
      <c r="R81" s="52"/>
      <c r="S81" s="93"/>
    </row>
    <row r="82" spans="1:20" x14ac:dyDescent="0.2">
      <c r="A82" s="172" t="str">
        <f t="shared" si="5"/>
        <v/>
      </c>
      <c r="B82" s="198" t="str">
        <f t="shared" si="5"/>
        <v/>
      </c>
      <c r="C82" s="51"/>
      <c r="D82" s="48"/>
      <c r="E82" s="48"/>
      <c r="F82" s="48"/>
      <c r="G82" s="48"/>
      <c r="H82" s="48"/>
      <c r="I82" s="48"/>
      <c r="J82" s="48"/>
      <c r="K82" s="48"/>
      <c r="L82" s="48"/>
      <c r="M82" s="48"/>
      <c r="N82" s="48"/>
      <c r="O82" s="48"/>
      <c r="P82" s="48"/>
      <c r="Q82" s="48"/>
      <c r="R82" s="52"/>
      <c r="S82" s="93"/>
    </row>
    <row r="83" spans="1:20" x14ac:dyDescent="0.2">
      <c r="A83" s="172" t="e">
        <f t="shared" si="5"/>
        <v>#REF!</v>
      </c>
      <c r="B83" s="198" t="e">
        <f t="shared" si="5"/>
        <v>#REF!</v>
      </c>
      <c r="C83" s="51"/>
      <c r="D83" s="48"/>
      <c r="E83" s="48"/>
      <c r="F83" s="48"/>
      <c r="G83" s="48"/>
      <c r="H83" s="48"/>
      <c r="I83" s="48"/>
      <c r="J83" s="48"/>
      <c r="K83" s="48"/>
      <c r="L83" s="48"/>
      <c r="M83" s="48"/>
      <c r="N83" s="48"/>
      <c r="O83" s="48"/>
      <c r="P83" s="48"/>
      <c r="Q83" s="48"/>
      <c r="R83" s="52"/>
      <c r="S83" s="93"/>
    </row>
    <row r="84" spans="1:20" x14ac:dyDescent="0.2">
      <c r="A84" s="172" t="e">
        <f t="shared" si="5"/>
        <v>#REF!</v>
      </c>
      <c r="B84" s="198" t="e">
        <f t="shared" si="5"/>
        <v>#REF!</v>
      </c>
      <c r="C84" s="51"/>
      <c r="D84" s="48"/>
      <c r="E84" s="48"/>
      <c r="F84" s="48"/>
      <c r="G84" s="48"/>
      <c r="H84" s="48"/>
      <c r="I84" s="48"/>
      <c r="J84" s="48"/>
      <c r="K84" s="48"/>
      <c r="L84" s="48"/>
      <c r="M84" s="48"/>
      <c r="N84" s="48"/>
      <c r="O84" s="48"/>
      <c r="P84" s="48"/>
      <c r="Q84" s="48"/>
      <c r="R84" s="52"/>
      <c r="S84" s="93"/>
    </row>
    <row r="85" spans="1:20" x14ac:dyDescent="0.2">
      <c r="A85" s="172" t="e">
        <f t="shared" si="5"/>
        <v>#REF!</v>
      </c>
      <c r="B85" s="198" t="e">
        <f t="shared" si="5"/>
        <v>#REF!</v>
      </c>
      <c r="C85" s="51"/>
      <c r="D85" s="48"/>
      <c r="E85" s="48"/>
      <c r="F85" s="48"/>
      <c r="G85" s="48"/>
      <c r="H85" s="48"/>
      <c r="I85" s="48"/>
      <c r="J85" s="48"/>
      <c r="K85" s="48"/>
      <c r="L85" s="48"/>
      <c r="M85" s="48"/>
      <c r="N85" s="48"/>
      <c r="O85" s="48"/>
      <c r="P85" s="48"/>
      <c r="Q85" s="48"/>
      <c r="R85" s="52"/>
      <c r="S85" s="93"/>
    </row>
    <row r="86" spans="1:20" x14ac:dyDescent="0.2">
      <c r="A86" s="172" t="e">
        <f t="shared" si="5"/>
        <v>#REF!</v>
      </c>
      <c r="B86" s="198" t="e">
        <f t="shared" si="5"/>
        <v>#REF!</v>
      </c>
      <c r="C86" s="51"/>
      <c r="D86" s="48"/>
      <c r="E86" s="48"/>
      <c r="F86" s="48"/>
      <c r="G86" s="48"/>
      <c r="H86" s="48"/>
      <c r="I86" s="48"/>
      <c r="J86" s="48"/>
      <c r="K86" s="48"/>
      <c r="L86" s="48"/>
      <c r="M86" s="48"/>
      <c r="N86" s="48"/>
      <c r="O86" s="48"/>
      <c r="P86" s="48"/>
      <c r="Q86" s="48"/>
      <c r="R86" s="52"/>
      <c r="S86" s="93"/>
    </row>
    <row r="87" spans="1:20" ht="15.75" customHeight="1" x14ac:dyDescent="0.2">
      <c r="C87" s="127"/>
      <c r="D87" s="93"/>
      <c r="E87" s="93"/>
      <c r="F87" s="93"/>
      <c r="G87" s="93"/>
      <c r="H87" s="93"/>
      <c r="I87" s="93"/>
      <c r="J87" s="93"/>
      <c r="K87" s="93"/>
      <c r="L87" s="93"/>
      <c r="M87" s="93"/>
      <c r="N87" s="93"/>
      <c r="O87" s="93"/>
      <c r="P87" s="93"/>
      <c r="Q87" s="93"/>
      <c r="R87" s="93"/>
      <c r="S87" s="93"/>
    </row>
    <row r="88" spans="1:20" ht="15.75" customHeight="1" x14ac:dyDescent="0.2">
      <c r="C88" s="127"/>
      <c r="D88" s="93"/>
      <c r="E88" s="93"/>
      <c r="F88" s="93"/>
      <c r="G88" s="93"/>
      <c r="H88" s="93"/>
      <c r="I88" s="93"/>
      <c r="J88" s="93"/>
      <c r="K88" s="93"/>
      <c r="L88" s="93"/>
      <c r="M88" s="93"/>
      <c r="N88" s="93"/>
      <c r="O88" s="93"/>
      <c r="P88" s="93"/>
      <c r="Q88" s="93"/>
      <c r="R88" s="93"/>
      <c r="S88" s="93"/>
    </row>
    <row r="89" spans="1:20" ht="15.75" customHeight="1" thickBot="1" x14ac:dyDescent="0.25">
      <c r="A89" s="83" t="s">
        <v>19</v>
      </c>
      <c r="B89" s="83"/>
      <c r="C89" s="101"/>
      <c r="D89" s="102"/>
      <c r="E89" s="102"/>
      <c r="F89" s="102"/>
      <c r="G89" s="102"/>
      <c r="H89" s="102"/>
      <c r="I89" s="102"/>
      <c r="J89" s="102"/>
      <c r="K89" s="102"/>
      <c r="L89" s="102"/>
      <c r="M89" s="102"/>
      <c r="N89" s="102"/>
      <c r="O89" s="102"/>
      <c r="P89" s="102"/>
      <c r="Q89" s="102"/>
      <c r="R89" s="102"/>
      <c r="S89" s="93"/>
    </row>
    <row r="90" spans="1:20" ht="39" thickBot="1" x14ac:dyDescent="0.25">
      <c r="A90" s="113" t="s">
        <v>37</v>
      </c>
      <c r="B90" s="116" t="s">
        <v>38</v>
      </c>
      <c r="C90" s="114" t="str">
        <f>IF(C$16&lt;&gt;"",C$16,"")</f>
        <v/>
      </c>
      <c r="D90" s="115" t="str">
        <f t="shared" ref="D90:R90" si="6">IF(D$16&lt;&gt;"",D$16,"")</f>
        <v/>
      </c>
      <c r="E90" s="115" t="str">
        <f t="shared" si="6"/>
        <v/>
      </c>
      <c r="F90" s="115" t="str">
        <f t="shared" si="6"/>
        <v/>
      </c>
      <c r="G90" s="115" t="str">
        <f t="shared" si="6"/>
        <v/>
      </c>
      <c r="H90" s="115" t="str">
        <f t="shared" si="6"/>
        <v/>
      </c>
      <c r="I90" s="115" t="str">
        <f t="shared" si="6"/>
        <v/>
      </c>
      <c r="J90" s="115" t="str">
        <f t="shared" si="6"/>
        <v/>
      </c>
      <c r="K90" s="115" t="str">
        <f t="shared" si="6"/>
        <v/>
      </c>
      <c r="L90" s="115" t="str">
        <f t="shared" si="6"/>
        <v/>
      </c>
      <c r="M90" s="115" t="str">
        <f t="shared" si="6"/>
        <v/>
      </c>
      <c r="N90" s="115" t="str">
        <f t="shared" si="6"/>
        <v/>
      </c>
      <c r="O90" s="115" t="str">
        <f t="shared" si="6"/>
        <v/>
      </c>
      <c r="P90" s="115" t="str">
        <f t="shared" si="6"/>
        <v/>
      </c>
      <c r="Q90" s="115" t="str">
        <f t="shared" si="6"/>
        <v/>
      </c>
      <c r="R90" s="88" t="str">
        <f t="shared" si="6"/>
        <v/>
      </c>
    </row>
    <row r="91" spans="1:20" x14ac:dyDescent="0.2">
      <c r="A91" s="172" t="str">
        <f t="shared" ref="A91:B120" si="7">A23</f>
        <v/>
      </c>
      <c r="B91" s="198" t="str">
        <f t="shared" si="7"/>
        <v/>
      </c>
      <c r="C91" s="54"/>
      <c r="D91" s="53"/>
      <c r="E91" s="53"/>
      <c r="F91" s="53"/>
      <c r="G91" s="53"/>
      <c r="H91" s="53"/>
      <c r="I91" s="53"/>
      <c r="J91" s="53"/>
      <c r="K91" s="53"/>
      <c r="L91" s="53"/>
      <c r="M91" s="53"/>
      <c r="N91" s="53"/>
      <c r="O91" s="53"/>
      <c r="P91" s="53"/>
      <c r="Q91" s="53"/>
      <c r="R91" s="55"/>
      <c r="T91" s="96"/>
    </row>
    <row r="92" spans="1:20" x14ac:dyDescent="0.2">
      <c r="A92" s="172" t="str">
        <f t="shared" si="7"/>
        <v/>
      </c>
      <c r="B92" s="198" t="str">
        <f t="shared" si="7"/>
        <v/>
      </c>
      <c r="C92" s="54"/>
      <c r="D92" s="53"/>
      <c r="E92" s="53"/>
      <c r="F92" s="53"/>
      <c r="G92" s="53"/>
      <c r="H92" s="53"/>
      <c r="I92" s="53"/>
      <c r="J92" s="53"/>
      <c r="K92" s="53"/>
      <c r="L92" s="53"/>
      <c r="M92" s="53"/>
      <c r="N92" s="53"/>
      <c r="O92" s="53"/>
      <c r="P92" s="53"/>
      <c r="Q92" s="53"/>
      <c r="R92" s="55"/>
      <c r="T92" s="96"/>
    </row>
    <row r="93" spans="1:20" x14ac:dyDescent="0.2">
      <c r="A93" s="172" t="str">
        <f t="shared" si="7"/>
        <v/>
      </c>
      <c r="B93" s="198" t="str">
        <f t="shared" si="7"/>
        <v/>
      </c>
      <c r="C93" s="54"/>
      <c r="D93" s="53"/>
      <c r="E93" s="53"/>
      <c r="F93" s="53"/>
      <c r="G93" s="53"/>
      <c r="H93" s="53"/>
      <c r="I93" s="53"/>
      <c r="J93" s="53"/>
      <c r="K93" s="53"/>
      <c r="L93" s="53"/>
      <c r="M93" s="53"/>
      <c r="N93" s="53"/>
      <c r="O93" s="53"/>
      <c r="P93" s="53"/>
      <c r="Q93" s="53"/>
      <c r="R93" s="55"/>
      <c r="T93" s="96"/>
    </row>
    <row r="94" spans="1:20" x14ac:dyDescent="0.2">
      <c r="A94" s="172" t="str">
        <f t="shared" si="7"/>
        <v/>
      </c>
      <c r="B94" s="198" t="str">
        <f t="shared" si="7"/>
        <v/>
      </c>
      <c r="C94" s="54"/>
      <c r="D94" s="53"/>
      <c r="E94" s="53"/>
      <c r="F94" s="53"/>
      <c r="G94" s="53"/>
      <c r="H94" s="53"/>
      <c r="I94" s="53"/>
      <c r="J94" s="53"/>
      <c r="K94" s="53"/>
      <c r="L94" s="53"/>
      <c r="M94" s="53"/>
      <c r="N94" s="53"/>
      <c r="O94" s="53"/>
      <c r="P94" s="53"/>
      <c r="Q94" s="53"/>
      <c r="R94" s="55"/>
      <c r="T94" s="96"/>
    </row>
    <row r="95" spans="1:20" x14ac:dyDescent="0.2">
      <c r="A95" s="172" t="str">
        <f t="shared" si="7"/>
        <v/>
      </c>
      <c r="B95" s="198" t="str">
        <f t="shared" si="7"/>
        <v/>
      </c>
      <c r="C95" s="54"/>
      <c r="D95" s="53"/>
      <c r="E95" s="53"/>
      <c r="F95" s="53"/>
      <c r="G95" s="53"/>
      <c r="H95" s="53"/>
      <c r="I95" s="53"/>
      <c r="J95" s="53"/>
      <c r="K95" s="53"/>
      <c r="L95" s="53"/>
      <c r="M95" s="53"/>
      <c r="N95" s="53"/>
      <c r="O95" s="53"/>
      <c r="P95" s="53"/>
      <c r="Q95" s="53"/>
      <c r="R95" s="55"/>
      <c r="T95" s="96"/>
    </row>
    <row r="96" spans="1:20" x14ac:dyDescent="0.2">
      <c r="A96" s="172" t="str">
        <f t="shared" si="7"/>
        <v/>
      </c>
      <c r="B96" s="198" t="str">
        <f t="shared" si="7"/>
        <v/>
      </c>
      <c r="C96" s="54"/>
      <c r="D96" s="53"/>
      <c r="E96" s="53"/>
      <c r="F96" s="53"/>
      <c r="G96" s="53"/>
      <c r="H96" s="53"/>
      <c r="I96" s="53"/>
      <c r="J96" s="53"/>
      <c r="K96" s="53"/>
      <c r="L96" s="53"/>
      <c r="M96" s="53"/>
      <c r="N96" s="53"/>
      <c r="O96" s="53"/>
      <c r="P96" s="53"/>
      <c r="Q96" s="53"/>
      <c r="R96" s="55"/>
      <c r="T96" s="96"/>
    </row>
    <row r="97" spans="1:20" x14ac:dyDescent="0.2">
      <c r="A97" s="172" t="str">
        <f t="shared" si="7"/>
        <v/>
      </c>
      <c r="B97" s="198" t="str">
        <f t="shared" si="7"/>
        <v/>
      </c>
      <c r="C97" s="54"/>
      <c r="D97" s="53"/>
      <c r="E97" s="53"/>
      <c r="F97" s="53"/>
      <c r="G97" s="53"/>
      <c r="H97" s="53"/>
      <c r="I97" s="53"/>
      <c r="J97" s="53"/>
      <c r="K97" s="53"/>
      <c r="L97" s="53"/>
      <c r="M97" s="53"/>
      <c r="N97" s="53"/>
      <c r="O97" s="53"/>
      <c r="P97" s="53"/>
      <c r="Q97" s="53"/>
      <c r="R97" s="55"/>
      <c r="T97" s="96"/>
    </row>
    <row r="98" spans="1:20" x14ac:dyDescent="0.2">
      <c r="A98" s="172" t="str">
        <f t="shared" si="7"/>
        <v/>
      </c>
      <c r="B98" s="198" t="str">
        <f t="shared" si="7"/>
        <v/>
      </c>
      <c r="C98" s="54"/>
      <c r="D98" s="53"/>
      <c r="E98" s="53"/>
      <c r="F98" s="53"/>
      <c r="G98" s="53"/>
      <c r="H98" s="53"/>
      <c r="I98" s="53"/>
      <c r="J98" s="53"/>
      <c r="K98" s="53"/>
      <c r="L98" s="53"/>
      <c r="M98" s="53"/>
      <c r="N98" s="53"/>
      <c r="O98" s="53"/>
      <c r="P98" s="53"/>
      <c r="Q98" s="53"/>
      <c r="R98" s="55"/>
      <c r="T98" s="96"/>
    </row>
    <row r="99" spans="1:20" x14ac:dyDescent="0.2">
      <c r="A99" s="172" t="str">
        <f t="shared" si="7"/>
        <v/>
      </c>
      <c r="B99" s="198" t="str">
        <f t="shared" si="7"/>
        <v/>
      </c>
      <c r="C99" s="54"/>
      <c r="D99" s="53"/>
      <c r="E99" s="53"/>
      <c r="F99" s="53"/>
      <c r="G99" s="53"/>
      <c r="H99" s="53"/>
      <c r="I99" s="53"/>
      <c r="J99" s="53"/>
      <c r="K99" s="53"/>
      <c r="L99" s="53"/>
      <c r="M99" s="53"/>
      <c r="N99" s="53"/>
      <c r="O99" s="53"/>
      <c r="P99" s="53"/>
      <c r="Q99" s="53"/>
      <c r="R99" s="55"/>
      <c r="T99" s="96"/>
    </row>
    <row r="100" spans="1:20" x14ac:dyDescent="0.2">
      <c r="A100" s="172" t="str">
        <f t="shared" si="7"/>
        <v/>
      </c>
      <c r="B100" s="198" t="str">
        <f t="shared" si="7"/>
        <v/>
      </c>
      <c r="C100" s="54"/>
      <c r="D100" s="53"/>
      <c r="E100" s="53"/>
      <c r="F100" s="53"/>
      <c r="G100" s="53"/>
      <c r="H100" s="53"/>
      <c r="I100" s="53"/>
      <c r="J100" s="53"/>
      <c r="K100" s="53"/>
      <c r="L100" s="53"/>
      <c r="M100" s="53"/>
      <c r="N100" s="53"/>
      <c r="O100" s="53"/>
      <c r="P100" s="53"/>
      <c r="Q100" s="53"/>
      <c r="R100" s="55"/>
      <c r="T100" s="96"/>
    </row>
    <row r="101" spans="1:20" x14ac:dyDescent="0.2">
      <c r="A101" s="172" t="str">
        <f t="shared" si="7"/>
        <v/>
      </c>
      <c r="B101" s="198" t="str">
        <f t="shared" si="7"/>
        <v/>
      </c>
      <c r="C101" s="54"/>
      <c r="D101" s="53"/>
      <c r="E101" s="53"/>
      <c r="F101" s="53"/>
      <c r="G101" s="53"/>
      <c r="H101" s="53"/>
      <c r="I101" s="53"/>
      <c r="J101" s="53"/>
      <c r="K101" s="53"/>
      <c r="L101" s="53"/>
      <c r="M101" s="53"/>
      <c r="N101" s="53"/>
      <c r="O101" s="53"/>
      <c r="P101" s="53"/>
      <c r="Q101" s="53"/>
      <c r="R101" s="55"/>
      <c r="T101" s="96"/>
    </row>
    <row r="102" spans="1:20" x14ac:dyDescent="0.2">
      <c r="A102" s="172" t="str">
        <f t="shared" si="7"/>
        <v/>
      </c>
      <c r="B102" s="198" t="str">
        <f t="shared" si="7"/>
        <v/>
      </c>
      <c r="C102" s="54"/>
      <c r="D102" s="53"/>
      <c r="E102" s="53"/>
      <c r="F102" s="53"/>
      <c r="G102" s="53"/>
      <c r="H102" s="53"/>
      <c r="I102" s="53"/>
      <c r="J102" s="53"/>
      <c r="K102" s="53"/>
      <c r="L102" s="53"/>
      <c r="M102" s="53"/>
      <c r="N102" s="53"/>
      <c r="O102" s="53"/>
      <c r="P102" s="53"/>
      <c r="Q102" s="53"/>
      <c r="R102" s="55"/>
      <c r="T102" s="96"/>
    </row>
    <row r="103" spans="1:20" x14ac:dyDescent="0.2">
      <c r="A103" s="172" t="str">
        <f t="shared" si="7"/>
        <v/>
      </c>
      <c r="B103" s="198" t="str">
        <f t="shared" si="7"/>
        <v/>
      </c>
      <c r="C103" s="54"/>
      <c r="D103" s="53"/>
      <c r="E103" s="53"/>
      <c r="F103" s="53"/>
      <c r="G103" s="53"/>
      <c r="H103" s="53"/>
      <c r="I103" s="53"/>
      <c r="J103" s="53"/>
      <c r="K103" s="53"/>
      <c r="L103" s="53"/>
      <c r="M103" s="53"/>
      <c r="N103" s="53"/>
      <c r="O103" s="53"/>
      <c r="P103" s="53"/>
      <c r="Q103" s="53"/>
      <c r="R103" s="55"/>
      <c r="T103" s="96"/>
    </row>
    <row r="104" spans="1:20" x14ac:dyDescent="0.2">
      <c r="A104" s="172" t="str">
        <f t="shared" si="7"/>
        <v/>
      </c>
      <c r="B104" s="198" t="str">
        <f t="shared" si="7"/>
        <v/>
      </c>
      <c r="C104" s="54"/>
      <c r="D104" s="53"/>
      <c r="E104" s="53"/>
      <c r="F104" s="53"/>
      <c r="G104" s="53"/>
      <c r="H104" s="53"/>
      <c r="I104" s="53"/>
      <c r="J104" s="53"/>
      <c r="K104" s="53"/>
      <c r="L104" s="53"/>
      <c r="M104" s="53"/>
      <c r="N104" s="53"/>
      <c r="O104" s="53"/>
      <c r="P104" s="53"/>
      <c r="Q104" s="53"/>
      <c r="R104" s="55"/>
      <c r="T104" s="96"/>
    </row>
    <row r="105" spans="1:20" x14ac:dyDescent="0.2">
      <c r="A105" s="172" t="str">
        <f t="shared" si="7"/>
        <v/>
      </c>
      <c r="B105" s="198" t="str">
        <f t="shared" si="7"/>
        <v/>
      </c>
      <c r="C105" s="54"/>
      <c r="D105" s="53"/>
      <c r="E105" s="53"/>
      <c r="F105" s="53"/>
      <c r="G105" s="53"/>
      <c r="H105" s="53"/>
      <c r="I105" s="53"/>
      <c r="J105" s="53"/>
      <c r="K105" s="53"/>
      <c r="L105" s="53"/>
      <c r="M105" s="53"/>
      <c r="N105" s="53"/>
      <c r="O105" s="53"/>
      <c r="P105" s="53"/>
      <c r="Q105" s="53"/>
      <c r="R105" s="55"/>
      <c r="T105" s="96"/>
    </row>
    <row r="106" spans="1:20" x14ac:dyDescent="0.2">
      <c r="A106" s="172" t="str">
        <f t="shared" si="7"/>
        <v/>
      </c>
      <c r="B106" s="198" t="str">
        <f t="shared" si="7"/>
        <v/>
      </c>
      <c r="C106" s="54"/>
      <c r="D106" s="53"/>
      <c r="E106" s="53"/>
      <c r="F106" s="53"/>
      <c r="G106" s="53"/>
      <c r="H106" s="53"/>
      <c r="I106" s="53"/>
      <c r="J106" s="53"/>
      <c r="K106" s="53"/>
      <c r="L106" s="53"/>
      <c r="M106" s="53"/>
      <c r="N106" s="53"/>
      <c r="O106" s="53"/>
      <c r="P106" s="53"/>
      <c r="Q106" s="53"/>
      <c r="R106" s="55"/>
      <c r="T106" s="96"/>
    </row>
    <row r="107" spans="1:20" x14ac:dyDescent="0.2">
      <c r="A107" s="172" t="str">
        <f t="shared" si="7"/>
        <v/>
      </c>
      <c r="B107" s="198" t="str">
        <f t="shared" si="7"/>
        <v/>
      </c>
      <c r="C107" s="54"/>
      <c r="D107" s="53"/>
      <c r="E107" s="53"/>
      <c r="F107" s="53"/>
      <c r="G107" s="53"/>
      <c r="H107" s="53"/>
      <c r="I107" s="53"/>
      <c r="J107" s="53"/>
      <c r="K107" s="53"/>
      <c r="L107" s="53"/>
      <c r="M107" s="53"/>
      <c r="N107" s="53"/>
      <c r="O107" s="53"/>
      <c r="P107" s="53"/>
      <c r="Q107" s="53"/>
      <c r="R107" s="55"/>
      <c r="T107" s="96"/>
    </row>
    <row r="108" spans="1:20" x14ac:dyDescent="0.2">
      <c r="A108" s="172" t="str">
        <f t="shared" si="7"/>
        <v/>
      </c>
      <c r="B108" s="198" t="str">
        <f t="shared" si="7"/>
        <v/>
      </c>
      <c r="C108" s="54"/>
      <c r="D108" s="53"/>
      <c r="E108" s="53"/>
      <c r="F108" s="53"/>
      <c r="G108" s="53"/>
      <c r="H108" s="53"/>
      <c r="I108" s="53"/>
      <c r="J108" s="53"/>
      <c r="K108" s="53"/>
      <c r="L108" s="53"/>
      <c r="M108" s="53"/>
      <c r="N108" s="53"/>
      <c r="O108" s="53"/>
      <c r="P108" s="53"/>
      <c r="Q108" s="53"/>
      <c r="R108" s="55"/>
      <c r="T108" s="96"/>
    </row>
    <row r="109" spans="1:20" x14ac:dyDescent="0.2">
      <c r="A109" s="172" t="str">
        <f t="shared" si="7"/>
        <v/>
      </c>
      <c r="B109" s="198" t="str">
        <f t="shared" si="7"/>
        <v/>
      </c>
      <c r="C109" s="54"/>
      <c r="D109" s="53"/>
      <c r="E109" s="53"/>
      <c r="F109" s="53"/>
      <c r="G109" s="53"/>
      <c r="H109" s="53"/>
      <c r="I109" s="53"/>
      <c r="J109" s="53"/>
      <c r="K109" s="53"/>
      <c r="L109" s="53"/>
      <c r="M109" s="53"/>
      <c r="N109" s="53"/>
      <c r="O109" s="53"/>
      <c r="P109" s="53"/>
      <c r="Q109" s="53"/>
      <c r="R109" s="55"/>
      <c r="T109" s="96"/>
    </row>
    <row r="110" spans="1:20" x14ac:dyDescent="0.2">
      <c r="A110" s="172" t="str">
        <f t="shared" si="7"/>
        <v/>
      </c>
      <c r="B110" s="198" t="str">
        <f t="shared" si="7"/>
        <v/>
      </c>
      <c r="C110" s="54"/>
      <c r="D110" s="53"/>
      <c r="E110" s="53"/>
      <c r="F110" s="53"/>
      <c r="G110" s="53"/>
      <c r="H110" s="53"/>
      <c r="I110" s="53"/>
      <c r="J110" s="53"/>
      <c r="K110" s="53"/>
      <c r="L110" s="53"/>
      <c r="M110" s="53"/>
      <c r="N110" s="53"/>
      <c r="O110" s="53"/>
      <c r="P110" s="53"/>
      <c r="Q110" s="53"/>
      <c r="R110" s="55"/>
      <c r="T110" s="96"/>
    </row>
    <row r="111" spans="1:20" x14ac:dyDescent="0.2">
      <c r="A111" s="172" t="str">
        <f t="shared" si="7"/>
        <v/>
      </c>
      <c r="B111" s="198" t="str">
        <f t="shared" si="7"/>
        <v/>
      </c>
      <c r="C111" s="54"/>
      <c r="D111" s="53"/>
      <c r="E111" s="53"/>
      <c r="F111" s="53"/>
      <c r="G111" s="53"/>
      <c r="H111" s="53"/>
      <c r="I111" s="53"/>
      <c r="J111" s="53"/>
      <c r="K111" s="53"/>
      <c r="L111" s="53"/>
      <c r="M111" s="53"/>
      <c r="N111" s="53"/>
      <c r="O111" s="53"/>
      <c r="P111" s="53"/>
      <c r="Q111" s="53"/>
      <c r="R111" s="55"/>
      <c r="T111" s="96"/>
    </row>
    <row r="112" spans="1:20" x14ac:dyDescent="0.2">
      <c r="A112" s="172" t="str">
        <f t="shared" si="7"/>
        <v/>
      </c>
      <c r="B112" s="198" t="str">
        <f t="shared" si="7"/>
        <v/>
      </c>
      <c r="C112" s="54"/>
      <c r="D112" s="53"/>
      <c r="E112" s="53"/>
      <c r="F112" s="53"/>
      <c r="G112" s="53"/>
      <c r="H112" s="53"/>
      <c r="I112" s="53"/>
      <c r="J112" s="53"/>
      <c r="K112" s="53"/>
      <c r="L112" s="53"/>
      <c r="M112" s="53"/>
      <c r="N112" s="53"/>
      <c r="O112" s="53"/>
      <c r="P112" s="53"/>
      <c r="Q112" s="53"/>
      <c r="R112" s="55"/>
      <c r="T112" s="96"/>
    </row>
    <row r="113" spans="1:20" x14ac:dyDescent="0.2">
      <c r="A113" s="172" t="str">
        <f t="shared" si="7"/>
        <v/>
      </c>
      <c r="B113" s="198" t="str">
        <f t="shared" si="7"/>
        <v/>
      </c>
      <c r="C113" s="54"/>
      <c r="D113" s="53"/>
      <c r="E113" s="53"/>
      <c r="F113" s="53"/>
      <c r="G113" s="53"/>
      <c r="H113" s="53"/>
      <c r="I113" s="53"/>
      <c r="J113" s="53"/>
      <c r="K113" s="53"/>
      <c r="L113" s="53"/>
      <c r="M113" s="53"/>
      <c r="N113" s="53"/>
      <c r="O113" s="53"/>
      <c r="P113" s="53"/>
      <c r="Q113" s="53"/>
      <c r="R113" s="55"/>
      <c r="T113" s="96"/>
    </row>
    <row r="114" spans="1:20" x14ac:dyDescent="0.2">
      <c r="A114" s="172" t="str">
        <f t="shared" si="7"/>
        <v/>
      </c>
      <c r="B114" s="198" t="str">
        <f t="shared" si="7"/>
        <v/>
      </c>
      <c r="C114" s="54"/>
      <c r="D114" s="53"/>
      <c r="E114" s="53"/>
      <c r="F114" s="53"/>
      <c r="G114" s="53"/>
      <c r="H114" s="53"/>
      <c r="I114" s="53"/>
      <c r="J114" s="53"/>
      <c r="K114" s="53"/>
      <c r="L114" s="53"/>
      <c r="M114" s="53"/>
      <c r="N114" s="53"/>
      <c r="O114" s="53"/>
      <c r="P114" s="53"/>
      <c r="Q114" s="53"/>
      <c r="R114" s="55"/>
      <c r="T114" s="96"/>
    </row>
    <row r="115" spans="1:20" x14ac:dyDescent="0.2">
      <c r="A115" s="172" t="str">
        <f t="shared" si="7"/>
        <v/>
      </c>
      <c r="B115" s="198" t="str">
        <f t="shared" si="7"/>
        <v/>
      </c>
      <c r="C115" s="54"/>
      <c r="D115" s="53"/>
      <c r="E115" s="53"/>
      <c r="F115" s="53"/>
      <c r="G115" s="53"/>
      <c r="H115" s="53"/>
      <c r="I115" s="53"/>
      <c r="J115" s="53"/>
      <c r="K115" s="53"/>
      <c r="L115" s="53"/>
      <c r="M115" s="53"/>
      <c r="N115" s="53"/>
      <c r="O115" s="53"/>
      <c r="P115" s="53"/>
      <c r="Q115" s="53"/>
      <c r="R115" s="55"/>
      <c r="T115" s="96"/>
    </row>
    <row r="116" spans="1:20" x14ac:dyDescent="0.2">
      <c r="A116" s="172" t="str">
        <f t="shared" si="7"/>
        <v/>
      </c>
      <c r="B116" s="198" t="str">
        <f t="shared" si="7"/>
        <v/>
      </c>
      <c r="C116" s="54"/>
      <c r="D116" s="53"/>
      <c r="E116" s="53"/>
      <c r="F116" s="53"/>
      <c r="G116" s="53"/>
      <c r="H116" s="53"/>
      <c r="I116" s="53"/>
      <c r="J116" s="53"/>
      <c r="K116" s="53"/>
      <c r="L116" s="53"/>
      <c r="M116" s="53"/>
      <c r="N116" s="53"/>
      <c r="O116" s="53"/>
      <c r="P116" s="53"/>
      <c r="Q116" s="53"/>
      <c r="R116" s="55"/>
      <c r="T116" s="96"/>
    </row>
    <row r="117" spans="1:20" x14ac:dyDescent="0.2">
      <c r="A117" s="172" t="e">
        <f t="shared" si="7"/>
        <v>#REF!</v>
      </c>
      <c r="B117" s="198" t="e">
        <f t="shared" si="7"/>
        <v>#REF!</v>
      </c>
      <c r="C117" s="54"/>
      <c r="D117" s="53"/>
      <c r="E117" s="53"/>
      <c r="F117" s="53"/>
      <c r="G117" s="53"/>
      <c r="H117" s="53"/>
      <c r="I117" s="53"/>
      <c r="J117" s="53"/>
      <c r="K117" s="53"/>
      <c r="L117" s="53"/>
      <c r="M117" s="53"/>
      <c r="N117" s="53"/>
      <c r="O117" s="53"/>
      <c r="P117" s="53"/>
      <c r="Q117" s="53"/>
      <c r="R117" s="55"/>
      <c r="T117" s="96"/>
    </row>
    <row r="118" spans="1:20" x14ac:dyDescent="0.2">
      <c r="A118" s="172" t="e">
        <f t="shared" si="7"/>
        <v>#REF!</v>
      </c>
      <c r="B118" s="198" t="e">
        <f t="shared" si="7"/>
        <v>#REF!</v>
      </c>
      <c r="C118" s="54"/>
      <c r="D118" s="53"/>
      <c r="E118" s="53"/>
      <c r="F118" s="53"/>
      <c r="G118" s="53"/>
      <c r="H118" s="53"/>
      <c r="I118" s="53"/>
      <c r="J118" s="53"/>
      <c r="K118" s="53"/>
      <c r="L118" s="53"/>
      <c r="M118" s="53"/>
      <c r="N118" s="53"/>
      <c r="O118" s="53"/>
      <c r="P118" s="53"/>
      <c r="Q118" s="53"/>
      <c r="R118" s="55"/>
      <c r="T118" s="96"/>
    </row>
    <row r="119" spans="1:20" x14ac:dyDescent="0.2">
      <c r="A119" s="172" t="e">
        <f t="shared" si="7"/>
        <v>#REF!</v>
      </c>
      <c r="B119" s="198" t="e">
        <f t="shared" si="7"/>
        <v>#REF!</v>
      </c>
      <c r="C119" s="54"/>
      <c r="D119" s="53"/>
      <c r="E119" s="53"/>
      <c r="F119" s="53"/>
      <c r="G119" s="53"/>
      <c r="H119" s="53"/>
      <c r="I119" s="53"/>
      <c r="J119" s="53"/>
      <c r="K119" s="53"/>
      <c r="L119" s="53"/>
      <c r="M119" s="53"/>
      <c r="N119" s="53"/>
      <c r="O119" s="53"/>
      <c r="P119" s="53"/>
      <c r="Q119" s="53"/>
      <c r="R119" s="55"/>
      <c r="T119" s="96"/>
    </row>
    <row r="120" spans="1:20" x14ac:dyDescent="0.2">
      <c r="A120" s="172" t="e">
        <f t="shared" si="7"/>
        <v>#REF!</v>
      </c>
      <c r="B120" s="198" t="e">
        <f t="shared" si="7"/>
        <v>#REF!</v>
      </c>
      <c r="C120" s="54"/>
      <c r="D120" s="53"/>
      <c r="E120" s="53"/>
      <c r="F120" s="53"/>
      <c r="G120" s="53"/>
      <c r="H120" s="53"/>
      <c r="I120" s="53"/>
      <c r="J120" s="53"/>
      <c r="K120" s="53"/>
      <c r="L120" s="53"/>
      <c r="M120" s="53"/>
      <c r="N120" s="53"/>
      <c r="O120" s="53"/>
      <c r="P120" s="53"/>
      <c r="Q120" s="53"/>
      <c r="R120" s="55"/>
      <c r="T120" s="96"/>
    </row>
    <row r="121" spans="1:20" ht="15.75" customHeight="1" x14ac:dyDescent="0.2">
      <c r="C121" s="127"/>
      <c r="D121" s="93"/>
      <c r="E121" s="93"/>
      <c r="F121" s="93"/>
      <c r="G121" s="93"/>
      <c r="H121" s="93"/>
      <c r="I121" s="93"/>
      <c r="J121" s="93"/>
      <c r="K121" s="93"/>
      <c r="L121" s="93"/>
      <c r="M121" s="93"/>
      <c r="N121" s="93"/>
      <c r="O121" s="93"/>
      <c r="P121" s="93"/>
      <c r="Q121" s="93"/>
      <c r="R121" s="93"/>
    </row>
    <row r="122" spans="1:20" ht="15.75" customHeight="1" x14ac:dyDescent="0.2">
      <c r="C122" s="127"/>
      <c r="D122" s="93"/>
      <c r="E122" s="93"/>
      <c r="F122" s="93"/>
      <c r="G122" s="93"/>
      <c r="H122" s="93"/>
      <c r="I122" s="93"/>
      <c r="J122" s="93"/>
      <c r="K122" s="93"/>
      <c r="L122" s="93"/>
      <c r="M122" s="93"/>
      <c r="N122" s="93"/>
      <c r="O122" s="93"/>
      <c r="P122" s="93"/>
      <c r="Q122" s="93"/>
      <c r="R122" s="93"/>
    </row>
    <row r="123" spans="1:20" ht="15.75" customHeight="1" thickBot="1" x14ac:dyDescent="0.25">
      <c r="A123" s="83" t="s">
        <v>98</v>
      </c>
      <c r="B123" s="83"/>
      <c r="C123" s="101"/>
      <c r="D123" s="102"/>
      <c r="E123" s="102"/>
      <c r="F123" s="102"/>
      <c r="G123" s="102"/>
      <c r="H123" s="102"/>
      <c r="I123" s="102"/>
      <c r="J123" s="102"/>
      <c r="K123" s="102"/>
      <c r="L123" s="102"/>
      <c r="M123" s="102"/>
      <c r="N123" s="102"/>
      <c r="O123" s="102"/>
      <c r="P123" s="102"/>
      <c r="Q123" s="102"/>
      <c r="R123" s="102"/>
      <c r="S123" s="93"/>
      <c r="T123" s="93"/>
    </row>
    <row r="124" spans="1:20" ht="39" thickBot="1" x14ac:dyDescent="0.25">
      <c r="A124" s="113" t="s">
        <v>37</v>
      </c>
      <c r="B124" s="88" t="s">
        <v>38</v>
      </c>
      <c r="C124" s="114" t="str">
        <f>IF(C$16&lt;&gt;"",C$16,"")</f>
        <v/>
      </c>
      <c r="D124" s="115" t="str">
        <f t="shared" ref="D124:R124" si="8">IF(D$16&lt;&gt;"",D$16,"")</f>
        <v/>
      </c>
      <c r="E124" s="115" t="str">
        <f t="shared" si="8"/>
        <v/>
      </c>
      <c r="F124" s="115" t="str">
        <f t="shared" si="8"/>
        <v/>
      </c>
      <c r="G124" s="115" t="str">
        <f t="shared" si="8"/>
        <v/>
      </c>
      <c r="H124" s="115" t="str">
        <f t="shared" si="8"/>
        <v/>
      </c>
      <c r="I124" s="115" t="str">
        <f t="shared" si="8"/>
        <v/>
      </c>
      <c r="J124" s="115" t="str">
        <f t="shared" si="8"/>
        <v/>
      </c>
      <c r="K124" s="115" t="str">
        <f t="shared" si="8"/>
        <v/>
      </c>
      <c r="L124" s="115" t="str">
        <f t="shared" si="8"/>
        <v/>
      </c>
      <c r="M124" s="115" t="str">
        <f t="shared" si="8"/>
        <v/>
      </c>
      <c r="N124" s="115" t="str">
        <f t="shared" si="8"/>
        <v/>
      </c>
      <c r="O124" s="115" t="str">
        <f t="shared" si="8"/>
        <v/>
      </c>
      <c r="P124" s="115" t="str">
        <f t="shared" si="8"/>
        <v/>
      </c>
      <c r="Q124" s="115" t="str">
        <f t="shared" si="8"/>
        <v/>
      </c>
      <c r="R124" s="88" t="str">
        <f t="shared" si="8"/>
        <v/>
      </c>
      <c r="S124" s="136" t="s">
        <v>137</v>
      </c>
      <c r="T124" s="93"/>
    </row>
    <row r="125" spans="1:20" x14ac:dyDescent="0.2">
      <c r="A125" s="153" t="str">
        <f t="shared" ref="A125:B154" si="9">A23</f>
        <v/>
      </c>
      <c r="B125" s="199" t="str">
        <f t="shared" si="9"/>
        <v/>
      </c>
      <c r="C125" s="118" t="str">
        <f>IF(C23&lt;&gt;"S","",IF(C23="S",IF(C57=0,"",$B125*C$17*C91*('DADOS GERAIS'!$B$24/C57)/'DADOS GERAIS'!$B$24*PESSOAL!$C91/'DADOS GERAIS'!$B$24)))</f>
        <v/>
      </c>
      <c r="D125" s="118" t="str">
        <f>IF(D23&lt;&gt;"S","",IF(D23="S",IF(D57=0,"",$B125*D$17*D91*('DADOS GERAIS'!$B$24/D57)/'DADOS GERAIS'!$B$24*PESSOAL!$C91/'DADOS GERAIS'!$B$24)))</f>
        <v/>
      </c>
      <c r="E125" s="118" t="str">
        <f>IF(E23&lt;&gt;"S","",IF(E23="S",IF(E57=0,"",$B125*E$17*E91*('DADOS GERAIS'!$B$24/E57)/'DADOS GERAIS'!$B$24*PESSOAL!$C91/'DADOS GERAIS'!$B$24)))</f>
        <v/>
      </c>
      <c r="F125" s="118" t="str">
        <f>IF(F23&lt;&gt;"S","",IF(F23="S",IF(F57=0,"",$B125*F$17*F91*('DADOS GERAIS'!$B$24/F57)/'DADOS GERAIS'!$B$24*PESSOAL!$C91/'DADOS GERAIS'!$B$24)))</f>
        <v/>
      </c>
      <c r="G125" s="118" t="str">
        <f>IF(G23&lt;&gt;"S","",IF(G23="S",IF(G57=0,"",$B125*G$17*G91*('DADOS GERAIS'!$B$24/G57)/'DADOS GERAIS'!$B$24*PESSOAL!$C91/'DADOS GERAIS'!$B$24)))</f>
        <v/>
      </c>
      <c r="H125" s="118" t="str">
        <f>IF(H23&lt;&gt;"S","",IF(H23="S",IF(H57=0,"",$B125*H$17*H91*('DADOS GERAIS'!$B$24/H57)/'DADOS GERAIS'!$B$24*PESSOAL!$C91/'DADOS GERAIS'!$B$24)))</f>
        <v/>
      </c>
      <c r="I125" s="118" t="str">
        <f>IF(I23&lt;&gt;"S","",IF(I23="S",IF(I57=0,"",$B125*I$17*I91*('DADOS GERAIS'!$B$24/I57)/'DADOS GERAIS'!$B$24*PESSOAL!$C91/'DADOS GERAIS'!$B$24)))</f>
        <v/>
      </c>
      <c r="J125" s="118" t="str">
        <f>IF(J23&lt;&gt;"S","",IF(J23="S",IF(J57=0,"",$B125*J$17*J91*('DADOS GERAIS'!$B$24/J57)/'DADOS GERAIS'!$B$24*PESSOAL!$C91/'DADOS GERAIS'!$B$24)))</f>
        <v/>
      </c>
      <c r="K125" s="118" t="str">
        <f>IF(K23&lt;&gt;"S","",IF(K23="S",IF(K57=0,"",$B125*K$17*K91*('DADOS GERAIS'!$B$24/K57)/'DADOS GERAIS'!$B$24*PESSOAL!$C91/'DADOS GERAIS'!$B$24)))</f>
        <v/>
      </c>
      <c r="L125" s="118" t="str">
        <f>IF(L23&lt;&gt;"S","",IF(L23="S",IF(L57=0,"",$B125*L$17*L91*('DADOS GERAIS'!$B$24/L57)/'DADOS GERAIS'!$B$24*PESSOAL!$C91/'DADOS GERAIS'!$B$24)))</f>
        <v/>
      </c>
      <c r="M125" s="118" t="str">
        <f>IF(M23&lt;&gt;"S","",IF(M23="S",IF(M57=0,"",$B125*M$17*M91*('DADOS GERAIS'!$B$24/M57)/'DADOS GERAIS'!$B$24*PESSOAL!$C91/'DADOS GERAIS'!$B$24)))</f>
        <v/>
      </c>
      <c r="N125" s="118" t="str">
        <f>IF(N23&lt;&gt;"S","",IF(N23="S",IF(N57=0,"",$B125*N$17*N91*('DADOS GERAIS'!$B$24/N57)/'DADOS GERAIS'!$B$24*PESSOAL!$C91/'DADOS GERAIS'!$B$24)))</f>
        <v/>
      </c>
      <c r="O125" s="118" t="str">
        <f>IF(O23&lt;&gt;"S","",IF(O23="S",IF(O57=0,"",$B125*O$17*O91*('DADOS GERAIS'!$B$24/O57)/'DADOS GERAIS'!$B$24*PESSOAL!$C91/'DADOS GERAIS'!$B$24)))</f>
        <v/>
      </c>
      <c r="P125" s="118" t="str">
        <f>IF(P23&lt;&gt;"S","",IF(P23="S",IF(P57=0,"",$B125*P$17*P91*('DADOS GERAIS'!$B$24/P57)/'DADOS GERAIS'!$B$24*PESSOAL!$C91/'DADOS GERAIS'!$B$24)))</f>
        <v/>
      </c>
      <c r="Q125" s="118" t="str">
        <f>IF(Q23&lt;&gt;"S","",IF(Q23="S",IF(Q57=0,"",$B125*Q$17*Q91*('DADOS GERAIS'!$B$24/Q57)/'DADOS GERAIS'!$B$24*PESSOAL!$C91/'DADOS GERAIS'!$B$24)))</f>
        <v/>
      </c>
      <c r="R125" s="118" t="str">
        <f>IF(R23&lt;&gt;"S","",IF(R23="S",IF(R57=0,"",$B125*R$17*R91*('DADOS GERAIS'!$B$24/R57)/'DADOS GERAIS'!$B$24*PESSOAL!$C91/'DADOS GERAIS'!$B$24)))</f>
        <v/>
      </c>
      <c r="S125" s="177" t="str">
        <f>IF(B125&lt;&gt;"",SUM(C125:R125),"")</f>
        <v/>
      </c>
      <c r="T125" s="93"/>
    </row>
    <row r="126" spans="1:20" x14ac:dyDescent="0.2">
      <c r="A126" s="137" t="str">
        <f t="shared" si="9"/>
        <v/>
      </c>
      <c r="B126" s="200" t="str">
        <f t="shared" si="9"/>
        <v/>
      </c>
      <c r="C126" s="118" t="str">
        <f>IF(C24&lt;&gt;"S","",IF(C24="S",IF(C58=0,"",$B126*C$17*C92*('DADOS GERAIS'!$B$24/C58)/'DADOS GERAIS'!$B$24*PESSOAL!$C92/'DADOS GERAIS'!$B$24)))</f>
        <v/>
      </c>
      <c r="D126" s="118" t="str">
        <f>IF(D24&lt;&gt;"S","",IF(D24="S",IF(D58=0,"",$B126*D$17*D92*('DADOS GERAIS'!$B$24/D58)/'DADOS GERAIS'!$B$24*PESSOAL!$C92/'DADOS GERAIS'!$B$24)))</f>
        <v/>
      </c>
      <c r="E126" s="118" t="str">
        <f>IF(E24&lt;&gt;"S","",IF(E24="S",IF(E58=0,"",$B126*E$17*E92*('DADOS GERAIS'!$B$24/E58)/'DADOS GERAIS'!$B$24*PESSOAL!$C92/'DADOS GERAIS'!$B$24)))</f>
        <v/>
      </c>
      <c r="F126" s="118" t="str">
        <f>IF(F24&lt;&gt;"S","",IF(F24="S",IF(F58=0,"",$B126*F$17*F92*('DADOS GERAIS'!$B$24/F58)/'DADOS GERAIS'!$B$24*PESSOAL!$C92/'DADOS GERAIS'!$B$24)))</f>
        <v/>
      </c>
      <c r="G126" s="118" t="str">
        <f>IF(G24&lt;&gt;"S","",IF(G24="S",IF(G58=0,"",$B126*G$17*G92*('DADOS GERAIS'!$B$24/G58)/'DADOS GERAIS'!$B$24*PESSOAL!$C92/'DADOS GERAIS'!$B$24)))</f>
        <v/>
      </c>
      <c r="H126" s="118" t="str">
        <f>IF(H24&lt;&gt;"S","",IF(H24="S",IF(H58=0,"",$B126*H$17*H92*('DADOS GERAIS'!$B$24/H58)/'DADOS GERAIS'!$B$24*PESSOAL!$C92/'DADOS GERAIS'!$B$24)))</f>
        <v/>
      </c>
      <c r="I126" s="118" t="str">
        <f>IF(I24&lt;&gt;"S","",IF(I24="S",IF(I58=0,"",$B126*I$17*I92*('DADOS GERAIS'!$B$24/I58)/'DADOS GERAIS'!$B$24*PESSOAL!$C92/'DADOS GERAIS'!$B$24)))</f>
        <v/>
      </c>
      <c r="J126" s="118" t="str">
        <f>IF(J24&lt;&gt;"S","",IF(J24="S",IF(J58=0,"",$B126*J$17*J92*('DADOS GERAIS'!$B$24/J58)/'DADOS GERAIS'!$B$24*PESSOAL!$C92/'DADOS GERAIS'!$B$24)))</f>
        <v/>
      </c>
      <c r="K126" s="118" t="str">
        <f>IF(K24&lt;&gt;"S","",IF(K24="S",IF(K58=0,"",$B126*K$17*K92*('DADOS GERAIS'!$B$24/K58)/'DADOS GERAIS'!$B$24*PESSOAL!$C92/'DADOS GERAIS'!$B$24)))</f>
        <v/>
      </c>
      <c r="L126" s="118" t="str">
        <f>IF(L24&lt;&gt;"S","",IF(L24="S",IF(L58=0,"",$B126*L$17*L92*('DADOS GERAIS'!$B$24/L58)/'DADOS GERAIS'!$B$24*PESSOAL!$C92/'DADOS GERAIS'!$B$24)))</f>
        <v/>
      </c>
      <c r="M126" s="118" t="str">
        <f>IF(M24&lt;&gt;"S","",IF(M24="S",IF(M58=0,"",$B126*M$17*M92*('DADOS GERAIS'!$B$24/M58)/'DADOS GERAIS'!$B$24*PESSOAL!$C92/'DADOS GERAIS'!$B$24)))</f>
        <v/>
      </c>
      <c r="N126" s="118" t="str">
        <f>IF(N24&lt;&gt;"S","",IF(N24="S",IF(N58=0,"",$B126*N$17*N92*('DADOS GERAIS'!$B$24/N58)/'DADOS GERAIS'!$B$24*PESSOAL!$C92/'DADOS GERAIS'!$B$24)))</f>
        <v/>
      </c>
      <c r="O126" s="118" t="str">
        <f>IF(O24&lt;&gt;"S","",IF(O24="S",IF(O58=0,"",$B126*O$17*O92*('DADOS GERAIS'!$B$24/O58)/'DADOS GERAIS'!$B$24*PESSOAL!$C92/'DADOS GERAIS'!$B$24)))</f>
        <v/>
      </c>
      <c r="P126" s="118" t="str">
        <f>IF(P24&lt;&gt;"S","",IF(P24="S",IF(P58=0,"",$B126*P$17*P92*('DADOS GERAIS'!$B$24/P58)/'DADOS GERAIS'!$B$24*PESSOAL!$C92/'DADOS GERAIS'!$B$24)))</f>
        <v/>
      </c>
      <c r="Q126" s="118" t="str">
        <f>IF(Q24&lt;&gt;"S","",IF(Q24="S",IF(Q58=0,"",$B126*Q$17*Q92*('DADOS GERAIS'!$B$24/Q58)/'DADOS GERAIS'!$B$24*PESSOAL!$C92/'DADOS GERAIS'!$B$24)))</f>
        <v/>
      </c>
      <c r="R126" s="118" t="str">
        <f>IF(R24&lt;&gt;"S","",IF(R24="S",IF(R58=0,"",$B126*R$17*R92*('DADOS GERAIS'!$B$24/R58)/'DADOS GERAIS'!$B$24*PESSOAL!$C92/'DADOS GERAIS'!$B$24)))</f>
        <v/>
      </c>
      <c r="S126" s="177" t="str">
        <f>IF(B126&lt;&gt;"",SUM(C126:R126),"")</f>
        <v/>
      </c>
      <c r="T126" s="93"/>
    </row>
    <row r="127" spans="1:20" x14ac:dyDescent="0.2">
      <c r="A127" s="137" t="str">
        <f t="shared" si="9"/>
        <v/>
      </c>
      <c r="B127" s="200" t="str">
        <f t="shared" si="9"/>
        <v/>
      </c>
      <c r="C127" s="118" t="str">
        <f>IF(C25&lt;&gt;"S","",IF(C25="S",IF(C59=0,"",$B127*C$17*C93*('DADOS GERAIS'!$B$24/C59)/'DADOS GERAIS'!$B$24*PESSOAL!$C93/'DADOS GERAIS'!$B$24)))</f>
        <v/>
      </c>
      <c r="D127" s="118" t="str">
        <f>IF(D25&lt;&gt;"S","",IF(D25="S",IF(D59=0,"",$B127*D$17*D93*('DADOS GERAIS'!$B$24/D59)/'DADOS GERAIS'!$B$24*PESSOAL!$C93/'DADOS GERAIS'!$B$24)))</f>
        <v/>
      </c>
      <c r="E127" s="118" t="str">
        <f>IF(E25&lt;&gt;"S","",IF(E25="S",IF(E59=0,"",$B127*E$17*E93*('DADOS GERAIS'!$B$24/E59)/'DADOS GERAIS'!$B$24*PESSOAL!$C93/'DADOS GERAIS'!$B$24)))</f>
        <v/>
      </c>
      <c r="F127" s="118" t="str">
        <f>IF(F25&lt;&gt;"S","",IF(F25="S",IF(F59=0,"",$B127*F$17*F93*('DADOS GERAIS'!$B$24/F59)/'DADOS GERAIS'!$B$24*PESSOAL!$C93/'DADOS GERAIS'!$B$24)))</f>
        <v/>
      </c>
      <c r="G127" s="118" t="str">
        <f>IF(G25&lt;&gt;"S","",IF(G25="S",IF(G59=0,"",$B127*G$17*G93*('DADOS GERAIS'!$B$24/G59)/'DADOS GERAIS'!$B$24*PESSOAL!$C93/'DADOS GERAIS'!$B$24)))</f>
        <v/>
      </c>
      <c r="H127" s="118" t="str">
        <f>IF(H25&lt;&gt;"S","",IF(H25="S",IF(H59=0,"",$B127*H$17*H93*('DADOS GERAIS'!$B$24/H59)/'DADOS GERAIS'!$B$24*PESSOAL!$C93/'DADOS GERAIS'!$B$24)))</f>
        <v/>
      </c>
      <c r="I127" s="118" t="str">
        <f>IF(I25&lt;&gt;"S","",IF(I25="S",IF(I59=0,"",$B127*I$17*I93*('DADOS GERAIS'!$B$24/I59)/'DADOS GERAIS'!$B$24*PESSOAL!$C93/'DADOS GERAIS'!$B$24)))</f>
        <v/>
      </c>
      <c r="J127" s="118" t="str">
        <f>IF(J25&lt;&gt;"S","",IF(J25="S",IF(J59=0,"",$B127*J$17*J93*('DADOS GERAIS'!$B$24/J59)/'DADOS GERAIS'!$B$24*PESSOAL!$C93/'DADOS GERAIS'!$B$24)))</f>
        <v/>
      </c>
      <c r="K127" s="118" t="str">
        <f>IF(K25&lt;&gt;"S","",IF(K25="S",IF(K59=0,"",$B127*K$17*K93*('DADOS GERAIS'!$B$24/K59)/'DADOS GERAIS'!$B$24*PESSOAL!$C93/'DADOS GERAIS'!$B$24)))</f>
        <v/>
      </c>
      <c r="L127" s="118" t="str">
        <f>IF(L25&lt;&gt;"S","",IF(L25="S",IF(L59=0,"",$B127*L$17*L93*('DADOS GERAIS'!$B$24/L59)/'DADOS GERAIS'!$B$24*PESSOAL!$C93/'DADOS GERAIS'!$B$24)))</f>
        <v/>
      </c>
      <c r="M127" s="118" t="str">
        <f>IF(M25&lt;&gt;"S","",IF(M25="S",IF(M59=0,"",$B127*M$17*M93*('DADOS GERAIS'!$B$24/M59)/'DADOS GERAIS'!$B$24*PESSOAL!$C93/'DADOS GERAIS'!$B$24)))</f>
        <v/>
      </c>
      <c r="N127" s="118" t="str">
        <f>IF(N25&lt;&gt;"S","",IF(N25="S",IF(N59=0,"",$B127*N$17*N93*('DADOS GERAIS'!$B$24/N59)/'DADOS GERAIS'!$B$24*PESSOAL!$C93/'DADOS GERAIS'!$B$24)))</f>
        <v/>
      </c>
      <c r="O127" s="118" t="str">
        <f>IF(O25&lt;&gt;"S","",IF(O25="S",IF(O59=0,"",$B127*O$17*O93*('DADOS GERAIS'!$B$24/O59)/'DADOS GERAIS'!$B$24*PESSOAL!$C93/'DADOS GERAIS'!$B$24)))</f>
        <v/>
      </c>
      <c r="P127" s="118" t="str">
        <f>IF(P25&lt;&gt;"S","",IF(P25="S",IF(P59=0,"",$B127*P$17*P93*('DADOS GERAIS'!$B$24/P59)/'DADOS GERAIS'!$B$24*PESSOAL!$C93/'DADOS GERAIS'!$B$24)))</f>
        <v/>
      </c>
      <c r="Q127" s="118" t="str">
        <f>IF(Q25&lt;&gt;"S","",IF(Q25="S",IF(Q59=0,"",$B127*Q$17*Q93*('DADOS GERAIS'!$B$24/Q59)/'DADOS GERAIS'!$B$24*PESSOAL!$C93/'DADOS GERAIS'!$B$24)))</f>
        <v/>
      </c>
      <c r="R127" s="118" t="str">
        <f>IF(R25&lt;&gt;"S","",IF(R25="S",IF(R59=0,"",$B127*R$17*R93*('DADOS GERAIS'!$B$24/R59)/'DADOS GERAIS'!$B$24*PESSOAL!$C93/'DADOS GERAIS'!$B$24)))</f>
        <v/>
      </c>
      <c r="S127" s="177" t="str">
        <f t="shared" ref="S127:S154" si="10">IF(B127&lt;&gt;"",SUM(C127:R127),"")</f>
        <v/>
      </c>
      <c r="T127" s="93"/>
    </row>
    <row r="128" spans="1:20" x14ac:dyDescent="0.2">
      <c r="A128" s="137" t="str">
        <f t="shared" si="9"/>
        <v/>
      </c>
      <c r="B128" s="200" t="str">
        <f t="shared" si="9"/>
        <v/>
      </c>
      <c r="C128" s="118" t="str">
        <f>IF(C26&lt;&gt;"S","",IF(C26="S",IF(C60=0,"",$B128*C$17*C94*('DADOS GERAIS'!$B$24/C60)/'DADOS GERAIS'!$B$24*PESSOAL!$C94/'DADOS GERAIS'!$B$24)))</f>
        <v/>
      </c>
      <c r="D128" s="118" t="str">
        <f>IF(D26&lt;&gt;"S","",IF(D26="S",IF(D60=0,"",$B128*D$17*D94*('DADOS GERAIS'!$B$24/D60)/'DADOS GERAIS'!$B$24*PESSOAL!$C94/'DADOS GERAIS'!$B$24)))</f>
        <v/>
      </c>
      <c r="E128" s="118" t="str">
        <f>IF(E26&lt;&gt;"S","",IF(E26="S",IF(E60=0,"",$B128*E$17*E94*('DADOS GERAIS'!$B$24/E60)/'DADOS GERAIS'!$B$24*PESSOAL!$C94/'DADOS GERAIS'!$B$24)))</f>
        <v/>
      </c>
      <c r="F128" s="118" t="str">
        <f>IF(F26&lt;&gt;"S","",IF(F26="S",IF(F60=0,"",$B128*F$17*F94*('DADOS GERAIS'!$B$24/F60)/'DADOS GERAIS'!$B$24*PESSOAL!$C94/'DADOS GERAIS'!$B$24)))</f>
        <v/>
      </c>
      <c r="G128" s="118" t="str">
        <f>IF(G26&lt;&gt;"S","",IF(G26="S",IF(G60=0,"",$B128*G$17*G94*('DADOS GERAIS'!$B$24/G60)/'DADOS GERAIS'!$B$24*PESSOAL!$C94/'DADOS GERAIS'!$B$24)))</f>
        <v/>
      </c>
      <c r="H128" s="118" t="str">
        <f>IF(H26&lt;&gt;"S","",IF(H26="S",IF(H60=0,"",$B128*H$17*H94*('DADOS GERAIS'!$B$24/H60)/'DADOS GERAIS'!$B$24*PESSOAL!$C94/'DADOS GERAIS'!$B$24)))</f>
        <v/>
      </c>
      <c r="I128" s="118" t="str">
        <f>IF(I26&lt;&gt;"S","",IF(I26="S",IF(I60=0,"",$B128*I$17*I94*('DADOS GERAIS'!$B$24/I60)/'DADOS GERAIS'!$B$24*PESSOAL!$C94/'DADOS GERAIS'!$B$24)))</f>
        <v/>
      </c>
      <c r="J128" s="118" t="str">
        <f>IF(J26&lt;&gt;"S","",IF(J26="S",IF(J60=0,"",$B128*J$17*J94*('DADOS GERAIS'!$B$24/J60)/'DADOS GERAIS'!$B$24*PESSOAL!$C94/'DADOS GERAIS'!$B$24)))</f>
        <v/>
      </c>
      <c r="K128" s="118" t="str">
        <f>IF(K26&lt;&gt;"S","",IF(K26="S",IF(K60=0,"",$B128*K$17*K94*('DADOS GERAIS'!$B$24/K60)/'DADOS GERAIS'!$B$24*PESSOAL!$C94/'DADOS GERAIS'!$B$24)))</f>
        <v/>
      </c>
      <c r="L128" s="118" t="str">
        <f>IF(L26&lt;&gt;"S","",IF(L26="S",IF(L60=0,"",$B128*L$17*L94*('DADOS GERAIS'!$B$24/L60)/'DADOS GERAIS'!$B$24*PESSOAL!$C94/'DADOS GERAIS'!$B$24)))</f>
        <v/>
      </c>
      <c r="M128" s="118" t="str">
        <f>IF(M26&lt;&gt;"S","",IF(M26="S",IF(M60=0,"",$B128*M$17*M94*('DADOS GERAIS'!$B$24/M60)/'DADOS GERAIS'!$B$24*PESSOAL!$C94/'DADOS GERAIS'!$B$24)))</f>
        <v/>
      </c>
      <c r="N128" s="118" t="str">
        <f>IF(N26&lt;&gt;"S","",IF(N26="S",IF(N60=0,"",$B128*N$17*N94*('DADOS GERAIS'!$B$24/N60)/'DADOS GERAIS'!$B$24*PESSOAL!$C94/'DADOS GERAIS'!$B$24)))</f>
        <v/>
      </c>
      <c r="O128" s="118" t="str">
        <f>IF(O26&lt;&gt;"S","",IF(O26="S",IF(O60=0,"",$B128*O$17*O94*('DADOS GERAIS'!$B$24/O60)/'DADOS GERAIS'!$B$24*PESSOAL!$C94/'DADOS GERAIS'!$B$24)))</f>
        <v/>
      </c>
      <c r="P128" s="118" t="str">
        <f>IF(P26&lt;&gt;"S","",IF(P26="S",IF(P60=0,"",$B128*P$17*P94*('DADOS GERAIS'!$B$24/P60)/'DADOS GERAIS'!$B$24*PESSOAL!$C94/'DADOS GERAIS'!$B$24)))</f>
        <v/>
      </c>
      <c r="Q128" s="118" t="str">
        <f>IF(Q26&lt;&gt;"S","",IF(Q26="S",IF(Q60=0,"",$B128*Q$17*Q94*('DADOS GERAIS'!$B$24/Q60)/'DADOS GERAIS'!$B$24*PESSOAL!$C94/'DADOS GERAIS'!$B$24)))</f>
        <v/>
      </c>
      <c r="R128" s="118" t="str">
        <f>IF(R26&lt;&gt;"S","",IF(R26="S",IF(R60=0,"",$B128*R$17*R94*('DADOS GERAIS'!$B$24/R60)/'DADOS GERAIS'!$B$24*PESSOAL!$C94/'DADOS GERAIS'!$B$24)))</f>
        <v/>
      </c>
      <c r="S128" s="177" t="str">
        <f t="shared" si="10"/>
        <v/>
      </c>
      <c r="T128" s="93"/>
    </row>
    <row r="129" spans="1:20" x14ac:dyDescent="0.2">
      <c r="A129" s="137" t="str">
        <f t="shared" si="9"/>
        <v/>
      </c>
      <c r="B129" s="200" t="str">
        <f t="shared" si="9"/>
        <v/>
      </c>
      <c r="C129" s="118" t="str">
        <f>IF(C27&lt;&gt;"S","",IF(C27="S",IF(C61=0,"",$B129*C$17*C95*('DADOS GERAIS'!$B$24/C61)/'DADOS GERAIS'!$B$24*PESSOAL!$C95/'DADOS GERAIS'!$B$24)))</f>
        <v/>
      </c>
      <c r="D129" s="118" t="str">
        <f>IF(D27&lt;&gt;"S","",IF(D27="S",IF(D61=0,"",$B129*D$17*D95*('DADOS GERAIS'!$B$24/D61)/'DADOS GERAIS'!$B$24*PESSOAL!$C95/'DADOS GERAIS'!$B$24)))</f>
        <v/>
      </c>
      <c r="E129" s="118" t="str">
        <f>IF(E27&lt;&gt;"S","",IF(E27="S",IF(E61=0,"",$B129*E$17*E95*('DADOS GERAIS'!$B$24/E61)/'DADOS GERAIS'!$B$24*PESSOAL!$C95/'DADOS GERAIS'!$B$24)))</f>
        <v/>
      </c>
      <c r="F129" s="118" t="str">
        <f>IF(F27&lt;&gt;"S","",IF(F27="S",IF(F61=0,"",$B129*F$17*F95*('DADOS GERAIS'!$B$24/F61)/'DADOS GERAIS'!$B$24*PESSOAL!$C95/'DADOS GERAIS'!$B$24)))</f>
        <v/>
      </c>
      <c r="G129" s="118" t="str">
        <f>IF(G27&lt;&gt;"S","",IF(G27="S",IF(G61=0,"",$B129*G$17*G95*('DADOS GERAIS'!$B$24/G61)/'DADOS GERAIS'!$B$24*PESSOAL!$C95/'DADOS GERAIS'!$B$24)))</f>
        <v/>
      </c>
      <c r="H129" s="118" t="str">
        <f>IF(H27&lt;&gt;"S","",IF(H27="S",IF(H61=0,"",$B129*H$17*H95*('DADOS GERAIS'!$B$24/H61)/'DADOS GERAIS'!$B$24*PESSOAL!$C95/'DADOS GERAIS'!$B$24)))</f>
        <v/>
      </c>
      <c r="I129" s="118" t="str">
        <f>IF(I27&lt;&gt;"S","",IF(I27="S",IF(I61=0,"",$B129*I$17*I95*('DADOS GERAIS'!$B$24/I61)/'DADOS GERAIS'!$B$24*PESSOAL!$C95/'DADOS GERAIS'!$B$24)))</f>
        <v/>
      </c>
      <c r="J129" s="118" t="str">
        <f>IF(J27&lt;&gt;"S","",IF(J27="S",IF(J61=0,"",$B129*J$17*J95*('DADOS GERAIS'!$B$24/J61)/'DADOS GERAIS'!$B$24*PESSOAL!$C95/'DADOS GERAIS'!$B$24)))</f>
        <v/>
      </c>
      <c r="K129" s="118" t="str">
        <f>IF(K27&lt;&gt;"S","",IF(K27="S",IF(K61=0,"",$B129*K$17*K95*('DADOS GERAIS'!$B$24/K61)/'DADOS GERAIS'!$B$24*PESSOAL!$C95/'DADOS GERAIS'!$B$24)))</f>
        <v/>
      </c>
      <c r="L129" s="118" t="str">
        <f>IF(L27&lt;&gt;"S","",IF(L27="S",IF(L61=0,"",$B129*L$17*L95*('DADOS GERAIS'!$B$24/L61)/'DADOS GERAIS'!$B$24*PESSOAL!$C95/'DADOS GERAIS'!$B$24)))</f>
        <v/>
      </c>
      <c r="M129" s="118" t="str">
        <f>IF(M27&lt;&gt;"S","",IF(M27="S",IF(M61=0,"",$B129*M$17*M95*('DADOS GERAIS'!$B$24/M61)/'DADOS GERAIS'!$B$24*PESSOAL!$C95/'DADOS GERAIS'!$B$24)))</f>
        <v/>
      </c>
      <c r="N129" s="118" t="str">
        <f>IF(N27&lt;&gt;"S","",IF(N27="S",IF(N61=0,"",$B129*N$17*N95*('DADOS GERAIS'!$B$24/N61)/'DADOS GERAIS'!$B$24*PESSOAL!$C95/'DADOS GERAIS'!$B$24)))</f>
        <v/>
      </c>
      <c r="O129" s="118" t="str">
        <f>IF(O27&lt;&gt;"S","",IF(O27="S",IF(O61=0,"",$B129*O$17*O95*('DADOS GERAIS'!$B$24/O61)/'DADOS GERAIS'!$B$24*PESSOAL!$C95/'DADOS GERAIS'!$B$24)))</f>
        <v/>
      </c>
      <c r="P129" s="118" t="str">
        <f>IF(P27&lt;&gt;"S","",IF(P27="S",IF(P61=0,"",$B129*P$17*P95*('DADOS GERAIS'!$B$24/P61)/'DADOS GERAIS'!$B$24*PESSOAL!$C95/'DADOS GERAIS'!$B$24)))</f>
        <v/>
      </c>
      <c r="Q129" s="118" t="str">
        <f>IF(Q27&lt;&gt;"S","",IF(Q27="S",IF(Q61=0,"",$B129*Q$17*Q95*('DADOS GERAIS'!$B$24/Q61)/'DADOS GERAIS'!$B$24*PESSOAL!$C95/'DADOS GERAIS'!$B$24)))</f>
        <v/>
      </c>
      <c r="R129" s="118" t="str">
        <f>IF(R27&lt;&gt;"S","",IF(R27="S",IF(R61=0,"",$B129*R$17*R95*('DADOS GERAIS'!$B$24/R61)/'DADOS GERAIS'!$B$24*PESSOAL!$C95/'DADOS GERAIS'!$B$24)))</f>
        <v/>
      </c>
      <c r="S129" s="177" t="str">
        <f t="shared" si="10"/>
        <v/>
      </c>
      <c r="T129" s="93"/>
    </row>
    <row r="130" spans="1:20" x14ac:dyDescent="0.2">
      <c r="A130" s="137" t="str">
        <f t="shared" si="9"/>
        <v/>
      </c>
      <c r="B130" s="200" t="str">
        <f t="shared" si="9"/>
        <v/>
      </c>
      <c r="C130" s="118" t="str">
        <f>IF(C28&lt;&gt;"S","",IF(C28="S",IF(C62=0,"",$B130*C$17*C96*('DADOS GERAIS'!$B$24/C62)/'DADOS GERAIS'!$B$24*PESSOAL!$C96/'DADOS GERAIS'!$B$24)))</f>
        <v/>
      </c>
      <c r="D130" s="118" t="str">
        <f>IF(D28&lt;&gt;"S","",IF(D28="S",IF(D62=0,"",$B130*D$17*D96*('DADOS GERAIS'!$B$24/D62)/'DADOS GERAIS'!$B$24*PESSOAL!$C96/'DADOS GERAIS'!$B$24)))</f>
        <v/>
      </c>
      <c r="E130" s="118" t="str">
        <f>IF(E28&lt;&gt;"S","",IF(E28="S",IF(E62=0,"",$B130*E$17*E96*('DADOS GERAIS'!$B$24/E62)/'DADOS GERAIS'!$B$24*PESSOAL!$C96/'DADOS GERAIS'!$B$24)))</f>
        <v/>
      </c>
      <c r="F130" s="118" t="str">
        <f>IF(F28&lt;&gt;"S","",IF(F28="S",IF(F62=0,"",$B130*F$17*F96*('DADOS GERAIS'!$B$24/F62)/'DADOS GERAIS'!$B$24*PESSOAL!$C96/'DADOS GERAIS'!$B$24)))</f>
        <v/>
      </c>
      <c r="G130" s="118" t="str">
        <f>IF(G28&lt;&gt;"S","",IF(G28="S",IF(G62=0,"",$B130*G$17*G96*('DADOS GERAIS'!$B$24/G62)/'DADOS GERAIS'!$B$24*PESSOAL!$C96/'DADOS GERAIS'!$B$24)))</f>
        <v/>
      </c>
      <c r="H130" s="118" t="str">
        <f>IF(H28&lt;&gt;"S","",IF(H28="S",IF(H62=0,"",$B130*H$17*H96*('DADOS GERAIS'!$B$24/H62)/'DADOS GERAIS'!$B$24*PESSOAL!$C96/'DADOS GERAIS'!$B$24)))</f>
        <v/>
      </c>
      <c r="I130" s="118" t="str">
        <f>IF(I28&lt;&gt;"S","",IF(I28="S",IF(I62=0,"",$B130*I$17*I96*('DADOS GERAIS'!$B$24/I62)/'DADOS GERAIS'!$B$24*PESSOAL!$C96/'DADOS GERAIS'!$B$24)))</f>
        <v/>
      </c>
      <c r="J130" s="118" t="str">
        <f>IF(J28&lt;&gt;"S","",IF(J28="S",IF(J62=0,"",$B130*J$17*J96*('DADOS GERAIS'!$B$24/J62)/'DADOS GERAIS'!$B$24*PESSOAL!$C96/'DADOS GERAIS'!$B$24)))</f>
        <v/>
      </c>
      <c r="K130" s="118" t="str">
        <f>IF(K28&lt;&gt;"S","",IF(K28="S",IF(K62=0,"",$B130*K$17*K96*('DADOS GERAIS'!$B$24/K62)/'DADOS GERAIS'!$B$24*PESSOAL!$C96/'DADOS GERAIS'!$B$24)))</f>
        <v/>
      </c>
      <c r="L130" s="118" t="str">
        <f>IF(L28&lt;&gt;"S","",IF(L28="S",IF(L62=0,"",$B130*L$17*L96*('DADOS GERAIS'!$B$24/L62)/'DADOS GERAIS'!$B$24*PESSOAL!$C96/'DADOS GERAIS'!$B$24)))</f>
        <v/>
      </c>
      <c r="M130" s="118" t="str">
        <f>IF(M28&lt;&gt;"S","",IF(M28="S",IF(M62=0,"",$B130*M$17*M96*('DADOS GERAIS'!$B$24/M62)/'DADOS GERAIS'!$B$24*PESSOAL!$C96/'DADOS GERAIS'!$B$24)))</f>
        <v/>
      </c>
      <c r="N130" s="118" t="str">
        <f>IF(N28&lt;&gt;"S","",IF(N28="S",IF(N62=0,"",$B130*N$17*N96*('DADOS GERAIS'!$B$24/N62)/'DADOS GERAIS'!$B$24*PESSOAL!$C96/'DADOS GERAIS'!$B$24)))</f>
        <v/>
      </c>
      <c r="O130" s="118" t="str">
        <f>IF(O28&lt;&gt;"S","",IF(O28="S",IF(O62=0,"",$B130*O$17*O96*('DADOS GERAIS'!$B$24/O62)/'DADOS GERAIS'!$B$24*PESSOAL!$C96/'DADOS GERAIS'!$B$24)))</f>
        <v/>
      </c>
      <c r="P130" s="118" t="str">
        <f>IF(P28&lt;&gt;"S","",IF(P28="S",IF(P62=0,"",$B130*P$17*P96*('DADOS GERAIS'!$B$24/P62)/'DADOS GERAIS'!$B$24*PESSOAL!$C96/'DADOS GERAIS'!$B$24)))</f>
        <v/>
      </c>
      <c r="Q130" s="118" t="str">
        <f>IF(Q28&lt;&gt;"S","",IF(Q28="S",IF(Q62=0,"",$B130*Q$17*Q96*('DADOS GERAIS'!$B$24/Q62)/'DADOS GERAIS'!$B$24*PESSOAL!$C96/'DADOS GERAIS'!$B$24)))</f>
        <v/>
      </c>
      <c r="R130" s="118" t="str">
        <f>IF(R28&lt;&gt;"S","",IF(R28="S",IF(R62=0,"",$B130*R$17*R96*('DADOS GERAIS'!$B$24/R62)/'DADOS GERAIS'!$B$24*PESSOAL!$C96/'DADOS GERAIS'!$B$24)))</f>
        <v/>
      </c>
      <c r="S130" s="177" t="str">
        <f t="shared" si="10"/>
        <v/>
      </c>
      <c r="T130" s="93"/>
    </row>
    <row r="131" spans="1:20" x14ac:dyDescent="0.2">
      <c r="A131" s="137" t="str">
        <f t="shared" si="9"/>
        <v/>
      </c>
      <c r="B131" s="200" t="str">
        <f t="shared" si="9"/>
        <v/>
      </c>
      <c r="C131" s="118" t="str">
        <f>IF(C29&lt;&gt;"S","",IF(C29="S",IF(C63=0,"",$B131*C$17*C97*('DADOS GERAIS'!$B$24/C63)/'DADOS GERAIS'!$B$24*PESSOAL!$C97/'DADOS GERAIS'!$B$24)))</f>
        <v/>
      </c>
      <c r="D131" s="118" t="str">
        <f>IF(D29&lt;&gt;"S","",IF(D29="S",IF(D63=0,"",$B131*D$17*D97*('DADOS GERAIS'!$B$24/D63)/'DADOS GERAIS'!$B$24*PESSOAL!$C97/'DADOS GERAIS'!$B$24)))</f>
        <v/>
      </c>
      <c r="E131" s="118" t="str">
        <f>IF(E29&lt;&gt;"S","",IF(E29="S",IF(E63=0,"",$B131*E$17*E97*('DADOS GERAIS'!$B$24/E63)/'DADOS GERAIS'!$B$24*PESSOAL!$C97/'DADOS GERAIS'!$B$24)))</f>
        <v/>
      </c>
      <c r="F131" s="118" t="str">
        <f>IF(F29&lt;&gt;"S","",IF(F29="S",IF(F63=0,"",$B131*F$17*F97*('DADOS GERAIS'!$B$24/F63)/'DADOS GERAIS'!$B$24*PESSOAL!$C97/'DADOS GERAIS'!$B$24)))</f>
        <v/>
      </c>
      <c r="G131" s="118" t="str">
        <f>IF(G29&lt;&gt;"S","",IF(G29="S",IF(G63=0,"",$B131*G$17*G97*('DADOS GERAIS'!$B$24/G63)/'DADOS GERAIS'!$B$24*PESSOAL!$C97/'DADOS GERAIS'!$B$24)))</f>
        <v/>
      </c>
      <c r="H131" s="118" t="str">
        <f>IF(H29&lt;&gt;"S","",IF(H29="S",IF(H63=0,"",$B131*H$17*H97*('DADOS GERAIS'!$B$24/H63)/'DADOS GERAIS'!$B$24*PESSOAL!$C97/'DADOS GERAIS'!$B$24)))</f>
        <v/>
      </c>
      <c r="I131" s="118" t="str">
        <f>IF(I29&lt;&gt;"S","",IF(I29="S",IF(I63=0,"",$B131*I$17*I97*('DADOS GERAIS'!$B$24/I63)/'DADOS GERAIS'!$B$24*PESSOAL!$C97/'DADOS GERAIS'!$B$24)))</f>
        <v/>
      </c>
      <c r="J131" s="118" t="str">
        <f>IF(J29&lt;&gt;"S","",IF(J29="S",IF(J63=0,"",$B131*J$17*J97*('DADOS GERAIS'!$B$24/J63)/'DADOS GERAIS'!$B$24*PESSOAL!$C97/'DADOS GERAIS'!$B$24)))</f>
        <v/>
      </c>
      <c r="K131" s="118" t="str">
        <f>IF(K29&lt;&gt;"S","",IF(K29="S",IF(K63=0,"",$B131*K$17*K97*('DADOS GERAIS'!$B$24/K63)/'DADOS GERAIS'!$B$24*PESSOAL!$C97/'DADOS GERAIS'!$B$24)))</f>
        <v/>
      </c>
      <c r="L131" s="118" t="str">
        <f>IF(L29&lt;&gt;"S","",IF(L29="S",IF(L63=0,"",$B131*L$17*L97*('DADOS GERAIS'!$B$24/L63)/'DADOS GERAIS'!$B$24*PESSOAL!$C97/'DADOS GERAIS'!$B$24)))</f>
        <v/>
      </c>
      <c r="M131" s="118" t="str">
        <f>IF(M29&lt;&gt;"S","",IF(M29="S",IF(M63=0,"",$B131*M$17*M97*('DADOS GERAIS'!$B$24/M63)/'DADOS GERAIS'!$B$24*PESSOAL!$C97/'DADOS GERAIS'!$B$24)))</f>
        <v/>
      </c>
      <c r="N131" s="118" t="str">
        <f>IF(N29&lt;&gt;"S","",IF(N29="S",IF(N63=0,"",$B131*N$17*N97*('DADOS GERAIS'!$B$24/N63)/'DADOS GERAIS'!$B$24*PESSOAL!$C97/'DADOS GERAIS'!$B$24)))</f>
        <v/>
      </c>
      <c r="O131" s="118" t="str">
        <f>IF(O29&lt;&gt;"S","",IF(O29="S",IF(O63=0,"",$B131*O$17*O97*('DADOS GERAIS'!$B$24/O63)/'DADOS GERAIS'!$B$24*PESSOAL!$C97/'DADOS GERAIS'!$B$24)))</f>
        <v/>
      </c>
      <c r="P131" s="118" t="str">
        <f>IF(P29&lt;&gt;"S","",IF(P29="S",IF(P63=0,"",$B131*P$17*P97*('DADOS GERAIS'!$B$24/P63)/'DADOS GERAIS'!$B$24*PESSOAL!$C97/'DADOS GERAIS'!$B$24)))</f>
        <v/>
      </c>
      <c r="Q131" s="118" t="str">
        <f>IF(Q29&lt;&gt;"S","",IF(Q29="S",IF(Q63=0,"",$B131*Q$17*Q97*('DADOS GERAIS'!$B$24/Q63)/'DADOS GERAIS'!$B$24*PESSOAL!$C97/'DADOS GERAIS'!$B$24)))</f>
        <v/>
      </c>
      <c r="R131" s="118" t="str">
        <f>IF(R29&lt;&gt;"S","",IF(R29="S",IF(R63=0,"",$B131*R$17*R97*('DADOS GERAIS'!$B$24/R63)/'DADOS GERAIS'!$B$24*PESSOAL!$C97/'DADOS GERAIS'!$B$24)))</f>
        <v/>
      </c>
      <c r="S131" s="177" t="str">
        <f t="shared" si="10"/>
        <v/>
      </c>
      <c r="T131" s="93"/>
    </row>
    <row r="132" spans="1:20" x14ac:dyDescent="0.2">
      <c r="A132" s="137" t="str">
        <f t="shared" si="9"/>
        <v/>
      </c>
      <c r="B132" s="200" t="str">
        <f t="shared" si="9"/>
        <v/>
      </c>
      <c r="C132" s="118" t="str">
        <f>IF(C30&lt;&gt;"S","",IF(C30="S",IF(C64=0,"",$B132*C$17*C98*('DADOS GERAIS'!$B$24/C64)/'DADOS GERAIS'!$B$24*PESSOAL!$C98/'DADOS GERAIS'!$B$24)))</f>
        <v/>
      </c>
      <c r="D132" s="118" t="str">
        <f>IF(D30&lt;&gt;"S","",IF(D30="S",IF(D64=0,"",$B132*D$17*D98*('DADOS GERAIS'!$B$24/D64)/'DADOS GERAIS'!$B$24*PESSOAL!$C98/'DADOS GERAIS'!$B$24)))</f>
        <v/>
      </c>
      <c r="E132" s="118" t="str">
        <f>IF(E30&lt;&gt;"S","",IF(E30="S",IF(E64=0,"",$B132*E$17*E98*('DADOS GERAIS'!$B$24/E64)/'DADOS GERAIS'!$B$24*PESSOAL!$C98/'DADOS GERAIS'!$B$24)))</f>
        <v/>
      </c>
      <c r="F132" s="118" t="str">
        <f>IF(F30&lt;&gt;"S","",IF(F30="S",IF(F64=0,"",$B132*F$17*F98*('DADOS GERAIS'!$B$24/F64)/'DADOS GERAIS'!$B$24*PESSOAL!$C98/'DADOS GERAIS'!$B$24)))</f>
        <v/>
      </c>
      <c r="G132" s="118" t="str">
        <f>IF(G30&lt;&gt;"S","",IF(G30="S",IF(G64=0,"",$B132*G$17*G98*('DADOS GERAIS'!$B$24/G64)/'DADOS GERAIS'!$B$24*PESSOAL!$C98/'DADOS GERAIS'!$B$24)))</f>
        <v/>
      </c>
      <c r="H132" s="118" t="str">
        <f>IF(H30&lt;&gt;"S","",IF(H30="S",IF(H64=0,"",$B132*H$17*H98*('DADOS GERAIS'!$B$24/H64)/'DADOS GERAIS'!$B$24*PESSOAL!$C98/'DADOS GERAIS'!$B$24)))</f>
        <v/>
      </c>
      <c r="I132" s="118" t="str">
        <f>IF(I30&lt;&gt;"S","",IF(I30="S",IF(I64=0,"",$B132*I$17*I98*('DADOS GERAIS'!$B$24/I64)/'DADOS GERAIS'!$B$24*PESSOAL!$C98/'DADOS GERAIS'!$B$24)))</f>
        <v/>
      </c>
      <c r="J132" s="118" t="str">
        <f>IF(J30&lt;&gt;"S","",IF(J30="S",IF(J64=0,"",$B132*J$17*J98*('DADOS GERAIS'!$B$24/J64)/'DADOS GERAIS'!$B$24*PESSOAL!$C98/'DADOS GERAIS'!$B$24)))</f>
        <v/>
      </c>
      <c r="K132" s="118" t="str">
        <f>IF(K30&lt;&gt;"S","",IF(K30="S",IF(K64=0,"",$B132*K$17*K98*('DADOS GERAIS'!$B$24/K64)/'DADOS GERAIS'!$B$24*PESSOAL!$C98/'DADOS GERAIS'!$B$24)))</f>
        <v/>
      </c>
      <c r="L132" s="118" t="str">
        <f>IF(L30&lt;&gt;"S","",IF(L30="S",IF(L64=0,"",$B132*L$17*L98*('DADOS GERAIS'!$B$24/L64)/'DADOS GERAIS'!$B$24*PESSOAL!$C98/'DADOS GERAIS'!$B$24)))</f>
        <v/>
      </c>
      <c r="M132" s="118" t="str">
        <f>IF(M30&lt;&gt;"S","",IF(M30="S",IF(M64=0,"",$B132*M$17*M98*('DADOS GERAIS'!$B$24/M64)/'DADOS GERAIS'!$B$24*PESSOAL!$C98/'DADOS GERAIS'!$B$24)))</f>
        <v/>
      </c>
      <c r="N132" s="118" t="str">
        <f>IF(N30&lt;&gt;"S","",IF(N30="S",IF(N64=0,"",$B132*N$17*N98*('DADOS GERAIS'!$B$24/N64)/'DADOS GERAIS'!$B$24*PESSOAL!$C98/'DADOS GERAIS'!$B$24)))</f>
        <v/>
      </c>
      <c r="O132" s="118" t="str">
        <f>IF(O30&lt;&gt;"S","",IF(O30="S",IF(O64=0,"",$B132*O$17*O98*('DADOS GERAIS'!$B$24/O64)/'DADOS GERAIS'!$B$24*PESSOAL!$C98/'DADOS GERAIS'!$B$24)))</f>
        <v/>
      </c>
      <c r="P132" s="118" t="str">
        <f>IF(P30&lt;&gt;"S","",IF(P30="S",IF(P64=0,"",$B132*P$17*P98*('DADOS GERAIS'!$B$24/P64)/'DADOS GERAIS'!$B$24*PESSOAL!$C98/'DADOS GERAIS'!$B$24)))</f>
        <v/>
      </c>
      <c r="Q132" s="118" t="str">
        <f>IF(Q30&lt;&gt;"S","",IF(Q30="S",IF(Q64=0,"",$B132*Q$17*Q98*('DADOS GERAIS'!$B$24/Q64)/'DADOS GERAIS'!$B$24*PESSOAL!$C98/'DADOS GERAIS'!$B$24)))</f>
        <v/>
      </c>
      <c r="R132" s="118" t="str">
        <f>IF(R30&lt;&gt;"S","",IF(R30="S",IF(R64=0,"",$B132*R$17*R98*('DADOS GERAIS'!$B$24/R64)/'DADOS GERAIS'!$B$24*PESSOAL!$C98/'DADOS GERAIS'!$B$24)))</f>
        <v/>
      </c>
      <c r="S132" s="177" t="str">
        <f t="shared" si="10"/>
        <v/>
      </c>
      <c r="T132" s="93"/>
    </row>
    <row r="133" spans="1:20" x14ac:dyDescent="0.2">
      <c r="A133" s="137" t="str">
        <f t="shared" si="9"/>
        <v/>
      </c>
      <c r="B133" s="200" t="str">
        <f t="shared" si="9"/>
        <v/>
      </c>
      <c r="C133" s="118" t="str">
        <f>IF(C31&lt;&gt;"S","",IF(C31="S",IF(C65=0,"",$B133*C$17*C99*('DADOS GERAIS'!$B$24/C65)/'DADOS GERAIS'!$B$24*PESSOAL!$C99/'DADOS GERAIS'!$B$24)))</f>
        <v/>
      </c>
      <c r="D133" s="118" t="str">
        <f>IF(D31&lt;&gt;"S","",IF(D31="S",IF(D65=0,"",$B133*D$17*D99*('DADOS GERAIS'!$B$24/D65)/'DADOS GERAIS'!$B$24*PESSOAL!$C99/'DADOS GERAIS'!$B$24)))</f>
        <v/>
      </c>
      <c r="E133" s="118" t="str">
        <f>IF(E31&lt;&gt;"S","",IF(E31="S",IF(E65=0,"",$B133*E$17*E99*('DADOS GERAIS'!$B$24/E65)/'DADOS GERAIS'!$B$24*PESSOAL!$C99/'DADOS GERAIS'!$B$24)))</f>
        <v/>
      </c>
      <c r="F133" s="118" t="str">
        <f>IF(F31&lt;&gt;"S","",IF(F31="S",IF(F65=0,"",$B133*F$17*F99*('DADOS GERAIS'!$B$24/F65)/'DADOS GERAIS'!$B$24*PESSOAL!$C99/'DADOS GERAIS'!$B$24)))</f>
        <v/>
      </c>
      <c r="G133" s="118" t="str">
        <f>IF(G31&lt;&gt;"S","",IF(G31="S",IF(G65=0,"",$B133*G$17*G99*('DADOS GERAIS'!$B$24/G65)/'DADOS GERAIS'!$B$24*PESSOAL!$C99/'DADOS GERAIS'!$B$24)))</f>
        <v/>
      </c>
      <c r="H133" s="118" t="str">
        <f>IF(H31&lt;&gt;"S","",IF(H31="S",IF(H65=0,"",$B133*H$17*H99*('DADOS GERAIS'!$B$24/H65)/'DADOS GERAIS'!$B$24*PESSOAL!$C99/'DADOS GERAIS'!$B$24)))</f>
        <v/>
      </c>
      <c r="I133" s="118" t="str">
        <f>IF(I31&lt;&gt;"S","",IF(I31="S",IF(I65=0,"",$B133*I$17*I99*('DADOS GERAIS'!$B$24/I65)/'DADOS GERAIS'!$B$24*PESSOAL!$C99/'DADOS GERAIS'!$B$24)))</f>
        <v/>
      </c>
      <c r="J133" s="118" t="str">
        <f>IF(J31&lt;&gt;"S","",IF(J31="S",IF(J65=0,"",$B133*J$17*J99*('DADOS GERAIS'!$B$24/J65)/'DADOS GERAIS'!$B$24*PESSOAL!$C99/'DADOS GERAIS'!$B$24)))</f>
        <v/>
      </c>
      <c r="K133" s="118" t="str">
        <f>IF(K31&lt;&gt;"S","",IF(K31="S",IF(K65=0,"",$B133*K$17*K99*('DADOS GERAIS'!$B$24/K65)/'DADOS GERAIS'!$B$24*PESSOAL!$C99/'DADOS GERAIS'!$B$24)))</f>
        <v/>
      </c>
      <c r="L133" s="118" t="str">
        <f>IF(L31&lt;&gt;"S","",IF(L31="S",IF(L65=0,"",$B133*L$17*L99*('DADOS GERAIS'!$B$24/L65)/'DADOS GERAIS'!$B$24*PESSOAL!$C99/'DADOS GERAIS'!$B$24)))</f>
        <v/>
      </c>
      <c r="M133" s="118" t="str">
        <f>IF(M31&lt;&gt;"S","",IF(M31="S",IF(M65=0,"",$B133*M$17*M99*('DADOS GERAIS'!$B$24/M65)/'DADOS GERAIS'!$B$24*PESSOAL!$C99/'DADOS GERAIS'!$B$24)))</f>
        <v/>
      </c>
      <c r="N133" s="118" t="str">
        <f>IF(N31&lt;&gt;"S","",IF(N31="S",IF(N65=0,"",$B133*N$17*N99*('DADOS GERAIS'!$B$24/N65)/'DADOS GERAIS'!$B$24*PESSOAL!$C99/'DADOS GERAIS'!$B$24)))</f>
        <v/>
      </c>
      <c r="O133" s="118" t="str">
        <f>IF(O31&lt;&gt;"S","",IF(O31="S",IF(O65=0,"",$B133*O$17*O99*('DADOS GERAIS'!$B$24/O65)/'DADOS GERAIS'!$B$24*PESSOAL!$C99/'DADOS GERAIS'!$B$24)))</f>
        <v/>
      </c>
      <c r="P133" s="118" t="str">
        <f>IF(P31&lt;&gt;"S","",IF(P31="S",IF(P65=0,"",$B133*P$17*P99*('DADOS GERAIS'!$B$24/P65)/'DADOS GERAIS'!$B$24*PESSOAL!$C99/'DADOS GERAIS'!$B$24)))</f>
        <v/>
      </c>
      <c r="Q133" s="118" t="str">
        <f>IF(Q31&lt;&gt;"S","",IF(Q31="S",IF(Q65=0,"",$B133*Q$17*Q99*('DADOS GERAIS'!$B$24/Q65)/'DADOS GERAIS'!$B$24*PESSOAL!$C99/'DADOS GERAIS'!$B$24)))</f>
        <v/>
      </c>
      <c r="R133" s="118" t="str">
        <f>IF(R31&lt;&gt;"S","",IF(R31="S",IF(R65=0,"",$B133*R$17*R99*('DADOS GERAIS'!$B$24/R65)/'DADOS GERAIS'!$B$24*PESSOAL!$C99/'DADOS GERAIS'!$B$24)))</f>
        <v/>
      </c>
      <c r="S133" s="177" t="str">
        <f t="shared" si="10"/>
        <v/>
      </c>
      <c r="T133" s="93"/>
    </row>
    <row r="134" spans="1:20" x14ac:dyDescent="0.2">
      <c r="A134" s="137" t="str">
        <f t="shared" si="9"/>
        <v/>
      </c>
      <c r="B134" s="200" t="str">
        <f t="shared" si="9"/>
        <v/>
      </c>
      <c r="C134" s="118" t="str">
        <f>IF(C32&lt;&gt;"S","",IF(C32="S",IF(C66=0,"",$B134*C$17*C100*('DADOS GERAIS'!$B$24/C66)/'DADOS GERAIS'!$B$24*PESSOAL!$C100/'DADOS GERAIS'!$B$24)))</f>
        <v/>
      </c>
      <c r="D134" s="118" t="str">
        <f>IF(D32&lt;&gt;"S","",IF(D32="S",IF(D66=0,"",$B134*D$17*D100*('DADOS GERAIS'!$B$24/D66)/'DADOS GERAIS'!$B$24*PESSOAL!$C100/'DADOS GERAIS'!$B$24)))</f>
        <v/>
      </c>
      <c r="E134" s="118" t="str">
        <f>IF(E32&lt;&gt;"S","",IF(E32="S",IF(E66=0,"",$B134*E$17*E100*('DADOS GERAIS'!$B$24/E66)/'DADOS GERAIS'!$B$24*PESSOAL!$C100/'DADOS GERAIS'!$B$24)))</f>
        <v/>
      </c>
      <c r="F134" s="118" t="str">
        <f>IF(F32&lt;&gt;"S","",IF(F32="S",IF(F66=0,"",$B134*F$17*F100*('DADOS GERAIS'!$B$24/F66)/'DADOS GERAIS'!$B$24*PESSOAL!$C100/'DADOS GERAIS'!$B$24)))</f>
        <v/>
      </c>
      <c r="G134" s="118" t="str">
        <f>IF(G32&lt;&gt;"S","",IF(G32="S",IF(G66=0,"",$B134*G$17*G100*('DADOS GERAIS'!$B$24/G66)/'DADOS GERAIS'!$B$24*PESSOAL!$C100/'DADOS GERAIS'!$B$24)))</f>
        <v/>
      </c>
      <c r="H134" s="118" t="str">
        <f>IF(H32&lt;&gt;"S","",IF(H32="S",IF(H66=0,"",$B134*H$17*H100*('DADOS GERAIS'!$B$24/H66)/'DADOS GERAIS'!$B$24*PESSOAL!$C100/'DADOS GERAIS'!$B$24)))</f>
        <v/>
      </c>
      <c r="I134" s="118" t="str">
        <f>IF(I32&lt;&gt;"S","",IF(I32="S",IF(I66=0,"",$B134*I$17*I100*('DADOS GERAIS'!$B$24/I66)/'DADOS GERAIS'!$B$24*PESSOAL!$C100/'DADOS GERAIS'!$B$24)))</f>
        <v/>
      </c>
      <c r="J134" s="118" t="str">
        <f>IF(J32&lt;&gt;"S","",IF(J32="S",IF(J66=0,"",$B134*J$17*J100*('DADOS GERAIS'!$B$24/J66)/'DADOS GERAIS'!$B$24*PESSOAL!$C100/'DADOS GERAIS'!$B$24)))</f>
        <v/>
      </c>
      <c r="K134" s="118" t="str">
        <f>IF(K32&lt;&gt;"S","",IF(K32="S",IF(K66=0,"",$B134*K$17*K100*('DADOS GERAIS'!$B$24/K66)/'DADOS GERAIS'!$B$24*PESSOAL!$C100/'DADOS GERAIS'!$B$24)))</f>
        <v/>
      </c>
      <c r="L134" s="118" t="str">
        <f>IF(L32&lt;&gt;"S","",IF(L32="S",IF(L66=0,"",$B134*L$17*L100*('DADOS GERAIS'!$B$24/L66)/'DADOS GERAIS'!$B$24*PESSOAL!$C100/'DADOS GERAIS'!$B$24)))</f>
        <v/>
      </c>
      <c r="M134" s="118" t="str">
        <f>IF(M32&lt;&gt;"S","",IF(M32="S",IF(M66=0,"",$B134*M$17*M100*('DADOS GERAIS'!$B$24/M66)/'DADOS GERAIS'!$B$24*PESSOAL!$C100/'DADOS GERAIS'!$B$24)))</f>
        <v/>
      </c>
      <c r="N134" s="118" t="str">
        <f>IF(N32&lt;&gt;"S","",IF(N32="S",IF(N66=0,"",$B134*N$17*N100*('DADOS GERAIS'!$B$24/N66)/'DADOS GERAIS'!$B$24*PESSOAL!$C100/'DADOS GERAIS'!$B$24)))</f>
        <v/>
      </c>
      <c r="O134" s="118" t="str">
        <f>IF(O32&lt;&gt;"S","",IF(O32="S",IF(O66=0,"",$B134*O$17*O100*('DADOS GERAIS'!$B$24/O66)/'DADOS GERAIS'!$B$24*PESSOAL!$C100/'DADOS GERAIS'!$B$24)))</f>
        <v/>
      </c>
      <c r="P134" s="118" t="str">
        <f>IF(P32&lt;&gt;"S","",IF(P32="S",IF(P66=0,"",$B134*P$17*P100*('DADOS GERAIS'!$B$24/P66)/'DADOS GERAIS'!$B$24*PESSOAL!$C100/'DADOS GERAIS'!$B$24)))</f>
        <v/>
      </c>
      <c r="Q134" s="118" t="str">
        <f>IF(Q32&lt;&gt;"S","",IF(Q32="S",IF(Q66=0,"",$B134*Q$17*Q100*('DADOS GERAIS'!$B$24/Q66)/'DADOS GERAIS'!$B$24*PESSOAL!$C100/'DADOS GERAIS'!$B$24)))</f>
        <v/>
      </c>
      <c r="R134" s="118" t="str">
        <f>IF(R32&lt;&gt;"S","",IF(R32="S",IF(R66=0,"",$B134*R$17*R100*('DADOS GERAIS'!$B$24/R66)/'DADOS GERAIS'!$B$24*PESSOAL!$C100/'DADOS GERAIS'!$B$24)))</f>
        <v/>
      </c>
      <c r="S134" s="177" t="str">
        <f t="shared" si="10"/>
        <v/>
      </c>
      <c r="T134" s="93"/>
    </row>
    <row r="135" spans="1:20" x14ac:dyDescent="0.2">
      <c r="A135" s="137" t="str">
        <f t="shared" si="9"/>
        <v/>
      </c>
      <c r="B135" s="200" t="str">
        <f t="shared" si="9"/>
        <v/>
      </c>
      <c r="C135" s="118" t="str">
        <f>IF(C33&lt;&gt;"S","",IF(C33="S",IF(C67=0,"",$B135*C$17*C101*('DADOS GERAIS'!$B$24/C67)/'DADOS GERAIS'!$B$24*PESSOAL!$C101/'DADOS GERAIS'!$B$24)))</f>
        <v/>
      </c>
      <c r="D135" s="118" t="str">
        <f>IF(D33&lt;&gt;"S","",IF(D33="S",IF(D67=0,"",$B135*D$17*D101*('DADOS GERAIS'!$B$24/D67)/'DADOS GERAIS'!$B$24*PESSOAL!$C101/'DADOS GERAIS'!$B$24)))</f>
        <v/>
      </c>
      <c r="E135" s="118" t="str">
        <f>IF(E33&lt;&gt;"S","",IF(E33="S",IF(E67=0,"",$B135*E$17*E101*('DADOS GERAIS'!$B$24/E67)/'DADOS GERAIS'!$B$24*PESSOAL!$C101/'DADOS GERAIS'!$B$24)))</f>
        <v/>
      </c>
      <c r="F135" s="118" t="str">
        <f>IF(F33&lt;&gt;"S","",IF(F33="S",IF(F67=0,"",$B135*F$17*F101*('DADOS GERAIS'!$B$24/F67)/'DADOS GERAIS'!$B$24*PESSOAL!$C101/'DADOS GERAIS'!$B$24)))</f>
        <v/>
      </c>
      <c r="G135" s="118" t="str">
        <f>IF(G33&lt;&gt;"S","",IF(G33="S",IF(G67=0,"",$B135*G$17*G101*('DADOS GERAIS'!$B$24/G67)/'DADOS GERAIS'!$B$24*PESSOAL!$C101/'DADOS GERAIS'!$B$24)))</f>
        <v/>
      </c>
      <c r="H135" s="118" t="str">
        <f>IF(H33&lt;&gt;"S","",IF(H33="S",IF(H67=0,"",$B135*H$17*H101*('DADOS GERAIS'!$B$24/H67)/'DADOS GERAIS'!$B$24*PESSOAL!$C101/'DADOS GERAIS'!$B$24)))</f>
        <v/>
      </c>
      <c r="I135" s="118" t="str">
        <f>IF(I33&lt;&gt;"S","",IF(I33="S",IF(I67=0,"",$B135*I$17*I101*('DADOS GERAIS'!$B$24/I67)/'DADOS GERAIS'!$B$24*PESSOAL!$C101/'DADOS GERAIS'!$B$24)))</f>
        <v/>
      </c>
      <c r="J135" s="118" t="str">
        <f>IF(J33&lt;&gt;"S","",IF(J33="S",IF(J67=0,"",$B135*J$17*J101*('DADOS GERAIS'!$B$24/J67)/'DADOS GERAIS'!$B$24*PESSOAL!$C101/'DADOS GERAIS'!$B$24)))</f>
        <v/>
      </c>
      <c r="K135" s="118" t="str">
        <f>IF(K33&lt;&gt;"S","",IF(K33="S",IF(K67=0,"",$B135*K$17*K101*('DADOS GERAIS'!$B$24/K67)/'DADOS GERAIS'!$B$24*PESSOAL!$C101/'DADOS GERAIS'!$B$24)))</f>
        <v/>
      </c>
      <c r="L135" s="118" t="str">
        <f>IF(L33&lt;&gt;"S","",IF(L33="S",IF(L67=0,"",$B135*L$17*L101*('DADOS GERAIS'!$B$24/L67)/'DADOS GERAIS'!$B$24*PESSOAL!$C101/'DADOS GERAIS'!$B$24)))</f>
        <v/>
      </c>
      <c r="M135" s="118" t="str">
        <f>IF(M33&lt;&gt;"S","",IF(M33="S",IF(M67=0,"",$B135*M$17*M101*('DADOS GERAIS'!$B$24/M67)/'DADOS GERAIS'!$B$24*PESSOAL!$C101/'DADOS GERAIS'!$B$24)))</f>
        <v/>
      </c>
      <c r="N135" s="118" t="str">
        <f>IF(N33&lt;&gt;"S","",IF(N33="S",IF(N67=0,"",$B135*N$17*N101*('DADOS GERAIS'!$B$24/N67)/'DADOS GERAIS'!$B$24*PESSOAL!$C101/'DADOS GERAIS'!$B$24)))</f>
        <v/>
      </c>
      <c r="O135" s="118" t="str">
        <f>IF(O33&lt;&gt;"S","",IF(O33="S",IF(O67=0,"",$B135*O$17*O101*('DADOS GERAIS'!$B$24/O67)/'DADOS GERAIS'!$B$24*PESSOAL!$C101/'DADOS GERAIS'!$B$24)))</f>
        <v/>
      </c>
      <c r="P135" s="118" t="str">
        <f>IF(P33&lt;&gt;"S","",IF(P33="S",IF(P67=0,"",$B135*P$17*P101*('DADOS GERAIS'!$B$24/P67)/'DADOS GERAIS'!$B$24*PESSOAL!$C101/'DADOS GERAIS'!$B$24)))</f>
        <v/>
      </c>
      <c r="Q135" s="118" t="str">
        <f>IF(Q33&lt;&gt;"S","",IF(Q33="S",IF(Q67=0,"",$B135*Q$17*Q101*('DADOS GERAIS'!$B$24/Q67)/'DADOS GERAIS'!$B$24*PESSOAL!$C101/'DADOS GERAIS'!$B$24)))</f>
        <v/>
      </c>
      <c r="R135" s="118" t="str">
        <f>IF(R33&lt;&gt;"S","",IF(R33="S",IF(R67=0,"",$B135*R$17*R101*('DADOS GERAIS'!$B$24/R67)/'DADOS GERAIS'!$B$24*PESSOAL!$C101/'DADOS GERAIS'!$B$24)))</f>
        <v/>
      </c>
      <c r="S135" s="177" t="str">
        <f t="shared" si="10"/>
        <v/>
      </c>
      <c r="T135" s="93"/>
    </row>
    <row r="136" spans="1:20" x14ac:dyDescent="0.2">
      <c r="A136" s="137" t="str">
        <f t="shared" si="9"/>
        <v/>
      </c>
      <c r="B136" s="200" t="str">
        <f t="shared" si="9"/>
        <v/>
      </c>
      <c r="C136" s="118" t="str">
        <f>IF(C34&lt;&gt;"S","",IF(C34="S",IF(C68=0,"",$B136*C$17*C102*('DADOS GERAIS'!$B$24/C68)/'DADOS GERAIS'!$B$24*PESSOAL!$C102/'DADOS GERAIS'!$B$24)))</f>
        <v/>
      </c>
      <c r="D136" s="118" t="str">
        <f>IF(D34&lt;&gt;"S","",IF(D34="S",IF(D68=0,"",$B136*D$17*D102*('DADOS GERAIS'!$B$24/D68)/'DADOS GERAIS'!$B$24*PESSOAL!$C102/'DADOS GERAIS'!$B$24)))</f>
        <v/>
      </c>
      <c r="E136" s="118" t="str">
        <f>IF(E34&lt;&gt;"S","",IF(E34="S",IF(E68=0,"",$B136*E$17*E102*('DADOS GERAIS'!$B$24/E68)/'DADOS GERAIS'!$B$24*PESSOAL!$C102/'DADOS GERAIS'!$B$24)))</f>
        <v/>
      </c>
      <c r="F136" s="118" t="str">
        <f>IF(F34&lt;&gt;"S","",IF(F34="S",IF(F68=0,"",$B136*F$17*F102*('DADOS GERAIS'!$B$24/F68)/'DADOS GERAIS'!$B$24*PESSOAL!$C102/'DADOS GERAIS'!$B$24)))</f>
        <v/>
      </c>
      <c r="G136" s="118" t="str">
        <f>IF(G34&lt;&gt;"S","",IF(G34="S",IF(G68=0,"",$B136*G$17*G102*('DADOS GERAIS'!$B$24/G68)/'DADOS GERAIS'!$B$24*PESSOAL!$C102/'DADOS GERAIS'!$B$24)))</f>
        <v/>
      </c>
      <c r="H136" s="118" t="str">
        <f>IF(H34&lt;&gt;"S","",IF(H34="S",IF(H68=0,"",$B136*H$17*H102*('DADOS GERAIS'!$B$24/H68)/'DADOS GERAIS'!$B$24*PESSOAL!$C102/'DADOS GERAIS'!$B$24)))</f>
        <v/>
      </c>
      <c r="I136" s="118" t="str">
        <f>IF(I34&lt;&gt;"S","",IF(I34="S",IF(I68=0,"",$B136*I$17*I102*('DADOS GERAIS'!$B$24/I68)/'DADOS GERAIS'!$B$24*PESSOAL!$C102/'DADOS GERAIS'!$B$24)))</f>
        <v/>
      </c>
      <c r="J136" s="118" t="str">
        <f>IF(J34&lt;&gt;"S","",IF(J34="S",IF(J68=0,"",$B136*J$17*J102*('DADOS GERAIS'!$B$24/J68)/'DADOS GERAIS'!$B$24*PESSOAL!$C102/'DADOS GERAIS'!$B$24)))</f>
        <v/>
      </c>
      <c r="K136" s="118" t="str">
        <f>IF(K34&lt;&gt;"S","",IF(K34="S",IF(K68=0,"",$B136*K$17*K102*('DADOS GERAIS'!$B$24/K68)/'DADOS GERAIS'!$B$24*PESSOAL!$C102/'DADOS GERAIS'!$B$24)))</f>
        <v/>
      </c>
      <c r="L136" s="118" t="str">
        <f>IF(L34&lt;&gt;"S","",IF(L34="S",IF(L68=0,"",$B136*L$17*L102*('DADOS GERAIS'!$B$24/L68)/'DADOS GERAIS'!$B$24*PESSOAL!$C102/'DADOS GERAIS'!$B$24)))</f>
        <v/>
      </c>
      <c r="M136" s="118" t="str">
        <f>IF(M34&lt;&gt;"S","",IF(M34="S",IF(M68=0,"",$B136*M$17*M102*('DADOS GERAIS'!$B$24/M68)/'DADOS GERAIS'!$B$24*PESSOAL!$C102/'DADOS GERAIS'!$B$24)))</f>
        <v/>
      </c>
      <c r="N136" s="118" t="str">
        <f>IF(N34&lt;&gt;"S","",IF(N34="S",IF(N68=0,"",$B136*N$17*N102*('DADOS GERAIS'!$B$24/N68)/'DADOS GERAIS'!$B$24*PESSOAL!$C102/'DADOS GERAIS'!$B$24)))</f>
        <v/>
      </c>
      <c r="O136" s="118" t="str">
        <f>IF(O34&lt;&gt;"S","",IF(O34="S",IF(O68=0,"",$B136*O$17*O102*('DADOS GERAIS'!$B$24/O68)/'DADOS GERAIS'!$B$24*PESSOAL!$C102/'DADOS GERAIS'!$B$24)))</f>
        <v/>
      </c>
      <c r="P136" s="118" t="str">
        <f>IF(P34&lt;&gt;"S","",IF(P34="S",IF(P68=0,"",$B136*P$17*P102*('DADOS GERAIS'!$B$24/P68)/'DADOS GERAIS'!$B$24*PESSOAL!$C102/'DADOS GERAIS'!$B$24)))</f>
        <v/>
      </c>
      <c r="Q136" s="118" t="str">
        <f>IF(Q34&lt;&gt;"S","",IF(Q34="S",IF(Q68=0,"",$B136*Q$17*Q102*('DADOS GERAIS'!$B$24/Q68)/'DADOS GERAIS'!$B$24*PESSOAL!$C102/'DADOS GERAIS'!$B$24)))</f>
        <v/>
      </c>
      <c r="R136" s="118" t="str">
        <f>IF(R34&lt;&gt;"S","",IF(R34="S",IF(R68=0,"",$B136*R$17*R102*('DADOS GERAIS'!$B$24/R68)/'DADOS GERAIS'!$B$24*PESSOAL!$C102/'DADOS GERAIS'!$B$24)))</f>
        <v/>
      </c>
      <c r="S136" s="177" t="str">
        <f t="shared" si="10"/>
        <v/>
      </c>
      <c r="T136" s="93"/>
    </row>
    <row r="137" spans="1:20" x14ac:dyDescent="0.2">
      <c r="A137" s="137" t="str">
        <f t="shared" si="9"/>
        <v/>
      </c>
      <c r="B137" s="200" t="str">
        <f t="shared" si="9"/>
        <v/>
      </c>
      <c r="C137" s="118" t="str">
        <f>IF(C35&lt;&gt;"S","",IF(C35="S",IF(C69=0,"",$B137*C$17*C103*('DADOS GERAIS'!$B$24/C69)/'DADOS GERAIS'!$B$24*PESSOAL!$C103/'DADOS GERAIS'!$B$24)))</f>
        <v/>
      </c>
      <c r="D137" s="118" t="str">
        <f>IF(D35&lt;&gt;"S","",IF(D35="S",IF(D69=0,"",$B137*D$17*D103*('DADOS GERAIS'!$B$24/D69)/'DADOS GERAIS'!$B$24*PESSOAL!$C103/'DADOS GERAIS'!$B$24)))</f>
        <v/>
      </c>
      <c r="E137" s="118" t="str">
        <f>IF(E35&lt;&gt;"S","",IF(E35="S",IF(E69=0,"",$B137*E$17*E103*('DADOS GERAIS'!$B$24/E69)/'DADOS GERAIS'!$B$24*PESSOAL!$C103/'DADOS GERAIS'!$B$24)))</f>
        <v/>
      </c>
      <c r="F137" s="118" t="str">
        <f>IF(F35&lt;&gt;"S","",IF(F35="S",IF(F69=0,"",$B137*F$17*F103*('DADOS GERAIS'!$B$24/F69)/'DADOS GERAIS'!$B$24*PESSOAL!$C103/'DADOS GERAIS'!$B$24)))</f>
        <v/>
      </c>
      <c r="G137" s="118" t="str">
        <f>IF(G35&lt;&gt;"S","",IF(G35="S",IF(G69=0,"",$B137*G$17*G103*('DADOS GERAIS'!$B$24/G69)/'DADOS GERAIS'!$B$24*PESSOAL!$C103/'DADOS GERAIS'!$B$24)))</f>
        <v/>
      </c>
      <c r="H137" s="118" t="str">
        <f>IF(H35&lt;&gt;"S","",IF(H35="S",IF(H69=0,"",$B137*H$17*H103*('DADOS GERAIS'!$B$24/H69)/'DADOS GERAIS'!$B$24*PESSOAL!$C103/'DADOS GERAIS'!$B$24)))</f>
        <v/>
      </c>
      <c r="I137" s="118" t="str">
        <f>IF(I35&lt;&gt;"S","",IF(I35="S",IF(I69=0,"",$B137*I$17*I103*('DADOS GERAIS'!$B$24/I69)/'DADOS GERAIS'!$B$24*PESSOAL!$C103/'DADOS GERAIS'!$B$24)))</f>
        <v/>
      </c>
      <c r="J137" s="118" t="str">
        <f>IF(J35&lt;&gt;"S","",IF(J35="S",IF(J69=0,"",$B137*J$17*J103*('DADOS GERAIS'!$B$24/J69)/'DADOS GERAIS'!$B$24*PESSOAL!$C103/'DADOS GERAIS'!$B$24)))</f>
        <v/>
      </c>
      <c r="K137" s="118" t="str">
        <f>IF(K35&lt;&gt;"S","",IF(K35="S",IF(K69=0,"",$B137*K$17*K103*('DADOS GERAIS'!$B$24/K69)/'DADOS GERAIS'!$B$24*PESSOAL!$C103/'DADOS GERAIS'!$B$24)))</f>
        <v/>
      </c>
      <c r="L137" s="118" t="str">
        <f>IF(L35&lt;&gt;"S","",IF(L35="S",IF(L69=0,"",$B137*L$17*L103*('DADOS GERAIS'!$B$24/L69)/'DADOS GERAIS'!$B$24*PESSOAL!$C103/'DADOS GERAIS'!$B$24)))</f>
        <v/>
      </c>
      <c r="M137" s="118" t="str">
        <f>IF(M35&lt;&gt;"S","",IF(M35="S",IF(M69=0,"",$B137*M$17*M103*('DADOS GERAIS'!$B$24/M69)/'DADOS GERAIS'!$B$24*PESSOAL!$C103/'DADOS GERAIS'!$B$24)))</f>
        <v/>
      </c>
      <c r="N137" s="118" t="str">
        <f>IF(N35&lt;&gt;"S","",IF(N35="S",IF(N69=0,"",$B137*N$17*N103*('DADOS GERAIS'!$B$24/N69)/'DADOS GERAIS'!$B$24*PESSOAL!$C103/'DADOS GERAIS'!$B$24)))</f>
        <v/>
      </c>
      <c r="O137" s="118" t="str">
        <f>IF(O35&lt;&gt;"S","",IF(O35="S",IF(O69=0,"",$B137*O$17*O103*('DADOS GERAIS'!$B$24/O69)/'DADOS GERAIS'!$B$24*PESSOAL!$C103/'DADOS GERAIS'!$B$24)))</f>
        <v/>
      </c>
      <c r="P137" s="118" t="str">
        <f>IF(P35&lt;&gt;"S","",IF(P35="S",IF(P69=0,"",$B137*P$17*P103*('DADOS GERAIS'!$B$24/P69)/'DADOS GERAIS'!$B$24*PESSOAL!$C103/'DADOS GERAIS'!$B$24)))</f>
        <v/>
      </c>
      <c r="Q137" s="118" t="str">
        <f>IF(Q35&lt;&gt;"S","",IF(Q35="S",IF(Q69=0,"",$B137*Q$17*Q103*('DADOS GERAIS'!$B$24/Q69)/'DADOS GERAIS'!$B$24*PESSOAL!$C103/'DADOS GERAIS'!$B$24)))</f>
        <v/>
      </c>
      <c r="R137" s="118" t="str">
        <f>IF(R35&lt;&gt;"S","",IF(R35="S",IF(R69=0,"",$B137*R$17*R103*('DADOS GERAIS'!$B$24/R69)/'DADOS GERAIS'!$B$24*PESSOAL!$C103/'DADOS GERAIS'!$B$24)))</f>
        <v/>
      </c>
      <c r="S137" s="177" t="str">
        <f t="shared" si="10"/>
        <v/>
      </c>
      <c r="T137" s="93"/>
    </row>
    <row r="138" spans="1:20" x14ac:dyDescent="0.2">
      <c r="A138" s="137" t="str">
        <f t="shared" si="9"/>
        <v/>
      </c>
      <c r="B138" s="200" t="str">
        <f t="shared" si="9"/>
        <v/>
      </c>
      <c r="C138" s="118" t="str">
        <f>IF(C36&lt;&gt;"S","",IF(C36="S",IF(C70=0,"",$B138*C$17*C104*('DADOS GERAIS'!$B$24/C70)/'DADOS GERAIS'!$B$24*PESSOAL!$C104/'DADOS GERAIS'!$B$24)))</f>
        <v/>
      </c>
      <c r="D138" s="118" t="str">
        <f>IF(D36&lt;&gt;"S","",IF(D36="S",IF(D70=0,"",$B138*D$17*D104*('DADOS GERAIS'!$B$24/D70)/'DADOS GERAIS'!$B$24*PESSOAL!$C104/'DADOS GERAIS'!$B$24)))</f>
        <v/>
      </c>
      <c r="E138" s="118" t="str">
        <f>IF(E36&lt;&gt;"S","",IF(E36="S",IF(E70=0,"",$B138*E$17*E104*('DADOS GERAIS'!$B$24/E70)/'DADOS GERAIS'!$B$24*PESSOAL!$C104/'DADOS GERAIS'!$B$24)))</f>
        <v/>
      </c>
      <c r="F138" s="118" t="str">
        <f>IF(F36&lt;&gt;"S","",IF(F36="S",IF(F70=0,"",$B138*F$17*F104*('DADOS GERAIS'!$B$24/F70)/'DADOS GERAIS'!$B$24*PESSOAL!$C104/'DADOS GERAIS'!$B$24)))</f>
        <v/>
      </c>
      <c r="G138" s="118" t="str">
        <f>IF(G36&lt;&gt;"S","",IF(G36="S",IF(G70=0,"",$B138*G$17*G104*('DADOS GERAIS'!$B$24/G70)/'DADOS GERAIS'!$B$24*PESSOAL!$C104/'DADOS GERAIS'!$B$24)))</f>
        <v/>
      </c>
      <c r="H138" s="118" t="str">
        <f>IF(H36&lt;&gt;"S","",IF(H36="S",IF(H70=0,"",$B138*H$17*H104*('DADOS GERAIS'!$B$24/H70)/'DADOS GERAIS'!$B$24*PESSOAL!$C104/'DADOS GERAIS'!$B$24)))</f>
        <v/>
      </c>
      <c r="I138" s="118" t="str">
        <f>IF(I36&lt;&gt;"S","",IF(I36="S",IF(I70=0,"",$B138*I$17*I104*('DADOS GERAIS'!$B$24/I70)/'DADOS GERAIS'!$B$24*PESSOAL!$C104/'DADOS GERAIS'!$B$24)))</f>
        <v/>
      </c>
      <c r="J138" s="118" t="str">
        <f>IF(J36&lt;&gt;"S","",IF(J36="S",IF(J70=0,"",$B138*J$17*J104*('DADOS GERAIS'!$B$24/J70)/'DADOS GERAIS'!$B$24*PESSOAL!$C104/'DADOS GERAIS'!$B$24)))</f>
        <v/>
      </c>
      <c r="K138" s="118" t="str">
        <f>IF(K36&lt;&gt;"S","",IF(K36="S",IF(K70=0,"",$B138*K$17*K104*('DADOS GERAIS'!$B$24/K70)/'DADOS GERAIS'!$B$24*PESSOAL!$C104/'DADOS GERAIS'!$B$24)))</f>
        <v/>
      </c>
      <c r="L138" s="118" t="str">
        <f>IF(L36&lt;&gt;"S","",IF(L36="S",IF(L70=0,"",$B138*L$17*L104*('DADOS GERAIS'!$B$24/L70)/'DADOS GERAIS'!$B$24*PESSOAL!$C104/'DADOS GERAIS'!$B$24)))</f>
        <v/>
      </c>
      <c r="M138" s="118" t="str">
        <f>IF(M36&lt;&gt;"S","",IF(M36="S",IF(M70=0,"",$B138*M$17*M104*('DADOS GERAIS'!$B$24/M70)/'DADOS GERAIS'!$B$24*PESSOAL!$C104/'DADOS GERAIS'!$B$24)))</f>
        <v/>
      </c>
      <c r="N138" s="118" t="str">
        <f>IF(N36&lt;&gt;"S","",IF(N36="S",IF(N70=0,"",$B138*N$17*N104*('DADOS GERAIS'!$B$24/N70)/'DADOS GERAIS'!$B$24*PESSOAL!$C104/'DADOS GERAIS'!$B$24)))</f>
        <v/>
      </c>
      <c r="O138" s="118" t="str">
        <f>IF(O36&lt;&gt;"S","",IF(O36="S",IF(O70=0,"",$B138*O$17*O104*('DADOS GERAIS'!$B$24/O70)/'DADOS GERAIS'!$B$24*PESSOAL!$C104/'DADOS GERAIS'!$B$24)))</f>
        <v/>
      </c>
      <c r="P138" s="118" t="str">
        <f>IF(P36&lt;&gt;"S","",IF(P36="S",IF(P70=0,"",$B138*P$17*P104*('DADOS GERAIS'!$B$24/P70)/'DADOS GERAIS'!$B$24*PESSOAL!$C104/'DADOS GERAIS'!$B$24)))</f>
        <v/>
      </c>
      <c r="Q138" s="118" t="str">
        <f>IF(Q36&lt;&gt;"S","",IF(Q36="S",IF(Q70=0,"",$B138*Q$17*Q104*('DADOS GERAIS'!$B$24/Q70)/'DADOS GERAIS'!$B$24*PESSOAL!$C104/'DADOS GERAIS'!$B$24)))</f>
        <v/>
      </c>
      <c r="R138" s="118" t="str">
        <f>IF(R36&lt;&gt;"S","",IF(R36="S",IF(R70=0,"",$B138*R$17*R104*('DADOS GERAIS'!$B$24/R70)/'DADOS GERAIS'!$B$24*PESSOAL!$C104/'DADOS GERAIS'!$B$24)))</f>
        <v/>
      </c>
      <c r="S138" s="177" t="str">
        <f t="shared" si="10"/>
        <v/>
      </c>
      <c r="T138" s="93"/>
    </row>
    <row r="139" spans="1:20" x14ac:dyDescent="0.2">
      <c r="A139" s="137" t="str">
        <f t="shared" si="9"/>
        <v/>
      </c>
      <c r="B139" s="200" t="str">
        <f t="shared" si="9"/>
        <v/>
      </c>
      <c r="C139" s="118" t="str">
        <f>IF(C37&lt;&gt;"S","",IF(C37="S",IF(C71=0,"",$B139*C$17*C105*('DADOS GERAIS'!$B$24/C71)/'DADOS GERAIS'!$B$24*PESSOAL!$C105/'DADOS GERAIS'!$B$24)))</f>
        <v/>
      </c>
      <c r="D139" s="118" t="str">
        <f>IF(D37&lt;&gt;"S","",IF(D37="S",IF(D71=0,"",$B139*D$17*D105*('DADOS GERAIS'!$B$24/D71)/'DADOS GERAIS'!$B$24*PESSOAL!$C105/'DADOS GERAIS'!$B$24)))</f>
        <v/>
      </c>
      <c r="E139" s="118" t="str">
        <f>IF(E37&lt;&gt;"S","",IF(E37="S",IF(E71=0,"",$B139*E$17*E105*('DADOS GERAIS'!$B$24/E71)/'DADOS GERAIS'!$B$24*PESSOAL!$C105/'DADOS GERAIS'!$B$24)))</f>
        <v/>
      </c>
      <c r="F139" s="118" t="str">
        <f>IF(F37&lt;&gt;"S","",IF(F37="S",IF(F71=0,"",$B139*F$17*F105*('DADOS GERAIS'!$B$24/F71)/'DADOS GERAIS'!$B$24*PESSOAL!$C105/'DADOS GERAIS'!$B$24)))</f>
        <v/>
      </c>
      <c r="G139" s="118" t="str">
        <f>IF(G37&lt;&gt;"S","",IF(G37="S",IF(G71=0,"",$B139*G$17*G105*('DADOS GERAIS'!$B$24/G71)/'DADOS GERAIS'!$B$24*PESSOAL!$C105/'DADOS GERAIS'!$B$24)))</f>
        <v/>
      </c>
      <c r="H139" s="118" t="str">
        <f>IF(H37&lt;&gt;"S","",IF(H37="S",IF(H71=0,"",$B139*H$17*H105*('DADOS GERAIS'!$B$24/H71)/'DADOS GERAIS'!$B$24*PESSOAL!$C105/'DADOS GERAIS'!$B$24)))</f>
        <v/>
      </c>
      <c r="I139" s="118" t="str">
        <f>IF(I37&lt;&gt;"S","",IF(I37="S",IF(I71=0,"",$B139*I$17*I105*('DADOS GERAIS'!$B$24/I71)/'DADOS GERAIS'!$B$24*PESSOAL!$C105/'DADOS GERAIS'!$B$24)))</f>
        <v/>
      </c>
      <c r="J139" s="118" t="str">
        <f>IF(J37&lt;&gt;"S","",IF(J37="S",IF(J71=0,"",$B139*J$17*J105*('DADOS GERAIS'!$B$24/J71)/'DADOS GERAIS'!$B$24*PESSOAL!$C105/'DADOS GERAIS'!$B$24)))</f>
        <v/>
      </c>
      <c r="K139" s="118" t="str">
        <f>IF(K37&lt;&gt;"S","",IF(K37="S",IF(K71=0,"",$B139*K$17*K105*('DADOS GERAIS'!$B$24/K71)/'DADOS GERAIS'!$B$24*PESSOAL!$C105/'DADOS GERAIS'!$B$24)))</f>
        <v/>
      </c>
      <c r="L139" s="118" t="str">
        <f>IF(L37&lt;&gt;"S","",IF(L37="S",IF(L71=0,"",$B139*L$17*L105*('DADOS GERAIS'!$B$24/L71)/'DADOS GERAIS'!$B$24*PESSOAL!$C105/'DADOS GERAIS'!$B$24)))</f>
        <v/>
      </c>
      <c r="M139" s="118" t="str">
        <f>IF(M37&lt;&gt;"S","",IF(M37="S",IF(M71=0,"",$B139*M$17*M105*('DADOS GERAIS'!$B$24/M71)/'DADOS GERAIS'!$B$24*PESSOAL!$C105/'DADOS GERAIS'!$B$24)))</f>
        <v/>
      </c>
      <c r="N139" s="118" t="str">
        <f>IF(N37&lt;&gt;"S","",IF(N37="S",IF(N71=0,"",$B139*N$17*N105*('DADOS GERAIS'!$B$24/N71)/'DADOS GERAIS'!$B$24*PESSOAL!$C105/'DADOS GERAIS'!$B$24)))</f>
        <v/>
      </c>
      <c r="O139" s="118" t="str">
        <f>IF(O37&lt;&gt;"S","",IF(O37="S",IF(O71=0,"",$B139*O$17*O105*('DADOS GERAIS'!$B$24/O71)/'DADOS GERAIS'!$B$24*PESSOAL!$C105/'DADOS GERAIS'!$B$24)))</f>
        <v/>
      </c>
      <c r="P139" s="118" t="str">
        <f>IF(P37&lt;&gt;"S","",IF(P37="S",IF(P71=0,"",$B139*P$17*P105*('DADOS GERAIS'!$B$24/P71)/'DADOS GERAIS'!$B$24*PESSOAL!$C105/'DADOS GERAIS'!$B$24)))</f>
        <v/>
      </c>
      <c r="Q139" s="118" t="str">
        <f>IF(Q37&lt;&gt;"S","",IF(Q37="S",IF(Q71=0,"",$B139*Q$17*Q105*('DADOS GERAIS'!$B$24/Q71)/'DADOS GERAIS'!$B$24*PESSOAL!$C105/'DADOS GERAIS'!$B$24)))</f>
        <v/>
      </c>
      <c r="R139" s="118" t="str">
        <f>IF(R37&lt;&gt;"S","",IF(R37="S",IF(R71=0,"",$B139*R$17*R105*('DADOS GERAIS'!$B$24/R71)/'DADOS GERAIS'!$B$24*PESSOAL!$C105/'DADOS GERAIS'!$B$24)))</f>
        <v/>
      </c>
      <c r="S139" s="177" t="str">
        <f t="shared" si="10"/>
        <v/>
      </c>
      <c r="T139" s="93"/>
    </row>
    <row r="140" spans="1:20" x14ac:dyDescent="0.2">
      <c r="A140" s="137" t="str">
        <f t="shared" si="9"/>
        <v/>
      </c>
      <c r="B140" s="200" t="str">
        <f t="shared" si="9"/>
        <v/>
      </c>
      <c r="C140" s="118" t="str">
        <f>IF(C38&lt;&gt;"S","",IF(C38="S",IF(C72=0,"",$B140*C$17*C106*('DADOS GERAIS'!$B$24/C72)/'DADOS GERAIS'!$B$24*PESSOAL!$C106/'DADOS GERAIS'!$B$24)))</f>
        <v/>
      </c>
      <c r="D140" s="118" t="str">
        <f>IF(D38&lt;&gt;"S","",IF(D38="S",IF(D72=0,"",$B140*D$17*D106*('DADOS GERAIS'!$B$24/D72)/'DADOS GERAIS'!$B$24*PESSOAL!$C106/'DADOS GERAIS'!$B$24)))</f>
        <v/>
      </c>
      <c r="E140" s="118" t="str">
        <f>IF(E38&lt;&gt;"S","",IF(E38="S",IF(E72=0,"",$B140*E$17*E106*('DADOS GERAIS'!$B$24/E72)/'DADOS GERAIS'!$B$24*PESSOAL!$C106/'DADOS GERAIS'!$B$24)))</f>
        <v/>
      </c>
      <c r="F140" s="118" t="str">
        <f>IF(F38&lt;&gt;"S","",IF(F38="S",IF(F72=0,"",$B140*F$17*F106*('DADOS GERAIS'!$B$24/F72)/'DADOS GERAIS'!$B$24*PESSOAL!$C106/'DADOS GERAIS'!$B$24)))</f>
        <v/>
      </c>
      <c r="G140" s="118" t="str">
        <f>IF(G38&lt;&gt;"S","",IF(G38="S",IF(G72=0,"",$B140*G$17*G106*('DADOS GERAIS'!$B$24/G72)/'DADOS GERAIS'!$B$24*PESSOAL!$C106/'DADOS GERAIS'!$B$24)))</f>
        <v/>
      </c>
      <c r="H140" s="118" t="str">
        <f>IF(H38&lt;&gt;"S","",IF(H38="S",IF(H72=0,"",$B140*H$17*H106*('DADOS GERAIS'!$B$24/H72)/'DADOS GERAIS'!$B$24*PESSOAL!$C106/'DADOS GERAIS'!$B$24)))</f>
        <v/>
      </c>
      <c r="I140" s="118" t="str">
        <f>IF(I38&lt;&gt;"S","",IF(I38="S",IF(I72=0,"",$B140*I$17*I106*('DADOS GERAIS'!$B$24/I72)/'DADOS GERAIS'!$B$24*PESSOAL!$C106/'DADOS GERAIS'!$B$24)))</f>
        <v/>
      </c>
      <c r="J140" s="118" t="str">
        <f>IF(J38&lt;&gt;"S","",IF(J38="S",IF(J72=0,"",$B140*J$17*J106*('DADOS GERAIS'!$B$24/J72)/'DADOS GERAIS'!$B$24*PESSOAL!$C106/'DADOS GERAIS'!$B$24)))</f>
        <v/>
      </c>
      <c r="K140" s="118" t="str">
        <f>IF(K38&lt;&gt;"S","",IF(K38="S",IF(K72=0,"",$B140*K$17*K106*('DADOS GERAIS'!$B$24/K72)/'DADOS GERAIS'!$B$24*PESSOAL!$C106/'DADOS GERAIS'!$B$24)))</f>
        <v/>
      </c>
      <c r="L140" s="118" t="str">
        <f>IF(L38&lt;&gt;"S","",IF(L38="S",IF(L72=0,"",$B140*L$17*L106*('DADOS GERAIS'!$B$24/L72)/'DADOS GERAIS'!$B$24*PESSOAL!$C106/'DADOS GERAIS'!$B$24)))</f>
        <v/>
      </c>
      <c r="M140" s="118" t="str">
        <f>IF(M38&lt;&gt;"S","",IF(M38="S",IF(M72=0,"",$B140*M$17*M106*('DADOS GERAIS'!$B$24/M72)/'DADOS GERAIS'!$B$24*PESSOAL!$C106/'DADOS GERAIS'!$B$24)))</f>
        <v/>
      </c>
      <c r="N140" s="118" t="str">
        <f>IF(N38&lt;&gt;"S","",IF(N38="S",IF(N72=0,"",$B140*N$17*N106*('DADOS GERAIS'!$B$24/N72)/'DADOS GERAIS'!$B$24*PESSOAL!$C106/'DADOS GERAIS'!$B$24)))</f>
        <v/>
      </c>
      <c r="O140" s="118" t="str">
        <f>IF(O38&lt;&gt;"S","",IF(O38="S",IF(O72=0,"",$B140*O$17*O106*('DADOS GERAIS'!$B$24/O72)/'DADOS GERAIS'!$B$24*PESSOAL!$C106/'DADOS GERAIS'!$B$24)))</f>
        <v/>
      </c>
      <c r="P140" s="118" t="str">
        <f>IF(P38&lt;&gt;"S","",IF(P38="S",IF(P72=0,"",$B140*P$17*P106*('DADOS GERAIS'!$B$24/P72)/'DADOS GERAIS'!$B$24*PESSOAL!$C106/'DADOS GERAIS'!$B$24)))</f>
        <v/>
      </c>
      <c r="Q140" s="118" t="str">
        <f>IF(Q38&lt;&gt;"S","",IF(Q38="S",IF(Q72=0,"",$B140*Q$17*Q106*('DADOS GERAIS'!$B$24/Q72)/'DADOS GERAIS'!$B$24*PESSOAL!$C106/'DADOS GERAIS'!$B$24)))</f>
        <v/>
      </c>
      <c r="R140" s="118" t="str">
        <f>IF(R38&lt;&gt;"S","",IF(R38="S",IF(R72=0,"",$B140*R$17*R106*('DADOS GERAIS'!$B$24/R72)/'DADOS GERAIS'!$B$24*PESSOAL!$C106/'DADOS GERAIS'!$B$24)))</f>
        <v/>
      </c>
      <c r="S140" s="177" t="str">
        <f t="shared" si="10"/>
        <v/>
      </c>
      <c r="T140" s="93"/>
    </row>
    <row r="141" spans="1:20" x14ac:dyDescent="0.2">
      <c r="A141" s="137" t="str">
        <f t="shared" si="9"/>
        <v/>
      </c>
      <c r="B141" s="200" t="str">
        <f t="shared" si="9"/>
        <v/>
      </c>
      <c r="C141" s="118" t="str">
        <f>IF(C39&lt;&gt;"S","",IF(C39="S",IF(C73=0,"",$B141*C$17*C107*('DADOS GERAIS'!$B$24/C73)/'DADOS GERAIS'!$B$24*PESSOAL!$C107/'DADOS GERAIS'!$B$24)))</f>
        <v/>
      </c>
      <c r="D141" s="118" t="str">
        <f>IF(D39&lt;&gt;"S","",IF(D39="S",IF(D73=0,"",$B141*D$17*D107*('DADOS GERAIS'!$B$24/D73)/'DADOS GERAIS'!$B$24*PESSOAL!$C107/'DADOS GERAIS'!$B$24)))</f>
        <v/>
      </c>
      <c r="E141" s="118" t="str">
        <f>IF(E39&lt;&gt;"S","",IF(E39="S",IF(E73=0,"",$B141*E$17*E107*('DADOS GERAIS'!$B$24/E73)/'DADOS GERAIS'!$B$24*PESSOAL!$C107/'DADOS GERAIS'!$B$24)))</f>
        <v/>
      </c>
      <c r="F141" s="118" t="str">
        <f>IF(F39&lt;&gt;"S","",IF(F39="S",IF(F73=0,"",$B141*F$17*F107*('DADOS GERAIS'!$B$24/F73)/'DADOS GERAIS'!$B$24*PESSOAL!$C107/'DADOS GERAIS'!$B$24)))</f>
        <v/>
      </c>
      <c r="G141" s="118" t="str">
        <f>IF(G39&lt;&gt;"S","",IF(G39="S",IF(G73=0,"",$B141*G$17*G107*('DADOS GERAIS'!$B$24/G73)/'DADOS GERAIS'!$B$24*PESSOAL!$C107/'DADOS GERAIS'!$B$24)))</f>
        <v/>
      </c>
      <c r="H141" s="118" t="str">
        <f>IF(H39&lt;&gt;"S","",IF(H39="S",IF(H73=0,"",$B141*H$17*H107*('DADOS GERAIS'!$B$24/H73)/'DADOS GERAIS'!$B$24*PESSOAL!$C107/'DADOS GERAIS'!$B$24)))</f>
        <v/>
      </c>
      <c r="I141" s="118" t="str">
        <f>IF(I39&lt;&gt;"S","",IF(I39="S",IF(I73=0,"",$B141*I$17*I107*('DADOS GERAIS'!$B$24/I73)/'DADOS GERAIS'!$B$24*PESSOAL!$C107/'DADOS GERAIS'!$B$24)))</f>
        <v/>
      </c>
      <c r="J141" s="118" t="str">
        <f>IF(J39&lt;&gt;"S","",IF(J39="S",IF(J73=0,"",$B141*J$17*J107*('DADOS GERAIS'!$B$24/J73)/'DADOS GERAIS'!$B$24*PESSOAL!$C107/'DADOS GERAIS'!$B$24)))</f>
        <v/>
      </c>
      <c r="K141" s="118" t="str">
        <f>IF(K39&lt;&gt;"S","",IF(K39="S",IF(K73=0,"",$B141*K$17*K107*('DADOS GERAIS'!$B$24/K73)/'DADOS GERAIS'!$B$24*PESSOAL!$C107/'DADOS GERAIS'!$B$24)))</f>
        <v/>
      </c>
      <c r="L141" s="118" t="str">
        <f>IF(L39&lt;&gt;"S","",IF(L39="S",IF(L73=0,"",$B141*L$17*L107*('DADOS GERAIS'!$B$24/L73)/'DADOS GERAIS'!$B$24*PESSOAL!$C107/'DADOS GERAIS'!$B$24)))</f>
        <v/>
      </c>
      <c r="M141" s="118" t="str">
        <f>IF(M39&lt;&gt;"S","",IF(M39="S",IF(M73=0,"",$B141*M$17*M107*('DADOS GERAIS'!$B$24/M73)/'DADOS GERAIS'!$B$24*PESSOAL!$C107/'DADOS GERAIS'!$B$24)))</f>
        <v/>
      </c>
      <c r="N141" s="118" t="str">
        <f>IF(N39&lt;&gt;"S","",IF(N39="S",IF(N73=0,"",$B141*N$17*N107*('DADOS GERAIS'!$B$24/N73)/'DADOS GERAIS'!$B$24*PESSOAL!$C107/'DADOS GERAIS'!$B$24)))</f>
        <v/>
      </c>
      <c r="O141" s="118" t="str">
        <f>IF(O39&lt;&gt;"S","",IF(O39="S",IF(O73=0,"",$B141*O$17*O107*('DADOS GERAIS'!$B$24/O73)/'DADOS GERAIS'!$B$24*PESSOAL!$C107/'DADOS GERAIS'!$B$24)))</f>
        <v/>
      </c>
      <c r="P141" s="118" t="str">
        <f>IF(P39&lt;&gt;"S","",IF(P39="S",IF(P73=0,"",$B141*P$17*P107*('DADOS GERAIS'!$B$24/P73)/'DADOS GERAIS'!$B$24*PESSOAL!$C107/'DADOS GERAIS'!$B$24)))</f>
        <v/>
      </c>
      <c r="Q141" s="118" t="str">
        <f>IF(Q39&lt;&gt;"S","",IF(Q39="S",IF(Q73=0,"",$B141*Q$17*Q107*('DADOS GERAIS'!$B$24/Q73)/'DADOS GERAIS'!$B$24*PESSOAL!$C107/'DADOS GERAIS'!$B$24)))</f>
        <v/>
      </c>
      <c r="R141" s="118" t="str">
        <f>IF(R39&lt;&gt;"S","",IF(R39="S",IF(R73=0,"",$B141*R$17*R107*('DADOS GERAIS'!$B$24/R73)/'DADOS GERAIS'!$B$24*PESSOAL!$C107/'DADOS GERAIS'!$B$24)))</f>
        <v/>
      </c>
      <c r="S141" s="177" t="str">
        <f t="shared" si="10"/>
        <v/>
      </c>
      <c r="T141" s="93"/>
    </row>
    <row r="142" spans="1:20" x14ac:dyDescent="0.2">
      <c r="A142" s="137" t="str">
        <f t="shared" si="9"/>
        <v/>
      </c>
      <c r="B142" s="200" t="str">
        <f t="shared" si="9"/>
        <v/>
      </c>
      <c r="C142" s="118" t="str">
        <f>IF(C40&lt;&gt;"S","",IF(C40="S",IF(C74=0,"",$B142*C$17*C108*('DADOS GERAIS'!$B$24/C74)/'DADOS GERAIS'!$B$24*PESSOAL!$C108/'DADOS GERAIS'!$B$24)))</f>
        <v/>
      </c>
      <c r="D142" s="118" t="str">
        <f>IF(D40&lt;&gt;"S","",IF(D40="S",IF(D74=0,"",$B142*D$17*D108*('DADOS GERAIS'!$B$24/D74)/'DADOS GERAIS'!$B$24*PESSOAL!$C108/'DADOS GERAIS'!$B$24)))</f>
        <v/>
      </c>
      <c r="E142" s="118" t="str">
        <f>IF(E40&lt;&gt;"S","",IF(E40="S",IF(E74=0,"",$B142*E$17*E108*('DADOS GERAIS'!$B$24/E74)/'DADOS GERAIS'!$B$24*PESSOAL!$C108/'DADOS GERAIS'!$B$24)))</f>
        <v/>
      </c>
      <c r="F142" s="118" t="str">
        <f>IF(F40&lt;&gt;"S","",IF(F40="S",IF(F74=0,"",$B142*F$17*F108*('DADOS GERAIS'!$B$24/F74)/'DADOS GERAIS'!$B$24*PESSOAL!$C108/'DADOS GERAIS'!$B$24)))</f>
        <v/>
      </c>
      <c r="G142" s="118" t="str">
        <f>IF(G40&lt;&gt;"S","",IF(G40="S",IF(G74=0,"",$B142*G$17*G108*('DADOS GERAIS'!$B$24/G74)/'DADOS GERAIS'!$B$24*PESSOAL!$C108/'DADOS GERAIS'!$B$24)))</f>
        <v/>
      </c>
      <c r="H142" s="118" t="str">
        <f>IF(H40&lt;&gt;"S","",IF(H40="S",IF(H74=0,"",$B142*H$17*H108*('DADOS GERAIS'!$B$24/H74)/'DADOS GERAIS'!$B$24*PESSOAL!$C108/'DADOS GERAIS'!$B$24)))</f>
        <v/>
      </c>
      <c r="I142" s="118" t="str">
        <f>IF(I40&lt;&gt;"S","",IF(I40="S",IF(I74=0,"",$B142*I$17*I108*('DADOS GERAIS'!$B$24/I74)/'DADOS GERAIS'!$B$24*PESSOAL!$C108/'DADOS GERAIS'!$B$24)))</f>
        <v/>
      </c>
      <c r="J142" s="118" t="str">
        <f>IF(J40&lt;&gt;"S","",IF(J40="S",IF(J74=0,"",$B142*J$17*J108*('DADOS GERAIS'!$B$24/J74)/'DADOS GERAIS'!$B$24*PESSOAL!$C108/'DADOS GERAIS'!$B$24)))</f>
        <v/>
      </c>
      <c r="K142" s="118" t="str">
        <f>IF(K40&lt;&gt;"S","",IF(K40="S",IF(K74=0,"",$B142*K$17*K108*('DADOS GERAIS'!$B$24/K74)/'DADOS GERAIS'!$B$24*PESSOAL!$C108/'DADOS GERAIS'!$B$24)))</f>
        <v/>
      </c>
      <c r="L142" s="118" t="str">
        <f>IF(L40&lt;&gt;"S","",IF(L40="S",IF(L74=0,"",$B142*L$17*L108*('DADOS GERAIS'!$B$24/L74)/'DADOS GERAIS'!$B$24*PESSOAL!$C108/'DADOS GERAIS'!$B$24)))</f>
        <v/>
      </c>
      <c r="M142" s="118" t="str">
        <f>IF(M40&lt;&gt;"S","",IF(M40="S",IF(M74=0,"",$B142*M$17*M108*('DADOS GERAIS'!$B$24/M74)/'DADOS GERAIS'!$B$24*PESSOAL!$C108/'DADOS GERAIS'!$B$24)))</f>
        <v/>
      </c>
      <c r="N142" s="118" t="str">
        <f>IF(N40&lt;&gt;"S","",IF(N40="S",IF(N74=0,"",$B142*N$17*N108*('DADOS GERAIS'!$B$24/N74)/'DADOS GERAIS'!$B$24*PESSOAL!$C108/'DADOS GERAIS'!$B$24)))</f>
        <v/>
      </c>
      <c r="O142" s="118" t="str">
        <f>IF(O40&lt;&gt;"S","",IF(O40="S",IF(O74=0,"",$B142*O$17*O108*('DADOS GERAIS'!$B$24/O74)/'DADOS GERAIS'!$B$24*PESSOAL!$C108/'DADOS GERAIS'!$B$24)))</f>
        <v/>
      </c>
      <c r="P142" s="118" t="str">
        <f>IF(P40&lt;&gt;"S","",IF(P40="S",IF(P74=0,"",$B142*P$17*P108*('DADOS GERAIS'!$B$24/P74)/'DADOS GERAIS'!$B$24*PESSOAL!$C108/'DADOS GERAIS'!$B$24)))</f>
        <v/>
      </c>
      <c r="Q142" s="118" t="str">
        <f>IF(Q40&lt;&gt;"S","",IF(Q40="S",IF(Q74=0,"",$B142*Q$17*Q108*('DADOS GERAIS'!$B$24/Q74)/'DADOS GERAIS'!$B$24*PESSOAL!$C108/'DADOS GERAIS'!$B$24)))</f>
        <v/>
      </c>
      <c r="R142" s="118" t="str">
        <f>IF(R40&lt;&gt;"S","",IF(R40="S",IF(R74=0,"",$B142*R$17*R108*('DADOS GERAIS'!$B$24/R74)/'DADOS GERAIS'!$B$24*PESSOAL!$C108/'DADOS GERAIS'!$B$24)))</f>
        <v/>
      </c>
      <c r="S142" s="177" t="str">
        <f t="shared" si="10"/>
        <v/>
      </c>
      <c r="T142" s="93"/>
    </row>
    <row r="143" spans="1:20" x14ac:dyDescent="0.2">
      <c r="A143" s="137" t="str">
        <f t="shared" si="9"/>
        <v/>
      </c>
      <c r="B143" s="200" t="str">
        <f t="shared" si="9"/>
        <v/>
      </c>
      <c r="C143" s="118" t="str">
        <f>IF(C41&lt;&gt;"S","",IF(C41="S",IF(C75=0,"",$B143*C$17*C109*('DADOS GERAIS'!$B$24/C75)/'DADOS GERAIS'!$B$24*PESSOAL!$C109/'DADOS GERAIS'!$B$24)))</f>
        <v/>
      </c>
      <c r="D143" s="118" t="str">
        <f>IF(D41&lt;&gt;"S","",IF(D41="S",IF(D75=0,"",$B143*D$17*D109*('DADOS GERAIS'!$B$24/D75)/'DADOS GERAIS'!$B$24*PESSOAL!$C109/'DADOS GERAIS'!$B$24)))</f>
        <v/>
      </c>
      <c r="E143" s="118" t="str">
        <f>IF(E41&lt;&gt;"S","",IF(E41="S",IF(E75=0,"",$B143*E$17*E109*('DADOS GERAIS'!$B$24/E75)/'DADOS GERAIS'!$B$24*PESSOAL!$C109/'DADOS GERAIS'!$B$24)))</f>
        <v/>
      </c>
      <c r="F143" s="118" t="str">
        <f>IF(F41&lt;&gt;"S","",IF(F41="S",IF(F75=0,"",$B143*F$17*F109*('DADOS GERAIS'!$B$24/F75)/'DADOS GERAIS'!$B$24*PESSOAL!$C109/'DADOS GERAIS'!$B$24)))</f>
        <v/>
      </c>
      <c r="G143" s="118" t="str">
        <f>IF(G41&lt;&gt;"S","",IF(G41="S",IF(G75=0,"",$B143*G$17*G109*('DADOS GERAIS'!$B$24/G75)/'DADOS GERAIS'!$B$24*PESSOAL!$C109/'DADOS GERAIS'!$B$24)))</f>
        <v/>
      </c>
      <c r="H143" s="118" t="str">
        <f>IF(H41&lt;&gt;"S","",IF(H41="S",IF(H75=0,"",$B143*H$17*H109*('DADOS GERAIS'!$B$24/H75)/'DADOS GERAIS'!$B$24*PESSOAL!$C109/'DADOS GERAIS'!$B$24)))</f>
        <v/>
      </c>
      <c r="I143" s="118" t="str">
        <f>IF(I41&lt;&gt;"S","",IF(I41="S",IF(I75=0,"",$B143*I$17*I109*('DADOS GERAIS'!$B$24/I75)/'DADOS GERAIS'!$B$24*PESSOAL!$C109/'DADOS GERAIS'!$B$24)))</f>
        <v/>
      </c>
      <c r="J143" s="118" t="str">
        <f>IF(J41&lt;&gt;"S","",IF(J41="S",IF(J75=0,"",$B143*J$17*J109*('DADOS GERAIS'!$B$24/J75)/'DADOS GERAIS'!$B$24*PESSOAL!$C109/'DADOS GERAIS'!$B$24)))</f>
        <v/>
      </c>
      <c r="K143" s="118" t="str">
        <f>IF(K41&lt;&gt;"S","",IF(K41="S",IF(K75=0,"",$B143*K$17*K109*('DADOS GERAIS'!$B$24/K75)/'DADOS GERAIS'!$B$24*PESSOAL!$C109/'DADOS GERAIS'!$B$24)))</f>
        <v/>
      </c>
      <c r="L143" s="118" t="str">
        <f>IF(L41&lt;&gt;"S","",IF(L41="S",IF(L75=0,"",$B143*L$17*L109*('DADOS GERAIS'!$B$24/L75)/'DADOS GERAIS'!$B$24*PESSOAL!$C109/'DADOS GERAIS'!$B$24)))</f>
        <v/>
      </c>
      <c r="M143" s="118" t="str">
        <f>IF(M41&lt;&gt;"S","",IF(M41="S",IF(M75=0,"",$B143*M$17*M109*('DADOS GERAIS'!$B$24/M75)/'DADOS GERAIS'!$B$24*PESSOAL!$C109/'DADOS GERAIS'!$B$24)))</f>
        <v/>
      </c>
      <c r="N143" s="118" t="str">
        <f>IF(N41&lt;&gt;"S","",IF(N41="S",IF(N75=0,"",$B143*N$17*N109*('DADOS GERAIS'!$B$24/N75)/'DADOS GERAIS'!$B$24*PESSOAL!$C109/'DADOS GERAIS'!$B$24)))</f>
        <v/>
      </c>
      <c r="O143" s="118" t="str">
        <f>IF(O41&lt;&gt;"S","",IF(O41="S",IF(O75=0,"",$B143*O$17*O109*('DADOS GERAIS'!$B$24/O75)/'DADOS GERAIS'!$B$24*PESSOAL!$C109/'DADOS GERAIS'!$B$24)))</f>
        <v/>
      </c>
      <c r="P143" s="118" t="str">
        <f>IF(P41&lt;&gt;"S","",IF(P41="S",IF(P75=0,"",$B143*P$17*P109*('DADOS GERAIS'!$B$24/P75)/'DADOS GERAIS'!$B$24*PESSOAL!$C109/'DADOS GERAIS'!$B$24)))</f>
        <v/>
      </c>
      <c r="Q143" s="118" t="str">
        <f>IF(Q41&lt;&gt;"S","",IF(Q41="S",IF(Q75=0,"",$B143*Q$17*Q109*('DADOS GERAIS'!$B$24/Q75)/'DADOS GERAIS'!$B$24*PESSOAL!$C109/'DADOS GERAIS'!$B$24)))</f>
        <v/>
      </c>
      <c r="R143" s="118" t="str">
        <f>IF(R41&lt;&gt;"S","",IF(R41="S",IF(R75=0,"",$B143*R$17*R109*('DADOS GERAIS'!$B$24/R75)/'DADOS GERAIS'!$B$24*PESSOAL!$C109/'DADOS GERAIS'!$B$24)))</f>
        <v/>
      </c>
      <c r="S143" s="177" t="str">
        <f t="shared" si="10"/>
        <v/>
      </c>
      <c r="T143" s="93"/>
    </row>
    <row r="144" spans="1:20" x14ac:dyDescent="0.2">
      <c r="A144" s="137" t="str">
        <f t="shared" si="9"/>
        <v/>
      </c>
      <c r="B144" s="200" t="str">
        <f t="shared" si="9"/>
        <v/>
      </c>
      <c r="C144" s="118" t="str">
        <f>IF(C42&lt;&gt;"S","",IF(C42="S",IF(C76=0,"",$B144*C$17*C110*('DADOS GERAIS'!$B$24/C76)/'DADOS GERAIS'!$B$24*PESSOAL!$C110/'DADOS GERAIS'!$B$24)))</f>
        <v/>
      </c>
      <c r="D144" s="118" t="str">
        <f>IF(D42&lt;&gt;"S","",IF(D42="S",IF(D76=0,"",$B144*D$17*D110*('DADOS GERAIS'!$B$24/D76)/'DADOS GERAIS'!$B$24*PESSOAL!$C110/'DADOS GERAIS'!$B$24)))</f>
        <v/>
      </c>
      <c r="E144" s="118" t="str">
        <f>IF(E42&lt;&gt;"S","",IF(E42="S",IF(E76=0,"",$B144*E$17*E110*('DADOS GERAIS'!$B$24/E76)/'DADOS GERAIS'!$B$24*PESSOAL!$C110/'DADOS GERAIS'!$B$24)))</f>
        <v/>
      </c>
      <c r="F144" s="118" t="str">
        <f>IF(F42&lt;&gt;"S","",IF(F42="S",IF(F76=0,"",$B144*F$17*F110*('DADOS GERAIS'!$B$24/F76)/'DADOS GERAIS'!$B$24*PESSOAL!$C110/'DADOS GERAIS'!$B$24)))</f>
        <v/>
      </c>
      <c r="G144" s="118" t="str">
        <f>IF(G42&lt;&gt;"S","",IF(G42="S",IF(G76=0,"",$B144*G$17*G110*('DADOS GERAIS'!$B$24/G76)/'DADOS GERAIS'!$B$24*PESSOAL!$C110/'DADOS GERAIS'!$B$24)))</f>
        <v/>
      </c>
      <c r="H144" s="118" t="str">
        <f>IF(H42&lt;&gt;"S","",IF(H42="S",IF(H76=0,"",$B144*H$17*H110*('DADOS GERAIS'!$B$24/H76)/'DADOS GERAIS'!$B$24*PESSOAL!$C110/'DADOS GERAIS'!$B$24)))</f>
        <v/>
      </c>
      <c r="I144" s="118" t="str">
        <f>IF(I42&lt;&gt;"S","",IF(I42="S",IF(I76=0,"",$B144*I$17*I110*('DADOS GERAIS'!$B$24/I76)/'DADOS GERAIS'!$B$24*PESSOAL!$C110/'DADOS GERAIS'!$B$24)))</f>
        <v/>
      </c>
      <c r="J144" s="118" t="str">
        <f>IF(J42&lt;&gt;"S","",IF(J42="S",IF(J76=0,"",$B144*J$17*J110*('DADOS GERAIS'!$B$24/J76)/'DADOS GERAIS'!$B$24*PESSOAL!$C110/'DADOS GERAIS'!$B$24)))</f>
        <v/>
      </c>
      <c r="K144" s="118" t="str">
        <f>IF(K42&lt;&gt;"S","",IF(K42="S",IF(K76=0,"",$B144*K$17*K110*('DADOS GERAIS'!$B$24/K76)/'DADOS GERAIS'!$B$24*PESSOAL!$C110/'DADOS GERAIS'!$B$24)))</f>
        <v/>
      </c>
      <c r="L144" s="118" t="str">
        <f>IF(L42&lt;&gt;"S","",IF(L42="S",IF(L76=0,"",$B144*L$17*L110*('DADOS GERAIS'!$B$24/L76)/'DADOS GERAIS'!$B$24*PESSOAL!$C110/'DADOS GERAIS'!$B$24)))</f>
        <v/>
      </c>
      <c r="M144" s="118" t="str">
        <f>IF(M42&lt;&gt;"S","",IF(M42="S",IF(M76=0,"",$B144*M$17*M110*('DADOS GERAIS'!$B$24/M76)/'DADOS GERAIS'!$B$24*PESSOAL!$C110/'DADOS GERAIS'!$B$24)))</f>
        <v/>
      </c>
      <c r="N144" s="118" t="str">
        <f>IF(N42&lt;&gt;"S","",IF(N42="S",IF(N76=0,"",$B144*N$17*N110*('DADOS GERAIS'!$B$24/N76)/'DADOS GERAIS'!$B$24*PESSOAL!$C110/'DADOS GERAIS'!$B$24)))</f>
        <v/>
      </c>
      <c r="O144" s="118" t="str">
        <f>IF(O42&lt;&gt;"S","",IF(O42="S",IF(O76=0,"",$B144*O$17*O110*('DADOS GERAIS'!$B$24/O76)/'DADOS GERAIS'!$B$24*PESSOAL!$C110/'DADOS GERAIS'!$B$24)))</f>
        <v/>
      </c>
      <c r="P144" s="118" t="str">
        <f>IF(P42&lt;&gt;"S","",IF(P42="S",IF(P76=0,"",$B144*P$17*P110*('DADOS GERAIS'!$B$24/P76)/'DADOS GERAIS'!$B$24*PESSOAL!$C110/'DADOS GERAIS'!$B$24)))</f>
        <v/>
      </c>
      <c r="Q144" s="118" t="str">
        <f>IF(Q42&lt;&gt;"S","",IF(Q42="S",IF(Q76=0,"",$B144*Q$17*Q110*('DADOS GERAIS'!$B$24/Q76)/'DADOS GERAIS'!$B$24*PESSOAL!$C110/'DADOS GERAIS'!$B$24)))</f>
        <v/>
      </c>
      <c r="R144" s="118" t="str">
        <f>IF(R42&lt;&gt;"S","",IF(R42="S",IF(R76=0,"",$B144*R$17*R110*('DADOS GERAIS'!$B$24/R76)/'DADOS GERAIS'!$B$24*PESSOAL!$C110/'DADOS GERAIS'!$B$24)))</f>
        <v/>
      </c>
      <c r="S144" s="177" t="str">
        <f t="shared" si="10"/>
        <v/>
      </c>
      <c r="T144" s="93"/>
    </row>
    <row r="145" spans="1:31" x14ac:dyDescent="0.2">
      <c r="A145" s="137" t="str">
        <f t="shared" si="9"/>
        <v/>
      </c>
      <c r="B145" s="200" t="str">
        <f t="shared" si="9"/>
        <v/>
      </c>
      <c r="C145" s="118" t="str">
        <f>IF(C43&lt;&gt;"S","",IF(C43="S",IF(C77=0,"",$B145*C$17*C111*('DADOS GERAIS'!$B$24/C77)/'DADOS GERAIS'!$B$24*PESSOAL!$C111/'DADOS GERAIS'!$B$24)))</f>
        <v/>
      </c>
      <c r="D145" s="118" t="str">
        <f>IF(D43&lt;&gt;"S","",IF(D43="S",IF(D77=0,"",$B145*D$17*D111*('DADOS GERAIS'!$B$24/D77)/'DADOS GERAIS'!$B$24*PESSOAL!$C111/'DADOS GERAIS'!$B$24)))</f>
        <v/>
      </c>
      <c r="E145" s="118" t="str">
        <f>IF(E43&lt;&gt;"S","",IF(E43="S",IF(E77=0,"",$B145*E$17*E111*('DADOS GERAIS'!$B$24/E77)/'DADOS GERAIS'!$B$24*PESSOAL!$C111/'DADOS GERAIS'!$B$24)))</f>
        <v/>
      </c>
      <c r="F145" s="118" t="str">
        <f>IF(F43&lt;&gt;"S","",IF(F43="S",IF(F77=0,"",$B145*F$17*F111*('DADOS GERAIS'!$B$24/F77)/'DADOS GERAIS'!$B$24*PESSOAL!$C111/'DADOS GERAIS'!$B$24)))</f>
        <v/>
      </c>
      <c r="G145" s="118" t="str">
        <f>IF(G43&lt;&gt;"S","",IF(G43="S",IF(G77=0,"",$B145*G$17*G111*('DADOS GERAIS'!$B$24/G77)/'DADOS GERAIS'!$B$24*PESSOAL!$C111/'DADOS GERAIS'!$B$24)))</f>
        <v/>
      </c>
      <c r="H145" s="118" t="str">
        <f>IF(H43&lt;&gt;"S","",IF(H43="S",IF(H77=0,"",$B145*H$17*H111*('DADOS GERAIS'!$B$24/H77)/'DADOS GERAIS'!$B$24*PESSOAL!$C111/'DADOS GERAIS'!$B$24)))</f>
        <v/>
      </c>
      <c r="I145" s="118" t="str">
        <f>IF(I43&lt;&gt;"S","",IF(I43="S",IF(I77=0,"",$B145*I$17*I111*('DADOS GERAIS'!$B$24/I77)/'DADOS GERAIS'!$B$24*PESSOAL!$C111/'DADOS GERAIS'!$B$24)))</f>
        <v/>
      </c>
      <c r="J145" s="118" t="str">
        <f>IF(J43&lt;&gt;"S","",IF(J43="S",IF(J77=0,"",$B145*J$17*J111*('DADOS GERAIS'!$B$24/J77)/'DADOS GERAIS'!$B$24*PESSOAL!$C111/'DADOS GERAIS'!$B$24)))</f>
        <v/>
      </c>
      <c r="K145" s="118" t="str">
        <f>IF(K43&lt;&gt;"S","",IF(K43="S",IF(K77=0,"",$B145*K$17*K111*('DADOS GERAIS'!$B$24/K77)/'DADOS GERAIS'!$B$24*PESSOAL!$C111/'DADOS GERAIS'!$B$24)))</f>
        <v/>
      </c>
      <c r="L145" s="118" t="str">
        <f>IF(L43&lt;&gt;"S","",IF(L43="S",IF(L77=0,"",$B145*L$17*L111*('DADOS GERAIS'!$B$24/L77)/'DADOS GERAIS'!$B$24*PESSOAL!$C111/'DADOS GERAIS'!$B$24)))</f>
        <v/>
      </c>
      <c r="M145" s="118" t="str">
        <f>IF(M43&lt;&gt;"S","",IF(M43="S",IF(M77=0,"",$B145*M$17*M111*('DADOS GERAIS'!$B$24/M77)/'DADOS GERAIS'!$B$24*PESSOAL!$C111/'DADOS GERAIS'!$B$24)))</f>
        <v/>
      </c>
      <c r="N145" s="118" t="str">
        <f>IF(N43&lt;&gt;"S","",IF(N43="S",IF(N77=0,"",$B145*N$17*N111*('DADOS GERAIS'!$B$24/N77)/'DADOS GERAIS'!$B$24*PESSOAL!$C111/'DADOS GERAIS'!$B$24)))</f>
        <v/>
      </c>
      <c r="O145" s="118" t="str">
        <f>IF(O43&lt;&gt;"S","",IF(O43="S",IF(O77=0,"",$B145*O$17*O111*('DADOS GERAIS'!$B$24/O77)/'DADOS GERAIS'!$B$24*PESSOAL!$C111/'DADOS GERAIS'!$B$24)))</f>
        <v/>
      </c>
      <c r="P145" s="118" t="str">
        <f>IF(P43&lt;&gt;"S","",IF(P43="S",IF(P77=0,"",$B145*P$17*P111*('DADOS GERAIS'!$B$24/P77)/'DADOS GERAIS'!$B$24*PESSOAL!$C111/'DADOS GERAIS'!$B$24)))</f>
        <v/>
      </c>
      <c r="Q145" s="118" t="str">
        <f>IF(Q43&lt;&gt;"S","",IF(Q43="S",IF(Q77=0,"",$B145*Q$17*Q111*('DADOS GERAIS'!$B$24/Q77)/'DADOS GERAIS'!$B$24*PESSOAL!$C111/'DADOS GERAIS'!$B$24)))</f>
        <v/>
      </c>
      <c r="R145" s="118" t="str">
        <f>IF(R43&lt;&gt;"S","",IF(R43="S",IF(R77=0,"",$B145*R$17*R111*('DADOS GERAIS'!$B$24/R77)/'DADOS GERAIS'!$B$24*PESSOAL!$C111/'DADOS GERAIS'!$B$24)))</f>
        <v/>
      </c>
      <c r="S145" s="177" t="str">
        <f t="shared" si="10"/>
        <v/>
      </c>
      <c r="T145" s="93"/>
    </row>
    <row r="146" spans="1:31" x14ac:dyDescent="0.2">
      <c r="A146" s="137" t="str">
        <f t="shared" si="9"/>
        <v/>
      </c>
      <c r="B146" s="200" t="str">
        <f t="shared" si="9"/>
        <v/>
      </c>
      <c r="C146" s="118" t="str">
        <f>IF(C44&lt;&gt;"S","",IF(C44="S",IF(C78=0,"",$B146*C$17*C112*('DADOS GERAIS'!$B$24/C78)/'DADOS GERAIS'!$B$24*PESSOAL!$C112/'DADOS GERAIS'!$B$24)))</f>
        <v/>
      </c>
      <c r="D146" s="118" t="str">
        <f>IF(D44&lt;&gt;"S","",IF(D44="S",IF(D78=0,"",$B146*D$17*D112*('DADOS GERAIS'!$B$24/D78)/'DADOS GERAIS'!$B$24*PESSOAL!$C112/'DADOS GERAIS'!$B$24)))</f>
        <v/>
      </c>
      <c r="E146" s="118" t="str">
        <f>IF(E44&lt;&gt;"S","",IF(E44="S",IF(E78=0,"",$B146*E$17*E112*('DADOS GERAIS'!$B$24/E78)/'DADOS GERAIS'!$B$24*PESSOAL!$C112/'DADOS GERAIS'!$B$24)))</f>
        <v/>
      </c>
      <c r="F146" s="118" t="str">
        <f>IF(F44&lt;&gt;"S","",IF(F44="S",IF(F78=0,"",$B146*F$17*F112*('DADOS GERAIS'!$B$24/F78)/'DADOS GERAIS'!$B$24*PESSOAL!$C112/'DADOS GERAIS'!$B$24)))</f>
        <v/>
      </c>
      <c r="G146" s="118" t="str">
        <f>IF(G44&lt;&gt;"S","",IF(G44="S",IF(G78=0,"",$B146*G$17*G112*('DADOS GERAIS'!$B$24/G78)/'DADOS GERAIS'!$B$24*PESSOAL!$C112/'DADOS GERAIS'!$B$24)))</f>
        <v/>
      </c>
      <c r="H146" s="118" t="str">
        <f>IF(H44&lt;&gt;"S","",IF(H44="S",IF(H78=0,"",$B146*H$17*H112*('DADOS GERAIS'!$B$24/H78)/'DADOS GERAIS'!$B$24*PESSOAL!$C112/'DADOS GERAIS'!$B$24)))</f>
        <v/>
      </c>
      <c r="I146" s="118" t="str">
        <f>IF(I44&lt;&gt;"S","",IF(I44="S",IF(I78=0,"",$B146*I$17*I112*('DADOS GERAIS'!$B$24/I78)/'DADOS GERAIS'!$B$24*PESSOAL!$C112/'DADOS GERAIS'!$B$24)))</f>
        <v/>
      </c>
      <c r="J146" s="118" t="str">
        <f>IF(J44&lt;&gt;"S","",IF(J44="S",IF(J78=0,"",$B146*J$17*J112*('DADOS GERAIS'!$B$24/J78)/'DADOS GERAIS'!$B$24*PESSOAL!$C112/'DADOS GERAIS'!$B$24)))</f>
        <v/>
      </c>
      <c r="K146" s="118" t="str">
        <f>IF(K44&lt;&gt;"S","",IF(K44="S",IF(K78=0,"",$B146*K$17*K112*('DADOS GERAIS'!$B$24/K78)/'DADOS GERAIS'!$B$24*PESSOAL!$C112/'DADOS GERAIS'!$B$24)))</f>
        <v/>
      </c>
      <c r="L146" s="118" t="str">
        <f>IF(L44&lt;&gt;"S","",IF(L44="S",IF(L78=0,"",$B146*L$17*L112*('DADOS GERAIS'!$B$24/L78)/'DADOS GERAIS'!$B$24*PESSOAL!$C112/'DADOS GERAIS'!$B$24)))</f>
        <v/>
      </c>
      <c r="M146" s="118" t="str">
        <f>IF(M44&lt;&gt;"S","",IF(M44="S",IF(M78=0,"",$B146*M$17*M112*('DADOS GERAIS'!$B$24/M78)/'DADOS GERAIS'!$B$24*PESSOAL!$C112/'DADOS GERAIS'!$B$24)))</f>
        <v/>
      </c>
      <c r="N146" s="118" t="str">
        <f>IF(N44&lt;&gt;"S","",IF(N44="S",IF(N78=0,"",$B146*N$17*N112*('DADOS GERAIS'!$B$24/N78)/'DADOS GERAIS'!$B$24*PESSOAL!$C112/'DADOS GERAIS'!$B$24)))</f>
        <v/>
      </c>
      <c r="O146" s="118" t="str">
        <f>IF(O44&lt;&gt;"S","",IF(O44="S",IF(O78=0,"",$B146*O$17*O112*('DADOS GERAIS'!$B$24/O78)/'DADOS GERAIS'!$B$24*PESSOAL!$C112/'DADOS GERAIS'!$B$24)))</f>
        <v/>
      </c>
      <c r="P146" s="118" t="str">
        <f>IF(P44&lt;&gt;"S","",IF(P44="S",IF(P78=0,"",$B146*P$17*P112*('DADOS GERAIS'!$B$24/P78)/'DADOS GERAIS'!$B$24*PESSOAL!$C112/'DADOS GERAIS'!$B$24)))</f>
        <v/>
      </c>
      <c r="Q146" s="118" t="str">
        <f>IF(Q44&lt;&gt;"S","",IF(Q44="S",IF(Q78=0,"",$B146*Q$17*Q112*('DADOS GERAIS'!$B$24/Q78)/'DADOS GERAIS'!$B$24*PESSOAL!$C112/'DADOS GERAIS'!$B$24)))</f>
        <v/>
      </c>
      <c r="R146" s="118" t="str">
        <f>IF(R44&lt;&gt;"S","",IF(R44="S",IF(R78=0,"",$B146*R$17*R112*('DADOS GERAIS'!$B$24/R78)/'DADOS GERAIS'!$B$24*PESSOAL!$C112/'DADOS GERAIS'!$B$24)))</f>
        <v/>
      </c>
      <c r="S146" s="177" t="str">
        <f t="shared" si="10"/>
        <v/>
      </c>
      <c r="T146" s="93"/>
    </row>
    <row r="147" spans="1:31" x14ac:dyDescent="0.2">
      <c r="A147" s="137" t="str">
        <f t="shared" si="9"/>
        <v/>
      </c>
      <c r="B147" s="200" t="str">
        <f t="shared" si="9"/>
        <v/>
      </c>
      <c r="C147" s="118" t="str">
        <f>IF(C45&lt;&gt;"S","",IF(C45="S",IF(C79=0,"",$B147*C$17*C113*('DADOS GERAIS'!$B$24/C79)/'DADOS GERAIS'!$B$24*PESSOAL!$C113/'DADOS GERAIS'!$B$24)))</f>
        <v/>
      </c>
      <c r="D147" s="118" t="str">
        <f>IF(D45&lt;&gt;"S","",IF(D45="S",IF(D79=0,"",$B147*D$17*D113*('DADOS GERAIS'!$B$24/D79)/'DADOS GERAIS'!$B$24*PESSOAL!$C113/'DADOS GERAIS'!$B$24)))</f>
        <v/>
      </c>
      <c r="E147" s="118" t="str">
        <f>IF(E45&lt;&gt;"S","",IF(E45="S",IF(E79=0,"",$B147*E$17*E113*('DADOS GERAIS'!$B$24/E79)/'DADOS GERAIS'!$B$24*PESSOAL!$C113/'DADOS GERAIS'!$B$24)))</f>
        <v/>
      </c>
      <c r="F147" s="118" t="str">
        <f>IF(F45&lt;&gt;"S","",IF(F45="S",IF(F79=0,"",$B147*F$17*F113*('DADOS GERAIS'!$B$24/F79)/'DADOS GERAIS'!$B$24*PESSOAL!$C113/'DADOS GERAIS'!$B$24)))</f>
        <v/>
      </c>
      <c r="G147" s="118" t="str">
        <f>IF(G45&lt;&gt;"S","",IF(G45="S",IF(G79=0,"",$B147*G$17*G113*('DADOS GERAIS'!$B$24/G79)/'DADOS GERAIS'!$B$24*PESSOAL!$C113/'DADOS GERAIS'!$B$24)))</f>
        <v/>
      </c>
      <c r="H147" s="118" t="str">
        <f>IF(H45&lt;&gt;"S","",IF(H45="S",IF(H79=0,"",$B147*H$17*H113*('DADOS GERAIS'!$B$24/H79)/'DADOS GERAIS'!$B$24*PESSOAL!$C113/'DADOS GERAIS'!$B$24)))</f>
        <v/>
      </c>
      <c r="I147" s="118" t="str">
        <f>IF(I45&lt;&gt;"S","",IF(I45="S",IF(I79=0,"",$B147*I$17*I113*('DADOS GERAIS'!$B$24/I79)/'DADOS GERAIS'!$B$24*PESSOAL!$C113/'DADOS GERAIS'!$B$24)))</f>
        <v/>
      </c>
      <c r="J147" s="118" t="str">
        <f>IF(J45&lt;&gt;"S","",IF(J45="S",IF(J79=0,"",$B147*J$17*J113*('DADOS GERAIS'!$B$24/J79)/'DADOS GERAIS'!$B$24*PESSOAL!$C113/'DADOS GERAIS'!$B$24)))</f>
        <v/>
      </c>
      <c r="K147" s="118" t="str">
        <f>IF(K45&lt;&gt;"S","",IF(K45="S",IF(K79=0,"",$B147*K$17*K113*('DADOS GERAIS'!$B$24/K79)/'DADOS GERAIS'!$B$24*PESSOAL!$C113/'DADOS GERAIS'!$B$24)))</f>
        <v/>
      </c>
      <c r="L147" s="118" t="str">
        <f>IF(L45&lt;&gt;"S","",IF(L45="S",IF(L79=0,"",$B147*L$17*L113*('DADOS GERAIS'!$B$24/L79)/'DADOS GERAIS'!$B$24*PESSOAL!$C113/'DADOS GERAIS'!$B$24)))</f>
        <v/>
      </c>
      <c r="M147" s="118" t="str">
        <f>IF(M45&lt;&gt;"S","",IF(M45="S",IF(M79=0,"",$B147*M$17*M113*('DADOS GERAIS'!$B$24/M79)/'DADOS GERAIS'!$B$24*PESSOAL!$C113/'DADOS GERAIS'!$B$24)))</f>
        <v/>
      </c>
      <c r="N147" s="118" t="str">
        <f>IF(N45&lt;&gt;"S","",IF(N45="S",IF(N79=0,"",$B147*N$17*N113*('DADOS GERAIS'!$B$24/N79)/'DADOS GERAIS'!$B$24*PESSOAL!$C113/'DADOS GERAIS'!$B$24)))</f>
        <v/>
      </c>
      <c r="O147" s="118" t="str">
        <f>IF(O45&lt;&gt;"S","",IF(O45="S",IF(O79=0,"",$B147*O$17*O113*('DADOS GERAIS'!$B$24/O79)/'DADOS GERAIS'!$B$24*PESSOAL!$C113/'DADOS GERAIS'!$B$24)))</f>
        <v/>
      </c>
      <c r="P147" s="118" t="str">
        <f>IF(P45&lt;&gt;"S","",IF(P45="S",IF(P79=0,"",$B147*P$17*P113*('DADOS GERAIS'!$B$24/P79)/'DADOS GERAIS'!$B$24*PESSOAL!$C113/'DADOS GERAIS'!$B$24)))</f>
        <v/>
      </c>
      <c r="Q147" s="118" t="str">
        <f>IF(Q45&lt;&gt;"S","",IF(Q45="S",IF(Q79=0,"",$B147*Q$17*Q113*('DADOS GERAIS'!$B$24/Q79)/'DADOS GERAIS'!$B$24*PESSOAL!$C113/'DADOS GERAIS'!$B$24)))</f>
        <v/>
      </c>
      <c r="R147" s="118" t="str">
        <f>IF(R45&lt;&gt;"S","",IF(R45="S",IF(R79=0,"",$B147*R$17*R113*('DADOS GERAIS'!$B$24/R79)/'DADOS GERAIS'!$B$24*PESSOAL!$C113/'DADOS GERAIS'!$B$24)))</f>
        <v/>
      </c>
      <c r="S147" s="177" t="str">
        <f t="shared" si="10"/>
        <v/>
      </c>
      <c r="T147" s="93"/>
    </row>
    <row r="148" spans="1:31" x14ac:dyDescent="0.2">
      <c r="A148" s="137" t="str">
        <f t="shared" si="9"/>
        <v/>
      </c>
      <c r="B148" s="200" t="str">
        <f t="shared" si="9"/>
        <v/>
      </c>
      <c r="C148" s="118" t="str">
        <f>IF(C46&lt;&gt;"S","",IF(C46="S",IF(C80=0,"",$B148*C$17*C114*('DADOS GERAIS'!$B$24/C80)/'DADOS GERAIS'!$B$24*PESSOAL!$C114/'DADOS GERAIS'!$B$24)))</f>
        <v/>
      </c>
      <c r="D148" s="118" t="str">
        <f>IF(D46&lt;&gt;"S","",IF(D46="S",IF(D80=0,"",$B148*D$17*D114*('DADOS GERAIS'!$B$24/D80)/'DADOS GERAIS'!$B$24*PESSOAL!$C114/'DADOS GERAIS'!$B$24)))</f>
        <v/>
      </c>
      <c r="E148" s="118" t="str">
        <f>IF(E46&lt;&gt;"S","",IF(E46="S",IF(E80=0,"",$B148*E$17*E114*('DADOS GERAIS'!$B$24/E80)/'DADOS GERAIS'!$B$24*PESSOAL!$C114/'DADOS GERAIS'!$B$24)))</f>
        <v/>
      </c>
      <c r="F148" s="118" t="str">
        <f>IF(F46&lt;&gt;"S","",IF(F46="S",IF(F80=0,"",$B148*F$17*F114*('DADOS GERAIS'!$B$24/F80)/'DADOS GERAIS'!$B$24*PESSOAL!$C114/'DADOS GERAIS'!$B$24)))</f>
        <v/>
      </c>
      <c r="G148" s="118" t="str">
        <f>IF(G46&lt;&gt;"S","",IF(G46="S",IF(G80=0,"",$B148*G$17*G114*('DADOS GERAIS'!$B$24/G80)/'DADOS GERAIS'!$B$24*PESSOAL!$C114/'DADOS GERAIS'!$B$24)))</f>
        <v/>
      </c>
      <c r="H148" s="118" t="str">
        <f>IF(H46&lt;&gt;"S","",IF(H46="S",IF(H80=0,"",$B148*H$17*H114*('DADOS GERAIS'!$B$24/H80)/'DADOS GERAIS'!$B$24*PESSOAL!$C114/'DADOS GERAIS'!$B$24)))</f>
        <v/>
      </c>
      <c r="I148" s="118" t="str">
        <f>IF(I46&lt;&gt;"S","",IF(I46="S",IF(I80=0,"",$B148*I$17*I114*('DADOS GERAIS'!$B$24/I80)/'DADOS GERAIS'!$B$24*PESSOAL!$C114/'DADOS GERAIS'!$B$24)))</f>
        <v/>
      </c>
      <c r="J148" s="118" t="str">
        <f>IF(J46&lt;&gt;"S","",IF(J46="S",IF(J80=0,"",$B148*J$17*J114*('DADOS GERAIS'!$B$24/J80)/'DADOS GERAIS'!$B$24*PESSOAL!$C114/'DADOS GERAIS'!$B$24)))</f>
        <v/>
      </c>
      <c r="K148" s="118" t="str">
        <f>IF(K46&lt;&gt;"S","",IF(K46="S",IF(K80=0,"",$B148*K$17*K114*('DADOS GERAIS'!$B$24/K80)/'DADOS GERAIS'!$B$24*PESSOAL!$C114/'DADOS GERAIS'!$B$24)))</f>
        <v/>
      </c>
      <c r="L148" s="118" t="str">
        <f>IF(L46&lt;&gt;"S","",IF(L46="S",IF(L80=0,"",$B148*L$17*L114*('DADOS GERAIS'!$B$24/L80)/'DADOS GERAIS'!$B$24*PESSOAL!$C114/'DADOS GERAIS'!$B$24)))</f>
        <v/>
      </c>
      <c r="M148" s="118" t="str">
        <f>IF(M46&lt;&gt;"S","",IF(M46="S",IF(M80=0,"",$B148*M$17*M114*('DADOS GERAIS'!$B$24/M80)/'DADOS GERAIS'!$B$24*PESSOAL!$C114/'DADOS GERAIS'!$B$24)))</f>
        <v/>
      </c>
      <c r="N148" s="118" t="str">
        <f>IF(N46&lt;&gt;"S","",IF(N46="S",IF(N80=0,"",$B148*N$17*N114*('DADOS GERAIS'!$B$24/N80)/'DADOS GERAIS'!$B$24*PESSOAL!$C114/'DADOS GERAIS'!$B$24)))</f>
        <v/>
      </c>
      <c r="O148" s="118" t="str">
        <f>IF(O46&lt;&gt;"S","",IF(O46="S",IF(O80=0,"",$B148*O$17*O114*('DADOS GERAIS'!$B$24/O80)/'DADOS GERAIS'!$B$24*PESSOAL!$C114/'DADOS GERAIS'!$B$24)))</f>
        <v/>
      </c>
      <c r="P148" s="118" t="str">
        <f>IF(P46&lt;&gt;"S","",IF(P46="S",IF(P80=0,"",$B148*P$17*P114*('DADOS GERAIS'!$B$24/P80)/'DADOS GERAIS'!$B$24*PESSOAL!$C114/'DADOS GERAIS'!$B$24)))</f>
        <v/>
      </c>
      <c r="Q148" s="118" t="str">
        <f>IF(Q46&lt;&gt;"S","",IF(Q46="S",IF(Q80=0,"",$B148*Q$17*Q114*('DADOS GERAIS'!$B$24/Q80)/'DADOS GERAIS'!$B$24*PESSOAL!$C114/'DADOS GERAIS'!$B$24)))</f>
        <v/>
      </c>
      <c r="R148" s="118" t="str">
        <f>IF(R46&lt;&gt;"S","",IF(R46="S",IF(R80=0,"",$B148*R$17*R114*('DADOS GERAIS'!$B$24/R80)/'DADOS GERAIS'!$B$24*PESSOAL!$C114/'DADOS GERAIS'!$B$24)))</f>
        <v/>
      </c>
      <c r="S148" s="177" t="str">
        <f t="shared" si="10"/>
        <v/>
      </c>
      <c r="T148" s="93"/>
    </row>
    <row r="149" spans="1:31" x14ac:dyDescent="0.2">
      <c r="A149" s="137" t="str">
        <f t="shared" si="9"/>
        <v/>
      </c>
      <c r="B149" s="200" t="str">
        <f t="shared" si="9"/>
        <v/>
      </c>
      <c r="C149" s="118" t="str">
        <f>IF(C47&lt;&gt;"S","",IF(C47="S",IF(C81=0,"",$B149*C$17*C115*('DADOS GERAIS'!$B$24/C81)/'DADOS GERAIS'!$B$24*PESSOAL!$C115/'DADOS GERAIS'!$B$24)))</f>
        <v/>
      </c>
      <c r="D149" s="118" t="str">
        <f>IF(D47&lt;&gt;"S","",IF(D47="S",IF(D81=0,"",$B149*D$17*D115*('DADOS GERAIS'!$B$24/D81)/'DADOS GERAIS'!$B$24*PESSOAL!$C115/'DADOS GERAIS'!$B$24)))</f>
        <v/>
      </c>
      <c r="E149" s="118" t="str">
        <f>IF(E47&lt;&gt;"S","",IF(E47="S",IF(E81=0,"",$B149*E$17*E115*('DADOS GERAIS'!$B$24/E81)/'DADOS GERAIS'!$B$24*PESSOAL!$C115/'DADOS GERAIS'!$B$24)))</f>
        <v/>
      </c>
      <c r="F149" s="118" t="str">
        <f>IF(F47&lt;&gt;"S","",IF(F47="S",IF(F81=0,"",$B149*F$17*F115*('DADOS GERAIS'!$B$24/F81)/'DADOS GERAIS'!$B$24*PESSOAL!$C115/'DADOS GERAIS'!$B$24)))</f>
        <v/>
      </c>
      <c r="G149" s="118" t="str">
        <f>IF(G47&lt;&gt;"S","",IF(G47="S",IF(G81=0,"",$B149*G$17*G115*('DADOS GERAIS'!$B$24/G81)/'DADOS GERAIS'!$B$24*PESSOAL!$C115/'DADOS GERAIS'!$B$24)))</f>
        <v/>
      </c>
      <c r="H149" s="118" t="str">
        <f>IF(H47&lt;&gt;"S","",IF(H47="S",IF(H81=0,"",$B149*H$17*H115*('DADOS GERAIS'!$B$24/H81)/'DADOS GERAIS'!$B$24*PESSOAL!$C115/'DADOS GERAIS'!$B$24)))</f>
        <v/>
      </c>
      <c r="I149" s="118" t="str">
        <f>IF(I47&lt;&gt;"S","",IF(I47="S",IF(I81=0,"",$B149*I$17*I115*('DADOS GERAIS'!$B$24/I81)/'DADOS GERAIS'!$B$24*PESSOAL!$C115/'DADOS GERAIS'!$B$24)))</f>
        <v/>
      </c>
      <c r="J149" s="118" t="str">
        <f>IF(J47&lt;&gt;"S","",IF(J47="S",IF(J81=0,"",$B149*J$17*J115*('DADOS GERAIS'!$B$24/J81)/'DADOS GERAIS'!$B$24*PESSOAL!$C115/'DADOS GERAIS'!$B$24)))</f>
        <v/>
      </c>
      <c r="K149" s="118" t="str">
        <f>IF(K47&lt;&gt;"S","",IF(K47="S",IF(K81=0,"",$B149*K$17*K115*('DADOS GERAIS'!$B$24/K81)/'DADOS GERAIS'!$B$24*PESSOAL!$C115/'DADOS GERAIS'!$B$24)))</f>
        <v/>
      </c>
      <c r="L149" s="118" t="str">
        <f>IF(L47&lt;&gt;"S","",IF(L47="S",IF(L81=0,"",$B149*L$17*L115*('DADOS GERAIS'!$B$24/L81)/'DADOS GERAIS'!$B$24*PESSOAL!$C115/'DADOS GERAIS'!$B$24)))</f>
        <v/>
      </c>
      <c r="M149" s="118" t="str">
        <f>IF(M47&lt;&gt;"S","",IF(M47="S",IF(M81=0,"",$B149*M$17*M115*('DADOS GERAIS'!$B$24/M81)/'DADOS GERAIS'!$B$24*PESSOAL!$C115/'DADOS GERAIS'!$B$24)))</f>
        <v/>
      </c>
      <c r="N149" s="118" t="str">
        <f>IF(N47&lt;&gt;"S","",IF(N47="S",IF(N81=0,"",$B149*N$17*N115*('DADOS GERAIS'!$B$24/N81)/'DADOS GERAIS'!$B$24*PESSOAL!$C115/'DADOS GERAIS'!$B$24)))</f>
        <v/>
      </c>
      <c r="O149" s="118" t="str">
        <f>IF(O47&lt;&gt;"S","",IF(O47="S",IF(O81=0,"",$B149*O$17*O115*('DADOS GERAIS'!$B$24/O81)/'DADOS GERAIS'!$B$24*PESSOAL!$C115/'DADOS GERAIS'!$B$24)))</f>
        <v/>
      </c>
      <c r="P149" s="118" t="str">
        <f>IF(P47&lt;&gt;"S","",IF(P47="S",IF(P81=0,"",$B149*P$17*P115*('DADOS GERAIS'!$B$24/P81)/'DADOS GERAIS'!$B$24*PESSOAL!$C115/'DADOS GERAIS'!$B$24)))</f>
        <v/>
      </c>
      <c r="Q149" s="118" t="str">
        <f>IF(Q47&lt;&gt;"S","",IF(Q47="S",IF(Q81=0,"",$B149*Q$17*Q115*('DADOS GERAIS'!$B$24/Q81)/'DADOS GERAIS'!$B$24*PESSOAL!$C115/'DADOS GERAIS'!$B$24)))</f>
        <v/>
      </c>
      <c r="R149" s="118" t="str">
        <f>IF(R47&lt;&gt;"S","",IF(R47="S",IF(R81=0,"",$B149*R$17*R115*('DADOS GERAIS'!$B$24/R81)/'DADOS GERAIS'!$B$24*PESSOAL!$C115/'DADOS GERAIS'!$B$24)))</f>
        <v/>
      </c>
      <c r="S149" s="177" t="str">
        <f t="shared" si="10"/>
        <v/>
      </c>
      <c r="T149" s="93"/>
    </row>
    <row r="150" spans="1:31" x14ac:dyDescent="0.2">
      <c r="A150" s="137" t="str">
        <f t="shared" si="9"/>
        <v/>
      </c>
      <c r="B150" s="200" t="str">
        <f t="shared" si="9"/>
        <v/>
      </c>
      <c r="C150" s="118" t="str">
        <f>IF(C48&lt;&gt;"S","",IF(C48="S",IF(C82=0,"",$B150*C$17*C116*('DADOS GERAIS'!$B$24/C82)/'DADOS GERAIS'!$B$24*PESSOAL!$C116/'DADOS GERAIS'!$B$24)))</f>
        <v/>
      </c>
      <c r="D150" s="118" t="str">
        <f>IF(D48&lt;&gt;"S","",IF(D48="S",IF(D82=0,"",$B150*D$17*D116*('DADOS GERAIS'!$B$24/D82)/'DADOS GERAIS'!$B$24*PESSOAL!$C116/'DADOS GERAIS'!$B$24)))</f>
        <v/>
      </c>
      <c r="E150" s="118" t="str">
        <f>IF(E48&lt;&gt;"S","",IF(E48="S",IF(E82=0,"",$B150*E$17*E116*('DADOS GERAIS'!$B$24/E82)/'DADOS GERAIS'!$B$24*PESSOAL!$C116/'DADOS GERAIS'!$B$24)))</f>
        <v/>
      </c>
      <c r="F150" s="118" t="str">
        <f>IF(F48&lt;&gt;"S","",IF(F48="S",IF(F82=0,"",$B150*F$17*F116*('DADOS GERAIS'!$B$24/F82)/'DADOS GERAIS'!$B$24*PESSOAL!$C116/'DADOS GERAIS'!$B$24)))</f>
        <v/>
      </c>
      <c r="G150" s="118" t="str">
        <f>IF(G48&lt;&gt;"S","",IF(G48="S",IF(G82=0,"",$B150*G$17*G116*('DADOS GERAIS'!$B$24/G82)/'DADOS GERAIS'!$B$24*PESSOAL!$C116/'DADOS GERAIS'!$B$24)))</f>
        <v/>
      </c>
      <c r="H150" s="118" t="str">
        <f>IF(H48&lt;&gt;"S","",IF(H48="S",IF(H82=0,"",$B150*H$17*H116*('DADOS GERAIS'!$B$24/H82)/'DADOS GERAIS'!$B$24*PESSOAL!$C116/'DADOS GERAIS'!$B$24)))</f>
        <v/>
      </c>
      <c r="I150" s="118" t="str">
        <f>IF(I48&lt;&gt;"S","",IF(I48="S",IF(I82=0,"",$B150*I$17*I116*('DADOS GERAIS'!$B$24/I82)/'DADOS GERAIS'!$B$24*PESSOAL!$C116/'DADOS GERAIS'!$B$24)))</f>
        <v/>
      </c>
      <c r="J150" s="118" t="str">
        <f>IF(J48&lt;&gt;"S","",IF(J48="S",IF(J82=0,"",$B150*J$17*J116*('DADOS GERAIS'!$B$24/J82)/'DADOS GERAIS'!$B$24*PESSOAL!$C116/'DADOS GERAIS'!$B$24)))</f>
        <v/>
      </c>
      <c r="K150" s="118" t="str">
        <f>IF(K48&lt;&gt;"S","",IF(K48="S",IF(K82=0,"",$B150*K$17*K116*('DADOS GERAIS'!$B$24/K82)/'DADOS GERAIS'!$B$24*PESSOAL!$C116/'DADOS GERAIS'!$B$24)))</f>
        <v/>
      </c>
      <c r="L150" s="118" t="str">
        <f>IF(L48&lt;&gt;"S","",IF(L48="S",IF(L82=0,"",$B150*L$17*L116*('DADOS GERAIS'!$B$24/L82)/'DADOS GERAIS'!$B$24*PESSOAL!$C116/'DADOS GERAIS'!$B$24)))</f>
        <v/>
      </c>
      <c r="M150" s="118" t="str">
        <f>IF(M48&lt;&gt;"S","",IF(M48="S",IF(M82=0,"",$B150*M$17*M116*('DADOS GERAIS'!$B$24/M82)/'DADOS GERAIS'!$B$24*PESSOAL!$C116/'DADOS GERAIS'!$B$24)))</f>
        <v/>
      </c>
      <c r="N150" s="118" t="str">
        <f>IF(N48&lt;&gt;"S","",IF(N48="S",IF(N82=0,"",$B150*N$17*N116*('DADOS GERAIS'!$B$24/N82)/'DADOS GERAIS'!$B$24*PESSOAL!$C116/'DADOS GERAIS'!$B$24)))</f>
        <v/>
      </c>
      <c r="O150" s="118" t="str">
        <f>IF(O48&lt;&gt;"S","",IF(O48="S",IF(O82=0,"",$B150*O$17*O116*('DADOS GERAIS'!$B$24/O82)/'DADOS GERAIS'!$B$24*PESSOAL!$C116/'DADOS GERAIS'!$B$24)))</f>
        <v/>
      </c>
      <c r="P150" s="118" t="str">
        <f>IF(P48&lt;&gt;"S","",IF(P48="S",IF(P82=0,"",$B150*P$17*P116*('DADOS GERAIS'!$B$24/P82)/'DADOS GERAIS'!$B$24*PESSOAL!$C116/'DADOS GERAIS'!$B$24)))</f>
        <v/>
      </c>
      <c r="Q150" s="118" t="str">
        <f>IF(Q48&lt;&gt;"S","",IF(Q48="S",IF(Q82=0,"",$B150*Q$17*Q116*('DADOS GERAIS'!$B$24/Q82)/'DADOS GERAIS'!$B$24*PESSOAL!$C116/'DADOS GERAIS'!$B$24)))</f>
        <v/>
      </c>
      <c r="R150" s="118" t="str">
        <f>IF(R48&lt;&gt;"S","",IF(R48="S",IF(R82=0,"",$B150*R$17*R116*('DADOS GERAIS'!$B$24/R82)/'DADOS GERAIS'!$B$24*PESSOAL!$C116/'DADOS GERAIS'!$B$24)))</f>
        <v/>
      </c>
      <c r="S150" s="177" t="str">
        <f t="shared" si="10"/>
        <v/>
      </c>
      <c r="T150" s="93"/>
    </row>
    <row r="151" spans="1:31" x14ac:dyDescent="0.2">
      <c r="A151" s="137" t="e">
        <f t="shared" si="9"/>
        <v>#REF!</v>
      </c>
      <c r="B151" s="200" t="e">
        <f t="shared" si="9"/>
        <v>#REF!</v>
      </c>
      <c r="C151" s="118" t="str">
        <f>IF(C49&lt;&gt;"S","",IF(C49="S",IF(C83=0,"",$B151*C$17*C117*('DADOS GERAIS'!$B$24/C83)/'DADOS GERAIS'!$B$24*PESSOAL!#REF!/'DADOS GERAIS'!$B$24)))</f>
        <v/>
      </c>
      <c r="D151" s="118" t="str">
        <f>IF(D49&lt;&gt;"S","",IF(D49="S",IF(D83=0,"",$B151*D$17*D117*('DADOS GERAIS'!$B$24/D83)/'DADOS GERAIS'!$B$24*PESSOAL!#REF!/'DADOS GERAIS'!$B$24)))</f>
        <v/>
      </c>
      <c r="E151" s="118" t="str">
        <f>IF(E49&lt;&gt;"S","",IF(E49="S",IF(E83=0,"",$B151*E$17*E117*('DADOS GERAIS'!$B$24/E83)/'DADOS GERAIS'!$B$24*PESSOAL!#REF!/'DADOS GERAIS'!$B$24)))</f>
        <v/>
      </c>
      <c r="F151" s="118" t="str">
        <f>IF(F49&lt;&gt;"S","",IF(F49="S",IF(F83=0,"",$B151*F$17*F117*('DADOS GERAIS'!$B$24/F83)/'DADOS GERAIS'!$B$24*PESSOAL!#REF!/'DADOS GERAIS'!$B$24)))</f>
        <v/>
      </c>
      <c r="G151" s="118" t="str">
        <f>IF(G49&lt;&gt;"S","",IF(G49="S",IF(G83=0,"",$B151*G$17*G117*('DADOS GERAIS'!$B$24/G83)/'DADOS GERAIS'!$B$24*PESSOAL!#REF!/'DADOS GERAIS'!$B$24)))</f>
        <v/>
      </c>
      <c r="H151" s="118" t="str">
        <f>IF(H49&lt;&gt;"S","",IF(H49="S",IF(H83=0,"",$B151*H$17*H117*('DADOS GERAIS'!$B$24/H83)/'DADOS GERAIS'!$B$24*PESSOAL!#REF!/'DADOS GERAIS'!$B$24)))</f>
        <v/>
      </c>
      <c r="I151" s="118" t="str">
        <f>IF(I49&lt;&gt;"S","",IF(I49="S",IF(I83=0,"",$B151*I$17*I117*('DADOS GERAIS'!$B$24/I83)/'DADOS GERAIS'!$B$24*PESSOAL!#REF!/'DADOS GERAIS'!$B$24)))</f>
        <v/>
      </c>
      <c r="J151" s="118" t="str">
        <f>IF(J49&lt;&gt;"S","",IF(J49="S",IF(J83=0,"",$B151*J$17*J117*('DADOS GERAIS'!$B$24/J83)/'DADOS GERAIS'!$B$24*PESSOAL!#REF!/'DADOS GERAIS'!$B$24)))</f>
        <v/>
      </c>
      <c r="K151" s="118" t="str">
        <f>IF(K49&lt;&gt;"S","",IF(K49="S",IF(K83=0,"",$B151*K$17*K117*('DADOS GERAIS'!$B$24/K83)/'DADOS GERAIS'!$B$24*PESSOAL!#REF!/'DADOS GERAIS'!$B$24)))</f>
        <v/>
      </c>
      <c r="L151" s="118" t="str">
        <f>IF(L49&lt;&gt;"S","",IF(L49="S",IF(L83=0,"",$B151*L$17*L117*('DADOS GERAIS'!$B$24/L83)/'DADOS GERAIS'!$B$24*PESSOAL!#REF!/'DADOS GERAIS'!$B$24)))</f>
        <v/>
      </c>
      <c r="M151" s="118" t="str">
        <f>IF(M49&lt;&gt;"S","",IF(M49="S",IF(M83=0,"",$B151*M$17*M117*('DADOS GERAIS'!$B$24/M83)/'DADOS GERAIS'!$B$24*PESSOAL!#REF!/'DADOS GERAIS'!$B$24)))</f>
        <v/>
      </c>
      <c r="N151" s="118" t="str">
        <f>IF(N49&lt;&gt;"S","",IF(N49="S",IF(N83=0,"",$B151*N$17*N117*('DADOS GERAIS'!$B$24/N83)/'DADOS GERAIS'!$B$24*PESSOAL!#REF!/'DADOS GERAIS'!$B$24)))</f>
        <v/>
      </c>
      <c r="O151" s="118" t="str">
        <f>IF(O49&lt;&gt;"S","",IF(O49="S",IF(O83=0,"",$B151*O$17*O117*('DADOS GERAIS'!$B$24/O83)/'DADOS GERAIS'!$B$24*PESSOAL!#REF!/'DADOS GERAIS'!$B$24)))</f>
        <v/>
      </c>
      <c r="P151" s="118" t="str">
        <f>IF(P49&lt;&gt;"S","",IF(P49="S",IF(P83=0,"",$B151*P$17*P117*('DADOS GERAIS'!$B$24/P83)/'DADOS GERAIS'!$B$24*PESSOAL!#REF!/'DADOS GERAIS'!$B$24)))</f>
        <v/>
      </c>
      <c r="Q151" s="118" t="str">
        <f>IF(Q49&lt;&gt;"S","",IF(Q49="S",IF(Q83=0,"",$B151*Q$17*Q117*('DADOS GERAIS'!$B$24/Q83)/'DADOS GERAIS'!$B$24*PESSOAL!#REF!/'DADOS GERAIS'!$B$24)))</f>
        <v/>
      </c>
      <c r="R151" s="118" t="str">
        <f>IF(R49&lt;&gt;"S","",IF(R49="S",IF(R83=0,"",$B151*R$17*R117*('DADOS GERAIS'!$B$24/R83)/'DADOS GERAIS'!$B$24*PESSOAL!#REF!/'DADOS GERAIS'!$B$24)))</f>
        <v/>
      </c>
      <c r="S151" s="177" t="e">
        <f t="shared" si="10"/>
        <v>#REF!</v>
      </c>
      <c r="T151" s="93"/>
    </row>
    <row r="152" spans="1:31" x14ac:dyDescent="0.2">
      <c r="A152" s="137" t="e">
        <f t="shared" si="9"/>
        <v>#REF!</v>
      </c>
      <c r="B152" s="200" t="e">
        <f t="shared" si="9"/>
        <v>#REF!</v>
      </c>
      <c r="C152" s="118" t="str">
        <f>IF(C50&lt;&gt;"S","",IF(C50="S",IF(C84=0,"",$B152*C$17*C118*('DADOS GERAIS'!$B$24/C84)/'DADOS GERAIS'!$B$24*PESSOAL!#REF!/'DADOS GERAIS'!$B$24)))</f>
        <v/>
      </c>
      <c r="D152" s="118" t="str">
        <f>IF(D50&lt;&gt;"S","",IF(D50="S",IF(D84=0,"",$B152*D$17*D118*('DADOS GERAIS'!$B$24/D84)/'DADOS GERAIS'!$B$24*PESSOAL!#REF!/'DADOS GERAIS'!$B$24)))</f>
        <v/>
      </c>
      <c r="E152" s="118" t="str">
        <f>IF(E50&lt;&gt;"S","",IF(E50="S",IF(E84=0,"",$B152*E$17*E118*('DADOS GERAIS'!$B$24/E84)/'DADOS GERAIS'!$B$24*PESSOAL!#REF!/'DADOS GERAIS'!$B$24)))</f>
        <v/>
      </c>
      <c r="F152" s="118" t="str">
        <f>IF(F50&lt;&gt;"S","",IF(F50="S",IF(F84=0,"",$B152*F$17*F118*('DADOS GERAIS'!$B$24/F84)/'DADOS GERAIS'!$B$24*PESSOAL!#REF!/'DADOS GERAIS'!$B$24)))</f>
        <v/>
      </c>
      <c r="G152" s="118" t="str">
        <f>IF(G50&lt;&gt;"S","",IF(G50="S",IF(G84=0,"",$B152*G$17*G118*('DADOS GERAIS'!$B$24/G84)/'DADOS GERAIS'!$B$24*PESSOAL!#REF!/'DADOS GERAIS'!$B$24)))</f>
        <v/>
      </c>
      <c r="H152" s="118" t="str">
        <f>IF(H50&lt;&gt;"S","",IF(H50="S",IF(H84=0,"",$B152*H$17*H118*('DADOS GERAIS'!$B$24/H84)/'DADOS GERAIS'!$B$24*PESSOAL!#REF!/'DADOS GERAIS'!$B$24)))</f>
        <v/>
      </c>
      <c r="I152" s="118" t="str">
        <f>IF(I50&lt;&gt;"S","",IF(I50="S",IF(I84=0,"",$B152*I$17*I118*('DADOS GERAIS'!$B$24/I84)/'DADOS GERAIS'!$B$24*PESSOAL!#REF!/'DADOS GERAIS'!$B$24)))</f>
        <v/>
      </c>
      <c r="J152" s="118" t="str">
        <f>IF(J50&lt;&gt;"S","",IF(J50="S",IF(J84=0,"",$B152*J$17*J118*('DADOS GERAIS'!$B$24/J84)/'DADOS GERAIS'!$B$24*PESSOAL!#REF!/'DADOS GERAIS'!$B$24)))</f>
        <v/>
      </c>
      <c r="K152" s="118" t="str">
        <f>IF(K50&lt;&gt;"S","",IF(K50="S",IF(K84=0,"",$B152*K$17*K118*('DADOS GERAIS'!$B$24/K84)/'DADOS GERAIS'!$B$24*PESSOAL!#REF!/'DADOS GERAIS'!$B$24)))</f>
        <v/>
      </c>
      <c r="L152" s="118" t="str">
        <f>IF(L50&lt;&gt;"S","",IF(L50="S",IF(L84=0,"",$B152*L$17*L118*('DADOS GERAIS'!$B$24/L84)/'DADOS GERAIS'!$B$24*PESSOAL!#REF!/'DADOS GERAIS'!$B$24)))</f>
        <v/>
      </c>
      <c r="M152" s="118" t="str">
        <f>IF(M50&lt;&gt;"S","",IF(M50="S",IF(M84=0,"",$B152*M$17*M118*('DADOS GERAIS'!$B$24/M84)/'DADOS GERAIS'!$B$24*PESSOAL!#REF!/'DADOS GERAIS'!$B$24)))</f>
        <v/>
      </c>
      <c r="N152" s="118" t="str">
        <f>IF(N50&lt;&gt;"S","",IF(N50="S",IF(N84=0,"",$B152*N$17*N118*('DADOS GERAIS'!$B$24/N84)/'DADOS GERAIS'!$B$24*PESSOAL!#REF!/'DADOS GERAIS'!$B$24)))</f>
        <v/>
      </c>
      <c r="O152" s="118" t="str">
        <f>IF(O50&lt;&gt;"S","",IF(O50="S",IF(O84=0,"",$B152*O$17*O118*('DADOS GERAIS'!$B$24/O84)/'DADOS GERAIS'!$B$24*PESSOAL!#REF!/'DADOS GERAIS'!$B$24)))</f>
        <v/>
      </c>
      <c r="P152" s="118" t="str">
        <f>IF(P50&lt;&gt;"S","",IF(P50="S",IF(P84=0,"",$B152*P$17*P118*('DADOS GERAIS'!$B$24/P84)/'DADOS GERAIS'!$B$24*PESSOAL!#REF!/'DADOS GERAIS'!$B$24)))</f>
        <v/>
      </c>
      <c r="Q152" s="118" t="str">
        <f>IF(Q50&lt;&gt;"S","",IF(Q50="S",IF(Q84=0,"",$B152*Q$17*Q118*('DADOS GERAIS'!$B$24/Q84)/'DADOS GERAIS'!$B$24*PESSOAL!#REF!/'DADOS GERAIS'!$B$24)))</f>
        <v/>
      </c>
      <c r="R152" s="118" t="str">
        <f>IF(R50&lt;&gt;"S","",IF(R50="S",IF(R84=0,"",$B152*R$17*R118*('DADOS GERAIS'!$B$24/R84)/'DADOS GERAIS'!$B$24*PESSOAL!#REF!/'DADOS GERAIS'!$B$24)))</f>
        <v/>
      </c>
      <c r="S152" s="177" t="e">
        <f t="shared" si="10"/>
        <v>#REF!</v>
      </c>
      <c r="T152" s="93"/>
    </row>
    <row r="153" spans="1:31" x14ac:dyDescent="0.2">
      <c r="A153" s="137" t="e">
        <f t="shared" si="9"/>
        <v>#REF!</v>
      </c>
      <c r="B153" s="200" t="e">
        <f t="shared" si="9"/>
        <v>#REF!</v>
      </c>
      <c r="C153" s="118" t="str">
        <f>IF(C51&lt;&gt;"S","",IF(C51="S",IF(C85=0,"",$B153*C$17*C119*('DADOS GERAIS'!$B$24/C85)/'DADOS GERAIS'!$B$24*PESSOAL!#REF!/'DADOS GERAIS'!$B$24)))</f>
        <v/>
      </c>
      <c r="D153" s="118" t="str">
        <f>IF(D51&lt;&gt;"S","",IF(D51="S",IF(D85=0,"",$B153*D$17*D119*('DADOS GERAIS'!$B$24/D85)/'DADOS GERAIS'!$B$24*PESSOAL!#REF!/'DADOS GERAIS'!$B$24)))</f>
        <v/>
      </c>
      <c r="E153" s="118" t="str">
        <f>IF(E51&lt;&gt;"S","",IF(E51="S",IF(E85=0,"",$B153*E$17*E119*('DADOS GERAIS'!$B$24/E85)/'DADOS GERAIS'!$B$24*PESSOAL!#REF!/'DADOS GERAIS'!$B$24)))</f>
        <v/>
      </c>
      <c r="F153" s="118" t="str">
        <f>IF(F51&lt;&gt;"S","",IF(F51="S",IF(F85=0,"",$B153*F$17*F119*('DADOS GERAIS'!$B$24/F85)/'DADOS GERAIS'!$B$24*PESSOAL!#REF!/'DADOS GERAIS'!$B$24)))</f>
        <v/>
      </c>
      <c r="G153" s="118" t="str">
        <f>IF(G51&lt;&gt;"S","",IF(G51="S",IF(G85=0,"",$B153*G$17*G119*('DADOS GERAIS'!$B$24/G85)/'DADOS GERAIS'!$B$24*PESSOAL!#REF!/'DADOS GERAIS'!$B$24)))</f>
        <v/>
      </c>
      <c r="H153" s="118" t="str">
        <f>IF(H51&lt;&gt;"S","",IF(H51="S",IF(H85=0,"",$B153*H$17*H119*('DADOS GERAIS'!$B$24/H85)/'DADOS GERAIS'!$B$24*PESSOAL!#REF!/'DADOS GERAIS'!$B$24)))</f>
        <v/>
      </c>
      <c r="I153" s="118" t="str">
        <f>IF(I51&lt;&gt;"S","",IF(I51="S",IF(I85=0,"",$B153*I$17*I119*('DADOS GERAIS'!$B$24/I85)/'DADOS GERAIS'!$B$24*PESSOAL!#REF!/'DADOS GERAIS'!$B$24)))</f>
        <v/>
      </c>
      <c r="J153" s="118" t="str">
        <f>IF(J51&lt;&gt;"S","",IF(J51="S",IF(J85=0,"",$B153*J$17*J119*('DADOS GERAIS'!$B$24/J85)/'DADOS GERAIS'!$B$24*PESSOAL!#REF!/'DADOS GERAIS'!$B$24)))</f>
        <v/>
      </c>
      <c r="K153" s="118" t="str">
        <f>IF(K51&lt;&gt;"S","",IF(K51="S",IF(K85=0,"",$B153*K$17*K119*('DADOS GERAIS'!$B$24/K85)/'DADOS GERAIS'!$B$24*PESSOAL!#REF!/'DADOS GERAIS'!$B$24)))</f>
        <v/>
      </c>
      <c r="L153" s="118" t="str">
        <f>IF(L51&lt;&gt;"S","",IF(L51="S",IF(L85=0,"",$B153*L$17*L119*('DADOS GERAIS'!$B$24/L85)/'DADOS GERAIS'!$B$24*PESSOAL!#REF!/'DADOS GERAIS'!$B$24)))</f>
        <v/>
      </c>
      <c r="M153" s="118" t="str">
        <f>IF(M51&lt;&gt;"S","",IF(M51="S",IF(M85=0,"",$B153*M$17*M119*('DADOS GERAIS'!$B$24/M85)/'DADOS GERAIS'!$B$24*PESSOAL!#REF!/'DADOS GERAIS'!$B$24)))</f>
        <v/>
      </c>
      <c r="N153" s="118" t="str">
        <f>IF(N51&lt;&gt;"S","",IF(N51="S",IF(N85=0,"",$B153*N$17*N119*('DADOS GERAIS'!$B$24/N85)/'DADOS GERAIS'!$B$24*PESSOAL!#REF!/'DADOS GERAIS'!$B$24)))</f>
        <v/>
      </c>
      <c r="O153" s="118" t="str">
        <f>IF(O51&lt;&gt;"S","",IF(O51="S",IF(O85=0,"",$B153*O$17*O119*('DADOS GERAIS'!$B$24/O85)/'DADOS GERAIS'!$B$24*PESSOAL!#REF!/'DADOS GERAIS'!$B$24)))</f>
        <v/>
      </c>
      <c r="P153" s="118" t="str">
        <f>IF(P51&lt;&gt;"S","",IF(P51="S",IF(P85=0,"",$B153*P$17*P119*('DADOS GERAIS'!$B$24/P85)/'DADOS GERAIS'!$B$24*PESSOAL!#REF!/'DADOS GERAIS'!$B$24)))</f>
        <v/>
      </c>
      <c r="Q153" s="118" t="str">
        <f>IF(Q51&lt;&gt;"S","",IF(Q51="S",IF(Q85=0,"",$B153*Q$17*Q119*('DADOS GERAIS'!$B$24/Q85)/'DADOS GERAIS'!$B$24*PESSOAL!#REF!/'DADOS GERAIS'!$B$24)))</f>
        <v/>
      </c>
      <c r="R153" s="118" t="str">
        <f>IF(R51&lt;&gt;"S","",IF(R51="S",IF(R85=0,"",$B153*R$17*R119*('DADOS GERAIS'!$B$24/R85)/'DADOS GERAIS'!$B$24*PESSOAL!#REF!/'DADOS GERAIS'!$B$24)))</f>
        <v/>
      </c>
      <c r="S153" s="177" t="e">
        <f t="shared" si="10"/>
        <v>#REF!</v>
      </c>
      <c r="T153" s="93"/>
    </row>
    <row r="154" spans="1:31" ht="13.5" thickBot="1" x14ac:dyDescent="0.25">
      <c r="A154" s="137" t="e">
        <f t="shared" si="9"/>
        <v>#REF!</v>
      </c>
      <c r="B154" s="200" t="e">
        <f t="shared" si="9"/>
        <v>#REF!</v>
      </c>
      <c r="C154" s="118" t="str">
        <f>IF(C52&lt;&gt;"S","",IF(C52="S",IF(C86=0,"",$B154*C$17*C120*('DADOS GERAIS'!$B$24/C86)/'DADOS GERAIS'!$B$24*PESSOAL!#REF!/'DADOS GERAIS'!$B$24)))</f>
        <v/>
      </c>
      <c r="D154" s="118" t="str">
        <f>IF(D52&lt;&gt;"S","",IF(D52="S",IF(D86=0,"",$B154*D$17*D120*('DADOS GERAIS'!$B$24/D86)/'DADOS GERAIS'!$B$24*PESSOAL!#REF!/'DADOS GERAIS'!$B$24)))</f>
        <v/>
      </c>
      <c r="E154" s="118" t="str">
        <f>IF(E52&lt;&gt;"S","",IF(E52="S",IF(E86=0,"",$B154*E$17*E120*('DADOS GERAIS'!$B$24/E86)/'DADOS GERAIS'!$B$24*PESSOAL!#REF!/'DADOS GERAIS'!$B$24)))</f>
        <v/>
      </c>
      <c r="F154" s="118" t="str">
        <f>IF(F52&lt;&gt;"S","",IF(F52="S",IF(F86=0,"",$B154*F$17*F120*('DADOS GERAIS'!$B$24/F86)/'DADOS GERAIS'!$B$24*PESSOAL!#REF!/'DADOS GERAIS'!$B$24)))</f>
        <v/>
      </c>
      <c r="G154" s="118" t="str">
        <f>IF(G52&lt;&gt;"S","",IF(G52="S",IF(G86=0,"",$B154*G$17*G120*('DADOS GERAIS'!$B$24/G86)/'DADOS GERAIS'!$B$24*PESSOAL!#REF!/'DADOS GERAIS'!$B$24)))</f>
        <v/>
      </c>
      <c r="H154" s="118" t="str">
        <f>IF(H52&lt;&gt;"S","",IF(H52="S",IF(H86=0,"",$B154*H$17*H120*('DADOS GERAIS'!$B$24/H86)/'DADOS GERAIS'!$B$24*PESSOAL!#REF!/'DADOS GERAIS'!$B$24)))</f>
        <v/>
      </c>
      <c r="I154" s="118" t="str">
        <f>IF(I52&lt;&gt;"S","",IF(I52="S",IF(I86=0,"",$B154*I$17*I120*('DADOS GERAIS'!$B$24/I86)/'DADOS GERAIS'!$B$24*PESSOAL!#REF!/'DADOS GERAIS'!$B$24)))</f>
        <v/>
      </c>
      <c r="J154" s="118" t="str">
        <f>IF(J52&lt;&gt;"S","",IF(J52="S",IF(J86=0,"",$B154*J$17*J120*('DADOS GERAIS'!$B$24/J86)/'DADOS GERAIS'!$B$24*PESSOAL!#REF!/'DADOS GERAIS'!$B$24)))</f>
        <v/>
      </c>
      <c r="K154" s="118" t="str">
        <f>IF(K52&lt;&gt;"S","",IF(K52="S",IF(K86=0,"",$B154*K$17*K120*('DADOS GERAIS'!$B$24/K86)/'DADOS GERAIS'!$B$24*PESSOAL!#REF!/'DADOS GERAIS'!$B$24)))</f>
        <v/>
      </c>
      <c r="L154" s="118" t="str">
        <f>IF(L52&lt;&gt;"S","",IF(L52="S",IF(L86=0,"",$B154*L$17*L120*('DADOS GERAIS'!$B$24/L86)/'DADOS GERAIS'!$B$24*PESSOAL!#REF!/'DADOS GERAIS'!$B$24)))</f>
        <v/>
      </c>
      <c r="M154" s="118" t="str">
        <f>IF(M52&lt;&gt;"S","",IF(M52="S",IF(M86=0,"",$B154*M$17*M120*('DADOS GERAIS'!$B$24/M86)/'DADOS GERAIS'!$B$24*PESSOAL!#REF!/'DADOS GERAIS'!$B$24)))</f>
        <v/>
      </c>
      <c r="N154" s="118" t="str">
        <f>IF(N52&lt;&gt;"S","",IF(N52="S",IF(N86=0,"",$B154*N$17*N120*('DADOS GERAIS'!$B$24/N86)/'DADOS GERAIS'!$B$24*PESSOAL!#REF!/'DADOS GERAIS'!$B$24)))</f>
        <v/>
      </c>
      <c r="O154" s="118" t="str">
        <f>IF(O52&lt;&gt;"S","",IF(O52="S",IF(O86=0,"",$B154*O$17*O120*('DADOS GERAIS'!$B$24/O86)/'DADOS GERAIS'!$B$24*PESSOAL!#REF!/'DADOS GERAIS'!$B$24)))</f>
        <v/>
      </c>
      <c r="P154" s="118" t="str">
        <f>IF(P52&lt;&gt;"S","",IF(P52="S",IF(P86=0,"",$B154*P$17*P120*('DADOS GERAIS'!$B$24/P86)/'DADOS GERAIS'!$B$24*PESSOAL!#REF!/'DADOS GERAIS'!$B$24)))</f>
        <v/>
      </c>
      <c r="Q154" s="118" t="str">
        <f>IF(Q52&lt;&gt;"S","",IF(Q52="S",IF(Q86=0,"",$B154*Q$17*Q120*('DADOS GERAIS'!$B$24/Q86)/'DADOS GERAIS'!$B$24*PESSOAL!#REF!/'DADOS GERAIS'!$B$24)))</f>
        <v/>
      </c>
      <c r="R154" s="118" t="str">
        <f>IF(R52&lt;&gt;"S","",IF(R52="S",IF(R86=0,"",$B154*R$17*R120*('DADOS GERAIS'!$B$24/R86)/'DADOS GERAIS'!$B$24*PESSOAL!#REF!/'DADOS GERAIS'!$B$24)))</f>
        <v/>
      </c>
      <c r="S154" s="177" t="e">
        <f t="shared" si="10"/>
        <v>#REF!</v>
      </c>
      <c r="T154" s="93"/>
    </row>
    <row r="155" spans="1:31" ht="13.5" thickBot="1" x14ac:dyDescent="0.25">
      <c r="A155" s="85" t="s">
        <v>5</v>
      </c>
      <c r="B155" s="85"/>
      <c r="C155" s="194">
        <f t="shared" ref="C155:S155" si="11">SUM(C125:C154)</f>
        <v>0</v>
      </c>
      <c r="D155" s="195">
        <f t="shared" si="11"/>
        <v>0</v>
      </c>
      <c r="E155" s="195">
        <f t="shared" si="11"/>
        <v>0</v>
      </c>
      <c r="F155" s="195">
        <f t="shared" si="11"/>
        <v>0</v>
      </c>
      <c r="G155" s="195">
        <f t="shared" si="11"/>
        <v>0</v>
      </c>
      <c r="H155" s="195">
        <f t="shared" si="11"/>
        <v>0</v>
      </c>
      <c r="I155" s="195">
        <f t="shared" si="11"/>
        <v>0</v>
      </c>
      <c r="J155" s="195">
        <f t="shared" si="11"/>
        <v>0</v>
      </c>
      <c r="K155" s="195">
        <f t="shared" si="11"/>
        <v>0</v>
      </c>
      <c r="L155" s="195">
        <f t="shared" si="11"/>
        <v>0</v>
      </c>
      <c r="M155" s="195">
        <f t="shared" si="11"/>
        <v>0</v>
      </c>
      <c r="N155" s="195">
        <f t="shared" si="11"/>
        <v>0</v>
      </c>
      <c r="O155" s="195">
        <f t="shared" si="11"/>
        <v>0</v>
      </c>
      <c r="P155" s="195">
        <f t="shared" si="11"/>
        <v>0</v>
      </c>
      <c r="Q155" s="195">
        <f t="shared" si="11"/>
        <v>0</v>
      </c>
      <c r="R155" s="196">
        <f t="shared" si="11"/>
        <v>0</v>
      </c>
      <c r="S155" s="166" t="e">
        <f t="shared" si="11"/>
        <v>#REF!</v>
      </c>
      <c r="T155" s="93"/>
    </row>
    <row r="156" spans="1:31" x14ac:dyDescent="0.2">
      <c r="C156" s="157"/>
      <c r="D156" s="157"/>
      <c r="E156" s="157"/>
      <c r="F156" s="157"/>
      <c r="G156" s="157"/>
      <c r="H156" s="93"/>
      <c r="I156" s="93"/>
      <c r="J156" s="93"/>
      <c r="K156" s="93"/>
      <c r="L156" s="93"/>
      <c r="M156" s="93"/>
      <c r="N156" s="93"/>
      <c r="O156" s="93"/>
      <c r="P156" s="93"/>
      <c r="Q156" s="93"/>
      <c r="R156" s="93"/>
      <c r="S156" s="93"/>
    </row>
    <row r="157" spans="1:31" ht="16.5" thickBot="1" x14ac:dyDescent="0.25">
      <c r="A157" s="83" t="s">
        <v>116</v>
      </c>
      <c r="C157" s="127"/>
      <c r="D157" s="127"/>
      <c r="E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row>
    <row r="158" spans="1:31" x14ac:dyDescent="0.2">
      <c r="A158" s="737"/>
      <c r="B158" s="738"/>
      <c r="C158" s="738"/>
      <c r="D158" s="738"/>
      <c r="E158" s="738"/>
      <c r="F158" s="738"/>
      <c r="G158" s="738"/>
      <c r="H158" s="738"/>
      <c r="I158" s="738"/>
      <c r="J158" s="738"/>
      <c r="K158" s="738"/>
      <c r="L158" s="738"/>
      <c r="M158" s="738"/>
      <c r="N158" s="738"/>
      <c r="O158" s="738"/>
      <c r="P158" s="738"/>
      <c r="Q158" s="738"/>
      <c r="R158" s="738"/>
      <c r="S158" s="739"/>
      <c r="T158" s="93"/>
      <c r="U158" s="93"/>
      <c r="V158" s="93"/>
      <c r="W158" s="93"/>
      <c r="X158" s="93"/>
      <c r="Y158" s="93"/>
      <c r="Z158" s="93"/>
      <c r="AA158" s="93"/>
      <c r="AB158" s="93"/>
      <c r="AC158" s="93"/>
      <c r="AD158" s="93"/>
      <c r="AE158" s="93"/>
    </row>
    <row r="159" spans="1:31" x14ac:dyDescent="0.2">
      <c r="A159" s="740"/>
      <c r="B159" s="741"/>
      <c r="C159" s="741"/>
      <c r="D159" s="741"/>
      <c r="E159" s="741"/>
      <c r="F159" s="741"/>
      <c r="G159" s="741"/>
      <c r="H159" s="741"/>
      <c r="I159" s="741"/>
      <c r="J159" s="741"/>
      <c r="K159" s="741"/>
      <c r="L159" s="741"/>
      <c r="M159" s="741"/>
      <c r="N159" s="741"/>
      <c r="O159" s="741"/>
      <c r="P159" s="741"/>
      <c r="Q159" s="741"/>
      <c r="R159" s="741"/>
      <c r="S159" s="742"/>
      <c r="T159" s="93"/>
      <c r="U159" s="93"/>
      <c r="V159" s="93"/>
      <c r="W159" s="93"/>
      <c r="X159" s="93"/>
      <c r="Y159" s="93"/>
      <c r="Z159" s="93"/>
      <c r="AA159" s="93"/>
      <c r="AB159" s="93"/>
      <c r="AC159" s="93"/>
      <c r="AD159" s="93"/>
      <c r="AE159" s="93"/>
    </row>
    <row r="160" spans="1:31" ht="13.5" thickBot="1" x14ac:dyDescent="0.25">
      <c r="A160" s="743"/>
      <c r="B160" s="744"/>
      <c r="C160" s="744"/>
      <c r="D160" s="744"/>
      <c r="E160" s="744"/>
      <c r="F160" s="744"/>
      <c r="G160" s="744"/>
      <c r="H160" s="744"/>
      <c r="I160" s="744"/>
      <c r="J160" s="744"/>
      <c r="K160" s="744"/>
      <c r="L160" s="744"/>
      <c r="M160" s="744"/>
      <c r="N160" s="744"/>
      <c r="O160" s="744"/>
      <c r="P160" s="744"/>
      <c r="Q160" s="744"/>
      <c r="R160" s="744"/>
      <c r="S160" s="745"/>
      <c r="T160" s="93"/>
      <c r="U160" s="93"/>
      <c r="V160" s="93"/>
      <c r="W160" s="93"/>
      <c r="X160" s="93"/>
      <c r="Y160" s="93"/>
      <c r="Z160" s="93"/>
      <c r="AA160" s="93"/>
      <c r="AB160" s="93"/>
      <c r="AC160" s="93"/>
      <c r="AD160" s="93"/>
      <c r="AE160" s="93"/>
    </row>
    <row r="161" spans="4:19" x14ac:dyDescent="0.2">
      <c r="D161" s="93"/>
      <c r="E161" s="93"/>
      <c r="F161" s="93"/>
      <c r="G161" s="93"/>
      <c r="H161" s="93"/>
      <c r="I161" s="93"/>
      <c r="J161" s="93"/>
      <c r="K161" s="93"/>
      <c r="L161" s="93"/>
      <c r="M161" s="93"/>
      <c r="N161" s="93"/>
      <c r="O161" s="93"/>
      <c r="P161" s="93"/>
      <c r="Q161" s="93"/>
      <c r="R161" s="93"/>
      <c r="S161" s="93"/>
    </row>
    <row r="162" spans="4:19" x14ac:dyDescent="0.2">
      <c r="D162" s="93"/>
      <c r="E162" s="93"/>
      <c r="F162" s="93"/>
      <c r="G162" s="93"/>
      <c r="H162" s="93"/>
      <c r="I162" s="93"/>
      <c r="J162" s="93"/>
      <c r="K162" s="93"/>
      <c r="L162" s="93"/>
      <c r="M162" s="93"/>
      <c r="N162" s="93"/>
      <c r="O162" s="93"/>
      <c r="P162" s="93"/>
      <c r="Q162" s="93"/>
      <c r="R162" s="93"/>
      <c r="S162" s="93"/>
    </row>
    <row r="163" spans="4:19" x14ac:dyDescent="0.2">
      <c r="D163" s="93"/>
      <c r="E163" s="93"/>
      <c r="F163" s="93"/>
      <c r="G163" s="93"/>
      <c r="H163" s="93"/>
      <c r="I163" s="93"/>
      <c r="J163" s="93"/>
      <c r="K163" s="93"/>
      <c r="L163" s="93"/>
      <c r="M163" s="93"/>
      <c r="N163" s="93"/>
      <c r="O163" s="93"/>
      <c r="P163" s="93"/>
      <c r="Q163" s="93"/>
      <c r="R163" s="93"/>
      <c r="S163" s="93"/>
    </row>
    <row r="164" spans="4:19" x14ac:dyDescent="0.2">
      <c r="D164" s="93"/>
      <c r="E164" s="93"/>
      <c r="F164" s="93"/>
      <c r="G164" s="93"/>
      <c r="H164" s="93"/>
      <c r="I164" s="93"/>
      <c r="J164" s="93"/>
      <c r="K164" s="93"/>
      <c r="L164" s="93"/>
      <c r="M164" s="93"/>
      <c r="N164" s="93"/>
      <c r="O164" s="93"/>
      <c r="P164" s="93"/>
      <c r="Q164" s="93"/>
      <c r="R164" s="93"/>
      <c r="S164" s="93"/>
    </row>
    <row r="165" spans="4:19" x14ac:dyDescent="0.2">
      <c r="D165" s="93"/>
      <c r="E165" s="93"/>
      <c r="F165" s="93"/>
      <c r="G165" s="93"/>
      <c r="H165" s="93"/>
      <c r="I165" s="93"/>
      <c r="J165" s="93"/>
      <c r="K165" s="93"/>
      <c r="L165" s="93"/>
      <c r="M165" s="93"/>
      <c r="N165" s="93"/>
      <c r="O165" s="93"/>
      <c r="P165" s="93"/>
      <c r="Q165" s="93"/>
      <c r="R165" s="93"/>
      <c r="S165" s="93"/>
    </row>
    <row r="166" spans="4:19" x14ac:dyDescent="0.2">
      <c r="D166" s="93"/>
      <c r="E166" s="93"/>
      <c r="F166" s="93"/>
      <c r="G166" s="93"/>
      <c r="H166" s="93"/>
      <c r="I166" s="93"/>
      <c r="J166" s="93"/>
      <c r="K166" s="93"/>
      <c r="L166" s="93"/>
      <c r="M166" s="93"/>
      <c r="N166" s="93"/>
      <c r="O166" s="93"/>
      <c r="P166" s="93"/>
      <c r="Q166" s="93"/>
      <c r="R166" s="93"/>
      <c r="S166" s="93"/>
    </row>
    <row r="167" spans="4:19" x14ac:dyDescent="0.2">
      <c r="D167" s="93"/>
      <c r="E167" s="93"/>
      <c r="F167" s="93"/>
      <c r="G167" s="93"/>
      <c r="H167" s="93"/>
      <c r="I167" s="93"/>
      <c r="J167" s="93"/>
      <c r="K167" s="93"/>
      <c r="L167" s="93"/>
      <c r="M167" s="93"/>
      <c r="N167" s="93"/>
      <c r="O167" s="93"/>
      <c r="P167" s="93"/>
      <c r="Q167" s="93"/>
      <c r="R167" s="93"/>
      <c r="S167" s="93"/>
    </row>
    <row r="168" spans="4:19" x14ac:dyDescent="0.2">
      <c r="D168" s="93"/>
      <c r="E168" s="93"/>
      <c r="F168" s="93"/>
      <c r="G168" s="93"/>
      <c r="H168" s="93"/>
      <c r="I168" s="93"/>
      <c r="J168" s="93"/>
      <c r="K168" s="93"/>
      <c r="L168" s="93"/>
      <c r="M168" s="93"/>
      <c r="N168" s="93"/>
      <c r="O168" s="93"/>
      <c r="P168" s="93"/>
      <c r="Q168" s="93"/>
      <c r="R168" s="93"/>
      <c r="S168" s="93"/>
    </row>
    <row r="169" spans="4:19" x14ac:dyDescent="0.2">
      <c r="D169" s="93"/>
      <c r="E169" s="93"/>
      <c r="F169" s="93"/>
      <c r="G169" s="93"/>
      <c r="H169" s="93"/>
      <c r="I169" s="93"/>
      <c r="J169" s="93"/>
      <c r="K169" s="93"/>
      <c r="L169" s="93"/>
      <c r="M169" s="93"/>
      <c r="N169" s="93"/>
      <c r="O169" s="93"/>
      <c r="P169" s="93"/>
      <c r="Q169" s="93"/>
      <c r="R169" s="93"/>
      <c r="S169" s="93"/>
    </row>
    <row r="170" spans="4:19" x14ac:dyDescent="0.2">
      <c r="D170" s="93"/>
      <c r="E170" s="93"/>
      <c r="F170" s="93"/>
      <c r="G170" s="93"/>
      <c r="H170" s="93"/>
      <c r="I170" s="93"/>
      <c r="J170" s="93"/>
      <c r="K170" s="93"/>
      <c r="L170" s="93"/>
      <c r="M170" s="93"/>
      <c r="N170" s="93"/>
      <c r="O170" s="93"/>
      <c r="P170" s="93"/>
      <c r="Q170" s="93"/>
      <c r="R170" s="93"/>
      <c r="S170" s="93"/>
    </row>
    <row r="171" spans="4:19" x14ac:dyDescent="0.2">
      <c r="D171" s="93"/>
      <c r="E171" s="93"/>
      <c r="F171" s="93"/>
      <c r="G171" s="93"/>
      <c r="H171" s="93"/>
      <c r="I171" s="93"/>
      <c r="J171" s="93"/>
      <c r="K171" s="93"/>
      <c r="L171" s="93"/>
      <c r="M171" s="93"/>
      <c r="N171" s="93"/>
      <c r="O171" s="93"/>
      <c r="P171" s="93"/>
      <c r="Q171" s="93"/>
      <c r="R171" s="93"/>
      <c r="S171" s="93"/>
    </row>
    <row r="172" spans="4:19" x14ac:dyDescent="0.2">
      <c r="D172" s="93"/>
      <c r="E172" s="93"/>
      <c r="F172" s="93"/>
      <c r="G172" s="93"/>
      <c r="H172" s="93"/>
      <c r="I172" s="93"/>
      <c r="J172" s="93"/>
      <c r="K172" s="93"/>
      <c r="L172" s="93"/>
      <c r="M172" s="93"/>
      <c r="N172" s="93"/>
      <c r="O172" s="93"/>
      <c r="P172" s="93"/>
      <c r="Q172" s="93"/>
      <c r="R172" s="93"/>
      <c r="S172" s="93"/>
    </row>
    <row r="173" spans="4:19" x14ac:dyDescent="0.2">
      <c r="D173" s="93"/>
      <c r="E173" s="93"/>
      <c r="F173" s="93"/>
      <c r="G173" s="93"/>
      <c r="H173" s="93"/>
      <c r="I173" s="93"/>
      <c r="J173" s="93"/>
      <c r="K173" s="93"/>
      <c r="L173" s="93"/>
      <c r="M173" s="93"/>
      <c r="N173" s="93"/>
      <c r="O173" s="93"/>
      <c r="P173" s="93"/>
      <c r="Q173" s="93"/>
      <c r="R173" s="93"/>
      <c r="S173" s="93"/>
    </row>
    <row r="174" spans="4:19" x14ac:dyDescent="0.2">
      <c r="D174" s="93"/>
      <c r="E174" s="93"/>
      <c r="F174" s="93"/>
      <c r="G174" s="93"/>
      <c r="H174" s="93"/>
      <c r="I174" s="93"/>
      <c r="J174" s="93"/>
      <c r="K174" s="93"/>
      <c r="L174" s="93"/>
      <c r="M174" s="93"/>
      <c r="N174" s="93"/>
      <c r="O174" s="93"/>
      <c r="P174" s="93"/>
      <c r="Q174" s="93"/>
      <c r="R174" s="93"/>
      <c r="S174" s="93"/>
    </row>
    <row r="175" spans="4:19" x14ac:dyDescent="0.2">
      <c r="D175" s="93"/>
      <c r="E175" s="93"/>
      <c r="F175" s="93"/>
      <c r="G175" s="93"/>
      <c r="H175" s="93"/>
      <c r="I175" s="93"/>
      <c r="J175" s="93"/>
      <c r="K175" s="93"/>
      <c r="L175" s="93"/>
      <c r="M175" s="93"/>
      <c r="N175" s="93"/>
      <c r="O175" s="93"/>
      <c r="P175" s="93"/>
      <c r="Q175" s="93"/>
      <c r="R175" s="93"/>
      <c r="S175" s="93"/>
    </row>
    <row r="176" spans="4:19" x14ac:dyDescent="0.2">
      <c r="D176" s="93"/>
      <c r="E176" s="93"/>
      <c r="F176" s="93"/>
      <c r="G176" s="93"/>
      <c r="H176" s="93"/>
      <c r="I176" s="93"/>
      <c r="J176" s="93"/>
      <c r="K176" s="93"/>
      <c r="L176" s="93"/>
      <c r="M176" s="93"/>
      <c r="N176" s="93"/>
      <c r="O176" s="93"/>
      <c r="P176" s="93"/>
      <c r="Q176" s="93"/>
      <c r="R176" s="93"/>
      <c r="S176" s="93"/>
    </row>
    <row r="177" spans="4:19" x14ac:dyDescent="0.2">
      <c r="D177" s="93"/>
      <c r="E177" s="93"/>
      <c r="F177" s="93"/>
      <c r="G177" s="93"/>
      <c r="H177" s="93"/>
      <c r="I177" s="93"/>
      <c r="J177" s="93"/>
      <c r="K177" s="93"/>
      <c r="L177" s="93"/>
      <c r="M177" s="93"/>
      <c r="N177" s="93"/>
      <c r="O177" s="93"/>
      <c r="P177" s="93"/>
      <c r="Q177" s="93"/>
      <c r="R177" s="93"/>
      <c r="S177" s="93"/>
    </row>
    <row r="178" spans="4:19" x14ac:dyDescent="0.2">
      <c r="D178" s="93"/>
      <c r="E178" s="93"/>
      <c r="F178" s="93"/>
      <c r="G178" s="93"/>
      <c r="H178" s="93"/>
      <c r="I178" s="93"/>
      <c r="J178" s="93"/>
      <c r="K178" s="93"/>
      <c r="L178" s="93"/>
      <c r="M178" s="93"/>
      <c r="N178" s="93"/>
      <c r="O178" s="93"/>
      <c r="P178" s="93"/>
      <c r="Q178" s="93"/>
      <c r="R178" s="93"/>
      <c r="S178" s="93"/>
    </row>
    <row r="179" spans="4:19" x14ac:dyDescent="0.2">
      <c r="D179" s="93"/>
      <c r="E179" s="93"/>
      <c r="F179" s="93"/>
      <c r="G179" s="93"/>
      <c r="H179" s="93"/>
      <c r="I179" s="93"/>
      <c r="J179" s="93"/>
      <c r="K179" s="93"/>
      <c r="L179" s="93"/>
      <c r="M179" s="93"/>
      <c r="N179" s="93"/>
      <c r="O179" s="93"/>
      <c r="P179" s="93"/>
      <c r="Q179" s="93"/>
      <c r="R179" s="93"/>
      <c r="S179" s="93"/>
    </row>
    <row r="180" spans="4:19" x14ac:dyDescent="0.2">
      <c r="D180" s="93"/>
      <c r="E180" s="93"/>
      <c r="F180" s="93"/>
      <c r="G180" s="93"/>
      <c r="H180" s="93"/>
      <c r="I180" s="93"/>
      <c r="J180" s="93"/>
      <c r="K180" s="93"/>
      <c r="L180" s="93"/>
      <c r="M180" s="93"/>
      <c r="N180" s="93"/>
      <c r="O180" s="93"/>
      <c r="P180" s="93"/>
      <c r="Q180" s="93"/>
      <c r="R180" s="93"/>
      <c r="S180" s="93"/>
    </row>
    <row r="181" spans="4:19" x14ac:dyDescent="0.2">
      <c r="D181" s="93"/>
      <c r="E181" s="93"/>
      <c r="F181" s="93"/>
      <c r="G181" s="93"/>
      <c r="H181" s="93"/>
      <c r="I181" s="93"/>
      <c r="J181" s="93"/>
      <c r="K181" s="93"/>
      <c r="L181" s="93"/>
      <c r="M181" s="93"/>
      <c r="N181" s="93"/>
      <c r="O181" s="93"/>
      <c r="P181" s="93"/>
      <c r="Q181" s="93"/>
      <c r="R181" s="93"/>
      <c r="S181" s="93"/>
    </row>
    <row r="182" spans="4:19" x14ac:dyDescent="0.2">
      <c r="D182" s="93"/>
      <c r="E182" s="93"/>
      <c r="F182" s="93"/>
      <c r="G182" s="93"/>
      <c r="H182" s="93"/>
      <c r="I182" s="93"/>
      <c r="J182" s="93"/>
      <c r="K182" s="93"/>
      <c r="L182" s="93"/>
      <c r="M182" s="93"/>
      <c r="N182" s="93"/>
      <c r="O182" s="93"/>
      <c r="P182" s="93"/>
      <c r="Q182" s="93"/>
      <c r="R182" s="93"/>
      <c r="S182" s="93"/>
    </row>
    <row r="183" spans="4:19" x14ac:dyDescent="0.2">
      <c r="D183" s="93"/>
      <c r="E183" s="93"/>
      <c r="F183" s="93"/>
      <c r="G183" s="93"/>
      <c r="H183" s="93"/>
      <c r="I183" s="93"/>
      <c r="J183" s="93"/>
      <c r="K183" s="93"/>
      <c r="L183" s="93"/>
      <c r="M183" s="93"/>
      <c r="N183" s="93"/>
      <c r="O183" s="93"/>
      <c r="P183" s="93"/>
      <c r="Q183" s="93"/>
      <c r="R183" s="93"/>
      <c r="S183" s="93"/>
    </row>
    <row r="184" spans="4:19" x14ac:dyDescent="0.2">
      <c r="D184" s="93"/>
      <c r="E184" s="93"/>
      <c r="F184" s="93"/>
      <c r="G184" s="93"/>
      <c r="H184" s="93"/>
      <c r="I184" s="93"/>
      <c r="J184" s="93"/>
      <c r="K184" s="93"/>
      <c r="L184" s="93"/>
      <c r="M184" s="93"/>
      <c r="N184" s="93"/>
      <c r="O184" s="93"/>
      <c r="P184" s="93"/>
      <c r="Q184" s="93"/>
      <c r="R184" s="93"/>
      <c r="S184" s="93"/>
    </row>
    <row r="185" spans="4:19" x14ac:dyDescent="0.2">
      <c r="D185" s="93"/>
      <c r="E185" s="93"/>
      <c r="F185" s="93"/>
      <c r="G185" s="93"/>
      <c r="H185" s="93"/>
      <c r="I185" s="93"/>
      <c r="J185" s="93"/>
      <c r="K185" s="93"/>
      <c r="L185" s="93"/>
      <c r="M185" s="93"/>
      <c r="N185" s="93"/>
      <c r="O185" s="93"/>
      <c r="P185" s="93"/>
      <c r="Q185" s="93"/>
      <c r="R185" s="93"/>
      <c r="S185" s="93"/>
    </row>
    <row r="186" spans="4:19" x14ac:dyDescent="0.2">
      <c r="D186" s="93"/>
      <c r="E186" s="93"/>
      <c r="F186" s="93"/>
      <c r="G186" s="93"/>
      <c r="H186" s="93"/>
      <c r="I186" s="93"/>
      <c r="J186" s="93"/>
      <c r="K186" s="93"/>
      <c r="L186" s="93"/>
      <c r="M186" s="93"/>
      <c r="N186" s="93"/>
      <c r="O186" s="93"/>
      <c r="P186" s="93"/>
      <c r="Q186" s="93"/>
      <c r="R186" s="93"/>
      <c r="S186" s="93"/>
    </row>
    <row r="187" spans="4:19" x14ac:dyDescent="0.2">
      <c r="D187" s="93"/>
      <c r="E187" s="93"/>
      <c r="F187" s="93"/>
      <c r="G187" s="93"/>
      <c r="H187" s="93"/>
      <c r="I187" s="93"/>
      <c r="J187" s="93"/>
      <c r="K187" s="93"/>
      <c r="L187" s="93"/>
      <c r="M187" s="93"/>
      <c r="N187" s="93"/>
      <c r="O187" s="93"/>
      <c r="P187" s="93"/>
      <c r="Q187" s="93"/>
      <c r="R187" s="93"/>
      <c r="S187" s="93"/>
    </row>
    <row r="188" spans="4:19" x14ac:dyDescent="0.2">
      <c r="D188" s="93"/>
      <c r="E188" s="93"/>
      <c r="F188" s="93"/>
      <c r="G188" s="93"/>
      <c r="H188" s="93"/>
      <c r="I188" s="93"/>
      <c r="J188" s="93"/>
      <c r="K188" s="93"/>
      <c r="L188" s="93"/>
      <c r="M188" s="93"/>
      <c r="N188" s="93"/>
      <c r="O188" s="93"/>
      <c r="P188" s="93"/>
      <c r="Q188" s="93"/>
      <c r="R188" s="93"/>
      <c r="S188" s="93"/>
    </row>
    <row r="189" spans="4:19" x14ac:dyDescent="0.2">
      <c r="D189" s="93"/>
      <c r="E189" s="93"/>
      <c r="F189" s="93"/>
      <c r="G189" s="93"/>
      <c r="H189" s="93"/>
      <c r="I189" s="93"/>
      <c r="J189" s="93"/>
      <c r="K189" s="93"/>
      <c r="L189" s="93"/>
      <c r="M189" s="93"/>
      <c r="N189" s="93"/>
      <c r="O189" s="93"/>
      <c r="P189" s="93"/>
      <c r="Q189" s="93"/>
      <c r="R189" s="93"/>
      <c r="S189" s="93"/>
    </row>
    <row r="190" spans="4:19" x14ac:dyDescent="0.2">
      <c r="D190" s="93"/>
      <c r="E190" s="93"/>
      <c r="F190" s="93"/>
      <c r="G190" s="93"/>
      <c r="H190" s="93"/>
      <c r="I190" s="93"/>
      <c r="J190" s="93"/>
      <c r="K190" s="93"/>
      <c r="L190" s="93"/>
      <c r="M190" s="93"/>
      <c r="N190" s="93"/>
      <c r="O190" s="93"/>
      <c r="P190" s="93"/>
      <c r="Q190" s="93"/>
      <c r="R190" s="93"/>
      <c r="S190" s="93"/>
    </row>
    <row r="191" spans="4:19" x14ac:dyDescent="0.2">
      <c r="D191" s="93"/>
      <c r="E191" s="93"/>
      <c r="F191" s="93"/>
      <c r="G191" s="93"/>
      <c r="H191" s="93"/>
      <c r="I191" s="93"/>
      <c r="J191" s="93"/>
      <c r="K191" s="93"/>
      <c r="L191" s="93"/>
      <c r="M191" s="93"/>
      <c r="N191" s="93"/>
      <c r="O191" s="93"/>
      <c r="P191" s="93"/>
      <c r="Q191" s="93"/>
      <c r="R191" s="93"/>
      <c r="S191" s="93"/>
    </row>
    <row r="192" spans="4:19" x14ac:dyDescent="0.2">
      <c r="D192" s="93"/>
      <c r="E192" s="93"/>
      <c r="F192" s="93"/>
      <c r="G192" s="93"/>
      <c r="H192" s="93"/>
      <c r="I192" s="93"/>
      <c r="J192" s="93"/>
      <c r="K192" s="93"/>
      <c r="L192" s="93"/>
      <c r="M192" s="93"/>
      <c r="N192" s="93"/>
      <c r="O192" s="93"/>
      <c r="P192" s="93"/>
      <c r="Q192" s="93"/>
      <c r="R192" s="93"/>
      <c r="S192" s="93"/>
    </row>
    <row r="193" spans="4:19" x14ac:dyDescent="0.2">
      <c r="D193" s="93"/>
      <c r="E193" s="93"/>
      <c r="F193" s="93"/>
      <c r="G193" s="93"/>
      <c r="H193" s="93"/>
      <c r="I193" s="93"/>
      <c r="J193" s="93"/>
      <c r="K193" s="93"/>
      <c r="L193" s="93"/>
      <c r="M193" s="93"/>
      <c r="N193" s="93"/>
      <c r="O193" s="93"/>
      <c r="P193" s="93"/>
      <c r="Q193" s="93"/>
      <c r="R193" s="93"/>
      <c r="S193" s="93"/>
    </row>
    <row r="194" spans="4:19" x14ac:dyDescent="0.2">
      <c r="D194" s="93"/>
      <c r="E194" s="93"/>
      <c r="F194" s="93"/>
      <c r="G194" s="93"/>
      <c r="H194" s="93"/>
      <c r="I194" s="93"/>
      <c r="J194" s="93"/>
      <c r="K194" s="93"/>
      <c r="L194" s="93"/>
      <c r="M194" s="93"/>
      <c r="N194" s="93"/>
      <c r="O194" s="93"/>
      <c r="P194" s="93"/>
      <c r="Q194" s="93"/>
      <c r="R194" s="93"/>
      <c r="S194" s="93"/>
    </row>
    <row r="195" spans="4:19" x14ac:dyDescent="0.2">
      <c r="D195" s="93"/>
      <c r="E195" s="93"/>
      <c r="F195" s="93"/>
      <c r="G195" s="93"/>
      <c r="H195" s="93"/>
      <c r="I195" s="93"/>
      <c r="J195" s="93"/>
      <c r="K195" s="93"/>
      <c r="L195" s="93"/>
      <c r="M195" s="93"/>
      <c r="N195" s="93"/>
      <c r="O195" s="93"/>
      <c r="P195" s="93"/>
      <c r="Q195" s="93"/>
      <c r="R195" s="93"/>
      <c r="S195" s="93"/>
    </row>
    <row r="196" spans="4:19" x14ac:dyDescent="0.2">
      <c r="D196" s="93"/>
      <c r="E196" s="93"/>
      <c r="F196" s="93"/>
      <c r="G196" s="93"/>
      <c r="H196" s="93"/>
      <c r="I196" s="93"/>
      <c r="J196" s="93"/>
      <c r="K196" s="93"/>
      <c r="L196" s="93"/>
      <c r="M196" s="93"/>
      <c r="N196" s="93"/>
      <c r="O196" s="93"/>
      <c r="P196" s="93"/>
      <c r="Q196" s="93"/>
      <c r="R196" s="93"/>
      <c r="S196" s="93"/>
    </row>
    <row r="197" spans="4:19" x14ac:dyDescent="0.2">
      <c r="D197" s="93"/>
      <c r="E197" s="93"/>
      <c r="F197" s="93"/>
      <c r="G197" s="93"/>
      <c r="H197" s="93"/>
      <c r="I197" s="93"/>
      <c r="J197" s="93"/>
      <c r="K197" s="93"/>
      <c r="L197" s="93"/>
      <c r="M197" s="93"/>
      <c r="N197" s="93"/>
      <c r="O197" s="93"/>
      <c r="P197" s="93"/>
      <c r="Q197" s="93"/>
      <c r="R197" s="93"/>
      <c r="S197" s="93"/>
    </row>
    <row r="198" spans="4:19" x14ac:dyDescent="0.2">
      <c r="D198" s="93"/>
      <c r="E198" s="93"/>
      <c r="F198" s="93"/>
      <c r="G198" s="93"/>
      <c r="H198" s="93"/>
      <c r="I198" s="93"/>
      <c r="J198" s="93"/>
      <c r="K198" s="93"/>
      <c r="L198" s="93"/>
      <c r="M198" s="93"/>
      <c r="N198" s="93"/>
      <c r="O198" s="93"/>
      <c r="P198" s="93"/>
      <c r="Q198" s="93"/>
      <c r="R198" s="93"/>
      <c r="S198" s="93"/>
    </row>
    <row r="199" spans="4:19" x14ac:dyDescent="0.2">
      <c r="D199" s="93"/>
      <c r="E199" s="93"/>
      <c r="F199" s="93"/>
      <c r="G199" s="93"/>
      <c r="H199" s="93"/>
      <c r="I199" s="93"/>
      <c r="J199" s="93"/>
      <c r="K199" s="93"/>
      <c r="L199" s="93"/>
      <c r="M199" s="93"/>
      <c r="N199" s="93"/>
      <c r="O199" s="93"/>
      <c r="P199" s="93"/>
      <c r="Q199" s="93"/>
      <c r="R199" s="93"/>
      <c r="S199" s="93"/>
    </row>
    <row r="200" spans="4:19" x14ac:dyDescent="0.2">
      <c r="D200" s="93"/>
      <c r="E200" s="93"/>
      <c r="F200" s="93"/>
      <c r="G200" s="93"/>
      <c r="H200" s="93"/>
      <c r="I200" s="93"/>
      <c r="J200" s="93"/>
      <c r="K200" s="93"/>
      <c r="L200" s="93"/>
      <c r="M200" s="93"/>
      <c r="N200" s="93"/>
      <c r="O200" s="93"/>
      <c r="P200" s="93"/>
      <c r="Q200" s="93"/>
      <c r="R200" s="93"/>
      <c r="S200" s="93"/>
    </row>
    <row r="201" spans="4:19" x14ac:dyDescent="0.2">
      <c r="D201" s="93"/>
      <c r="E201" s="93"/>
      <c r="F201" s="93"/>
      <c r="G201" s="93"/>
      <c r="H201" s="93"/>
      <c r="I201" s="93"/>
      <c r="J201" s="93"/>
      <c r="K201" s="93"/>
      <c r="L201" s="93"/>
      <c r="M201" s="93"/>
      <c r="N201" s="93"/>
      <c r="O201" s="93"/>
      <c r="P201" s="93"/>
      <c r="Q201" s="93"/>
      <c r="R201" s="93"/>
      <c r="S201" s="93"/>
    </row>
    <row r="202" spans="4:19" x14ac:dyDescent="0.2">
      <c r="D202" s="93"/>
      <c r="E202" s="93"/>
      <c r="F202" s="93"/>
      <c r="G202" s="93"/>
      <c r="H202" s="93"/>
      <c r="I202" s="93"/>
      <c r="J202" s="93"/>
      <c r="K202" s="93"/>
      <c r="L202" s="93"/>
      <c r="M202" s="93"/>
      <c r="N202" s="93"/>
      <c r="O202" s="93"/>
      <c r="P202" s="93"/>
      <c r="Q202" s="93"/>
      <c r="R202" s="93"/>
      <c r="S202" s="93"/>
    </row>
    <row r="203" spans="4:19" x14ac:dyDescent="0.2">
      <c r="D203" s="93"/>
      <c r="E203" s="93"/>
      <c r="F203" s="93"/>
      <c r="G203" s="93"/>
      <c r="H203" s="93"/>
      <c r="I203" s="93"/>
      <c r="J203" s="93"/>
      <c r="K203" s="93"/>
      <c r="L203" s="93"/>
      <c r="M203" s="93"/>
      <c r="N203" s="93"/>
      <c r="O203" s="93"/>
      <c r="P203" s="93"/>
      <c r="Q203" s="93"/>
      <c r="R203" s="93"/>
      <c r="S203" s="93"/>
    </row>
    <row r="204" spans="4:19" x14ac:dyDescent="0.2">
      <c r="D204" s="93"/>
      <c r="E204" s="93"/>
      <c r="F204" s="93"/>
      <c r="G204" s="93"/>
      <c r="H204" s="93"/>
      <c r="I204" s="93"/>
      <c r="J204" s="93"/>
      <c r="K204" s="93"/>
      <c r="L204" s="93"/>
      <c r="M204" s="93"/>
      <c r="N204" s="93"/>
      <c r="O204" s="93"/>
      <c r="P204" s="93"/>
      <c r="Q204" s="93"/>
      <c r="R204" s="93"/>
      <c r="S204" s="93"/>
    </row>
    <row r="205" spans="4:19" x14ac:dyDescent="0.2">
      <c r="D205" s="93"/>
      <c r="E205" s="93"/>
      <c r="F205" s="93"/>
      <c r="G205" s="93"/>
      <c r="H205" s="93"/>
      <c r="I205" s="93"/>
      <c r="J205" s="93"/>
      <c r="K205" s="93"/>
      <c r="L205" s="93"/>
      <c r="M205" s="93"/>
      <c r="N205" s="93"/>
      <c r="O205" s="93"/>
      <c r="P205" s="93"/>
      <c r="Q205" s="93"/>
      <c r="R205" s="93"/>
      <c r="S205" s="93"/>
    </row>
    <row r="206" spans="4:19" x14ac:dyDescent="0.2">
      <c r="D206" s="93"/>
      <c r="E206" s="93"/>
      <c r="F206" s="93"/>
      <c r="G206" s="93"/>
      <c r="H206" s="93"/>
      <c r="I206" s="93"/>
      <c r="J206" s="93"/>
      <c r="K206" s="93"/>
      <c r="L206" s="93"/>
      <c r="M206" s="93"/>
      <c r="N206" s="93"/>
      <c r="O206" s="93"/>
      <c r="P206" s="93"/>
      <c r="Q206" s="93"/>
      <c r="R206" s="93"/>
      <c r="S206" s="93"/>
    </row>
    <row r="207" spans="4:19" x14ac:dyDescent="0.2">
      <c r="D207" s="93"/>
      <c r="E207" s="93"/>
      <c r="F207" s="93"/>
      <c r="G207" s="93"/>
      <c r="H207" s="93"/>
      <c r="I207" s="93"/>
      <c r="J207" s="93"/>
      <c r="K207" s="93"/>
      <c r="L207" s="93"/>
      <c r="M207" s="93"/>
      <c r="N207" s="93"/>
      <c r="O207" s="93"/>
      <c r="P207" s="93"/>
      <c r="Q207" s="93"/>
      <c r="R207" s="93"/>
      <c r="S207" s="93"/>
    </row>
    <row r="208" spans="4:19" x14ac:dyDescent="0.2">
      <c r="D208" s="93"/>
      <c r="E208" s="93"/>
      <c r="F208" s="93"/>
      <c r="G208" s="93"/>
      <c r="H208" s="93"/>
      <c r="I208" s="93"/>
      <c r="J208" s="93"/>
      <c r="K208" s="93"/>
      <c r="L208" s="93"/>
      <c r="M208" s="93"/>
      <c r="N208" s="93"/>
      <c r="O208" s="93"/>
      <c r="P208" s="93"/>
      <c r="Q208" s="93"/>
      <c r="R208" s="93"/>
      <c r="S208" s="93"/>
    </row>
    <row r="209" spans="4:19" x14ac:dyDescent="0.2">
      <c r="D209" s="93"/>
      <c r="E209" s="93"/>
      <c r="F209" s="93"/>
      <c r="G209" s="93"/>
      <c r="H209" s="93"/>
      <c r="I209" s="93"/>
      <c r="J209" s="93"/>
      <c r="K209" s="93"/>
      <c r="L209" s="93"/>
      <c r="M209" s="93"/>
      <c r="N209" s="93"/>
      <c r="O209" s="93"/>
      <c r="P209" s="93"/>
      <c r="Q209" s="93"/>
      <c r="R209" s="93"/>
      <c r="S209" s="93"/>
    </row>
    <row r="210" spans="4:19" x14ac:dyDescent="0.2">
      <c r="D210" s="93"/>
      <c r="E210" s="93"/>
      <c r="F210" s="93"/>
      <c r="G210" s="93"/>
      <c r="H210" s="93"/>
      <c r="I210" s="93"/>
      <c r="J210" s="93"/>
      <c r="K210" s="93"/>
      <c r="L210" s="93"/>
      <c r="M210" s="93"/>
      <c r="N210" s="93"/>
      <c r="O210" s="93"/>
      <c r="P210" s="93"/>
      <c r="Q210" s="93"/>
      <c r="R210" s="93"/>
      <c r="S210" s="93"/>
    </row>
    <row r="211" spans="4:19" x14ac:dyDescent="0.2">
      <c r="D211" s="93"/>
      <c r="E211" s="93"/>
      <c r="F211" s="93"/>
      <c r="G211" s="93"/>
      <c r="H211" s="93"/>
      <c r="I211" s="93"/>
      <c r="J211" s="93"/>
      <c r="K211" s="93"/>
      <c r="L211" s="93"/>
      <c r="M211" s="93"/>
      <c r="N211" s="93"/>
      <c r="O211" s="93"/>
      <c r="P211" s="93"/>
      <c r="Q211" s="93"/>
      <c r="R211" s="93"/>
      <c r="S211" s="93"/>
    </row>
    <row r="212" spans="4:19" x14ac:dyDescent="0.2">
      <c r="D212" s="93"/>
      <c r="E212" s="93"/>
      <c r="F212" s="93"/>
      <c r="G212" s="93"/>
      <c r="H212" s="93"/>
      <c r="I212" s="93"/>
      <c r="J212" s="93"/>
      <c r="K212" s="93"/>
      <c r="L212" s="93"/>
      <c r="M212" s="93"/>
      <c r="N212" s="93"/>
      <c r="O212" s="93"/>
      <c r="P212" s="93"/>
      <c r="Q212" s="93"/>
      <c r="R212" s="93"/>
      <c r="S212" s="93"/>
    </row>
    <row r="213" spans="4:19" x14ac:dyDescent="0.2">
      <c r="D213" s="93"/>
      <c r="E213" s="93"/>
      <c r="F213" s="93"/>
      <c r="G213" s="93"/>
      <c r="H213" s="93"/>
      <c r="I213" s="93"/>
      <c r="J213" s="93"/>
      <c r="K213" s="93"/>
      <c r="L213" s="93"/>
      <c r="M213" s="93"/>
      <c r="N213" s="93"/>
      <c r="O213" s="93"/>
      <c r="P213" s="93"/>
      <c r="Q213" s="93"/>
      <c r="R213" s="93"/>
      <c r="S213" s="93"/>
    </row>
    <row r="214" spans="4:19" x14ac:dyDescent="0.2">
      <c r="D214" s="93"/>
      <c r="E214" s="93"/>
      <c r="F214" s="93"/>
      <c r="G214" s="93"/>
      <c r="H214" s="93"/>
      <c r="I214" s="93"/>
      <c r="J214" s="93"/>
      <c r="K214" s="93"/>
      <c r="L214" s="93"/>
      <c r="M214" s="93"/>
      <c r="N214" s="93"/>
      <c r="O214" s="93"/>
      <c r="P214" s="93"/>
      <c r="Q214" s="93"/>
      <c r="R214" s="93"/>
      <c r="S214" s="93"/>
    </row>
    <row r="215" spans="4:19" x14ac:dyDescent="0.2">
      <c r="D215" s="93"/>
      <c r="E215" s="93"/>
      <c r="F215" s="93"/>
      <c r="G215" s="93"/>
      <c r="H215" s="93"/>
      <c r="I215" s="93"/>
      <c r="J215" s="93"/>
      <c r="K215" s="93"/>
      <c r="L215" s="93"/>
      <c r="M215" s="93"/>
      <c r="N215" s="93"/>
      <c r="O215" s="93"/>
      <c r="P215" s="93"/>
      <c r="Q215" s="93"/>
      <c r="R215" s="93"/>
      <c r="S215" s="93"/>
    </row>
    <row r="216" spans="4:19" x14ac:dyDescent="0.2">
      <c r="D216" s="93"/>
      <c r="E216" s="93"/>
      <c r="F216" s="93"/>
      <c r="G216" s="93"/>
      <c r="H216" s="93"/>
      <c r="I216" s="93"/>
      <c r="J216" s="93"/>
      <c r="K216" s="93"/>
      <c r="L216" s="93"/>
      <c r="M216" s="93"/>
      <c r="N216" s="93"/>
      <c r="O216" s="93"/>
      <c r="P216" s="93"/>
      <c r="Q216" s="93"/>
      <c r="R216" s="93"/>
      <c r="S216" s="93"/>
    </row>
    <row r="217" spans="4:19" x14ac:dyDescent="0.2">
      <c r="D217" s="93"/>
      <c r="E217" s="93"/>
      <c r="F217" s="93"/>
      <c r="G217" s="93"/>
      <c r="H217" s="93"/>
      <c r="I217" s="93"/>
      <c r="J217" s="93"/>
      <c r="K217" s="93"/>
      <c r="L217" s="93"/>
      <c r="M217" s="93"/>
      <c r="N217" s="93"/>
      <c r="O217" s="93"/>
      <c r="P217" s="93"/>
      <c r="Q217" s="93"/>
      <c r="R217" s="93"/>
      <c r="S217" s="93"/>
    </row>
    <row r="218" spans="4:19" x14ac:dyDescent="0.2">
      <c r="D218" s="93"/>
      <c r="E218" s="93"/>
      <c r="F218" s="93"/>
      <c r="G218" s="93"/>
      <c r="H218" s="93"/>
      <c r="I218" s="93"/>
      <c r="J218" s="93"/>
      <c r="K218" s="93"/>
      <c r="L218" s="93"/>
      <c r="M218" s="93"/>
      <c r="N218" s="93"/>
      <c r="O218" s="93"/>
      <c r="P218" s="93"/>
      <c r="Q218" s="93"/>
      <c r="R218" s="93"/>
      <c r="S218" s="93"/>
    </row>
    <row r="219" spans="4:19" x14ac:dyDescent="0.2">
      <c r="D219" s="93"/>
      <c r="E219" s="93"/>
      <c r="F219" s="93"/>
      <c r="G219" s="93"/>
      <c r="H219" s="93"/>
      <c r="I219" s="93"/>
      <c r="J219" s="93"/>
      <c r="K219" s="93"/>
      <c r="L219" s="93"/>
      <c r="M219" s="93"/>
      <c r="N219" s="93"/>
      <c r="O219" s="93"/>
      <c r="P219" s="93"/>
      <c r="Q219" s="93"/>
      <c r="R219" s="93"/>
      <c r="S219" s="93"/>
    </row>
    <row r="220" spans="4:19" x14ac:dyDescent="0.2">
      <c r="D220" s="93"/>
      <c r="E220" s="93"/>
      <c r="F220" s="93"/>
      <c r="G220" s="93"/>
      <c r="H220" s="93"/>
      <c r="I220" s="93"/>
      <c r="J220" s="93"/>
      <c r="K220" s="93"/>
      <c r="L220" s="93"/>
      <c r="M220" s="93"/>
      <c r="N220" s="93"/>
      <c r="O220" s="93"/>
      <c r="P220" s="93"/>
      <c r="Q220" s="93"/>
      <c r="R220" s="93"/>
      <c r="S220" s="93"/>
    </row>
    <row r="221" spans="4:19" x14ac:dyDescent="0.2">
      <c r="D221" s="93"/>
      <c r="E221" s="93"/>
      <c r="F221" s="93"/>
      <c r="G221" s="93"/>
      <c r="H221" s="93"/>
      <c r="I221" s="93"/>
      <c r="J221" s="93"/>
      <c r="K221" s="93"/>
      <c r="L221" s="93"/>
      <c r="M221" s="93"/>
      <c r="N221" s="93"/>
      <c r="O221" s="93"/>
      <c r="P221" s="93"/>
      <c r="Q221" s="93"/>
      <c r="R221" s="93"/>
      <c r="S221" s="93"/>
    </row>
    <row r="222" spans="4:19" x14ac:dyDescent="0.2">
      <c r="D222" s="93"/>
      <c r="E222" s="93"/>
      <c r="F222" s="93"/>
      <c r="G222" s="93"/>
      <c r="H222" s="93"/>
      <c r="I222" s="93"/>
      <c r="J222" s="93"/>
      <c r="K222" s="93"/>
      <c r="L222" s="93"/>
      <c r="M222" s="93"/>
      <c r="N222" s="93"/>
      <c r="O222" s="93"/>
      <c r="P222" s="93"/>
      <c r="Q222" s="93"/>
      <c r="R222" s="93"/>
      <c r="S222" s="93"/>
    </row>
    <row r="223" spans="4:19" x14ac:dyDescent="0.2">
      <c r="D223" s="93"/>
      <c r="E223" s="93"/>
      <c r="F223" s="93"/>
      <c r="G223" s="93"/>
      <c r="H223" s="93"/>
      <c r="I223" s="93"/>
      <c r="J223" s="93"/>
      <c r="K223" s="93"/>
      <c r="L223" s="93"/>
      <c r="M223" s="93"/>
      <c r="N223" s="93"/>
      <c r="O223" s="93"/>
      <c r="P223" s="93"/>
      <c r="Q223" s="93"/>
      <c r="R223" s="93"/>
      <c r="S223" s="93"/>
    </row>
    <row r="224" spans="4:19" x14ac:dyDescent="0.2">
      <c r="D224" s="93"/>
      <c r="E224" s="93"/>
      <c r="F224" s="93"/>
      <c r="G224" s="93"/>
      <c r="H224" s="93"/>
      <c r="I224" s="93"/>
      <c r="J224" s="93"/>
      <c r="K224" s="93"/>
      <c r="L224" s="93"/>
      <c r="M224" s="93"/>
      <c r="N224" s="93"/>
      <c r="O224" s="93"/>
      <c r="P224" s="93"/>
      <c r="Q224" s="93"/>
      <c r="R224" s="93"/>
      <c r="S224" s="93"/>
    </row>
    <row r="225" spans="4:19" x14ac:dyDescent="0.2">
      <c r="D225" s="93"/>
      <c r="E225" s="93"/>
      <c r="F225" s="93"/>
      <c r="G225" s="93"/>
      <c r="H225" s="93"/>
      <c r="I225" s="93"/>
      <c r="J225" s="93"/>
      <c r="K225" s="93"/>
      <c r="L225" s="93"/>
      <c r="M225" s="93"/>
      <c r="N225" s="93"/>
      <c r="O225" s="93"/>
      <c r="P225" s="93"/>
      <c r="Q225" s="93"/>
      <c r="R225" s="93"/>
      <c r="S225" s="93"/>
    </row>
    <row r="226" spans="4:19" x14ac:dyDescent="0.2">
      <c r="D226" s="93"/>
      <c r="E226" s="93"/>
      <c r="F226" s="93"/>
      <c r="G226" s="93"/>
      <c r="H226" s="93"/>
      <c r="I226" s="93"/>
      <c r="J226" s="93"/>
      <c r="K226" s="93"/>
      <c r="L226" s="93"/>
      <c r="M226" s="93"/>
      <c r="N226" s="93"/>
      <c r="O226" s="93"/>
      <c r="P226" s="93"/>
      <c r="Q226" s="93"/>
      <c r="R226" s="93"/>
      <c r="S226" s="93"/>
    </row>
    <row r="227" spans="4:19" x14ac:dyDescent="0.2">
      <c r="D227" s="93"/>
      <c r="E227" s="93"/>
      <c r="F227" s="93"/>
      <c r="G227" s="93"/>
      <c r="H227" s="93"/>
      <c r="I227" s="93"/>
      <c r="J227" s="93"/>
      <c r="K227" s="93"/>
      <c r="L227" s="93"/>
      <c r="M227" s="93"/>
      <c r="N227" s="93"/>
      <c r="O227" s="93"/>
      <c r="P227" s="93"/>
      <c r="Q227" s="93"/>
      <c r="R227" s="93"/>
      <c r="S227" s="93"/>
    </row>
    <row r="228" spans="4:19" x14ac:dyDescent="0.2">
      <c r="D228" s="93"/>
      <c r="E228" s="93"/>
      <c r="F228" s="93"/>
      <c r="G228" s="93"/>
      <c r="H228" s="93"/>
      <c r="I228" s="93"/>
      <c r="J228" s="93"/>
      <c r="K228" s="93"/>
      <c r="L228" s="93"/>
      <c r="M228" s="93"/>
      <c r="N228" s="93"/>
      <c r="O228" s="93"/>
      <c r="P228" s="93"/>
      <c r="Q228" s="93"/>
      <c r="R228" s="93"/>
      <c r="S228" s="93"/>
    </row>
    <row r="229" spans="4:19" x14ac:dyDescent="0.2">
      <c r="D229" s="93"/>
      <c r="E229" s="93"/>
      <c r="F229" s="93"/>
      <c r="G229" s="93"/>
      <c r="H229" s="93"/>
      <c r="I229" s="93"/>
      <c r="J229" s="93"/>
      <c r="K229" s="93"/>
      <c r="L229" s="93"/>
      <c r="M229" s="93"/>
      <c r="N229" s="93"/>
      <c r="O229" s="93"/>
      <c r="P229" s="93"/>
      <c r="Q229" s="93"/>
      <c r="R229" s="93"/>
      <c r="S229" s="93"/>
    </row>
    <row r="230" spans="4:19" x14ac:dyDescent="0.2">
      <c r="D230" s="93"/>
      <c r="E230" s="93"/>
      <c r="F230" s="93"/>
      <c r="G230" s="93"/>
      <c r="H230" s="93"/>
      <c r="I230" s="93"/>
      <c r="J230" s="93"/>
      <c r="K230" s="93"/>
      <c r="L230" s="93"/>
      <c r="M230" s="93"/>
      <c r="N230" s="93"/>
      <c r="O230" s="93"/>
      <c r="P230" s="93"/>
      <c r="Q230" s="93"/>
      <c r="R230" s="93"/>
      <c r="S230" s="93"/>
    </row>
    <row r="231" spans="4:19" x14ac:dyDescent="0.2">
      <c r="D231" s="93"/>
      <c r="E231" s="93"/>
      <c r="F231" s="93"/>
      <c r="G231" s="93"/>
      <c r="H231" s="93"/>
      <c r="I231" s="93"/>
      <c r="J231" s="93"/>
      <c r="K231" s="93"/>
      <c r="L231" s="93"/>
      <c r="M231" s="93"/>
      <c r="N231" s="93"/>
      <c r="O231" s="93"/>
      <c r="P231" s="93"/>
      <c r="Q231" s="93"/>
      <c r="R231" s="93"/>
      <c r="S231" s="93"/>
    </row>
    <row r="232" spans="4:19" x14ac:dyDescent="0.2">
      <c r="D232" s="93"/>
      <c r="E232" s="93"/>
      <c r="F232" s="93"/>
      <c r="G232" s="93"/>
      <c r="H232" s="93"/>
      <c r="I232" s="93"/>
      <c r="J232" s="93"/>
      <c r="K232" s="93"/>
      <c r="L232" s="93"/>
      <c r="M232" s="93"/>
      <c r="N232" s="93"/>
      <c r="O232" s="93"/>
      <c r="P232" s="93"/>
      <c r="Q232" s="93"/>
      <c r="R232" s="93"/>
      <c r="S232" s="93"/>
    </row>
    <row r="233" spans="4:19" x14ac:dyDescent="0.2">
      <c r="D233" s="93"/>
      <c r="E233" s="93"/>
      <c r="F233" s="93"/>
      <c r="G233" s="93"/>
      <c r="H233" s="93"/>
      <c r="I233" s="93"/>
      <c r="J233" s="93"/>
      <c r="K233" s="93"/>
      <c r="L233" s="93"/>
      <c r="M233" s="93"/>
      <c r="N233" s="93"/>
      <c r="O233" s="93"/>
      <c r="P233" s="93"/>
      <c r="Q233" s="93"/>
      <c r="R233" s="93"/>
      <c r="S233" s="93"/>
    </row>
    <row r="234" spans="4:19" x14ac:dyDescent="0.2">
      <c r="D234" s="93"/>
      <c r="E234" s="93"/>
      <c r="F234" s="93"/>
      <c r="G234" s="93"/>
      <c r="H234" s="93"/>
      <c r="I234" s="93"/>
      <c r="J234" s="93"/>
      <c r="K234" s="93"/>
      <c r="L234" s="93"/>
      <c r="M234" s="93"/>
      <c r="N234" s="93"/>
      <c r="O234" s="93"/>
      <c r="P234" s="93"/>
      <c r="Q234" s="93"/>
      <c r="R234" s="93"/>
      <c r="S234" s="93"/>
    </row>
    <row r="235" spans="4:19" x14ac:dyDescent="0.2">
      <c r="D235" s="93"/>
      <c r="E235" s="93"/>
      <c r="F235" s="93"/>
      <c r="G235" s="93"/>
      <c r="H235" s="93"/>
      <c r="I235" s="93"/>
      <c r="J235" s="93"/>
      <c r="K235" s="93"/>
      <c r="L235" s="93"/>
      <c r="M235" s="93"/>
      <c r="N235" s="93"/>
      <c r="O235" s="93"/>
      <c r="P235" s="93"/>
      <c r="Q235" s="93"/>
      <c r="R235" s="93"/>
      <c r="S235" s="93"/>
    </row>
    <row r="236" spans="4:19" x14ac:dyDescent="0.2">
      <c r="D236" s="93"/>
      <c r="E236" s="93"/>
      <c r="F236" s="93"/>
      <c r="G236" s="93"/>
      <c r="H236" s="93"/>
      <c r="I236" s="93"/>
      <c r="J236" s="93"/>
      <c r="K236" s="93"/>
      <c r="L236" s="93"/>
      <c r="M236" s="93"/>
      <c r="N236" s="93"/>
      <c r="O236" s="93"/>
      <c r="P236" s="93"/>
      <c r="Q236" s="93"/>
      <c r="R236" s="93"/>
      <c r="S236" s="93"/>
    </row>
    <row r="237" spans="4:19" x14ac:dyDescent="0.2">
      <c r="D237" s="93"/>
      <c r="E237" s="93"/>
      <c r="F237" s="93"/>
      <c r="G237" s="93"/>
      <c r="H237" s="93"/>
      <c r="I237" s="93"/>
      <c r="J237" s="93"/>
      <c r="K237" s="93"/>
      <c r="L237" s="93"/>
      <c r="M237" s="93"/>
      <c r="N237" s="93"/>
      <c r="O237" s="93"/>
      <c r="P237" s="93"/>
      <c r="Q237" s="93"/>
      <c r="R237" s="93"/>
      <c r="S237" s="93"/>
    </row>
    <row r="238" spans="4:19" x14ac:dyDescent="0.2">
      <c r="D238" s="93"/>
      <c r="E238" s="93"/>
      <c r="F238" s="93"/>
      <c r="G238" s="93"/>
      <c r="H238" s="93"/>
      <c r="I238" s="93"/>
      <c r="J238" s="93"/>
      <c r="K238" s="93"/>
      <c r="L238" s="93"/>
      <c r="M238" s="93"/>
      <c r="N238" s="93"/>
      <c r="O238" s="93"/>
      <c r="P238" s="93"/>
      <c r="Q238" s="93"/>
      <c r="R238" s="93"/>
      <c r="S238" s="93"/>
    </row>
    <row r="239" spans="4:19" x14ac:dyDescent="0.2">
      <c r="D239" s="93"/>
      <c r="E239" s="93"/>
      <c r="F239" s="93"/>
      <c r="G239" s="93"/>
      <c r="H239" s="93"/>
      <c r="I239" s="93"/>
      <c r="J239" s="93"/>
      <c r="K239" s="93"/>
      <c r="L239" s="93"/>
      <c r="M239" s="93"/>
      <c r="N239" s="93"/>
      <c r="O239" s="93"/>
      <c r="P239" s="93"/>
      <c r="Q239" s="93"/>
      <c r="R239" s="93"/>
      <c r="S239" s="93"/>
    </row>
    <row r="240" spans="4:19" x14ac:dyDescent="0.2">
      <c r="D240" s="93"/>
      <c r="E240" s="93"/>
      <c r="F240" s="93"/>
      <c r="G240" s="93"/>
      <c r="H240" s="93"/>
      <c r="I240" s="93"/>
      <c r="J240" s="93"/>
      <c r="K240" s="93"/>
      <c r="L240" s="93"/>
      <c r="M240" s="93"/>
      <c r="N240" s="93"/>
      <c r="O240" s="93"/>
      <c r="P240" s="93"/>
      <c r="Q240" s="93"/>
      <c r="R240" s="93"/>
      <c r="S240" s="93"/>
    </row>
    <row r="241" spans="4:19" x14ac:dyDescent="0.2">
      <c r="D241" s="93"/>
      <c r="E241" s="93"/>
      <c r="F241" s="93"/>
      <c r="G241" s="93"/>
      <c r="H241" s="93"/>
      <c r="I241" s="93"/>
      <c r="J241" s="93"/>
      <c r="K241" s="93"/>
      <c r="L241" s="93"/>
      <c r="M241" s="93"/>
      <c r="N241" s="93"/>
      <c r="O241" s="93"/>
      <c r="P241" s="93"/>
      <c r="Q241" s="93"/>
      <c r="R241" s="93"/>
      <c r="S241" s="93"/>
    </row>
    <row r="242" spans="4:19" x14ac:dyDescent="0.2">
      <c r="D242" s="93"/>
      <c r="E242" s="93"/>
      <c r="F242" s="93"/>
      <c r="G242" s="93"/>
      <c r="H242" s="93"/>
      <c r="I242" s="93"/>
      <c r="J242" s="93"/>
      <c r="K242" s="93"/>
      <c r="L242" s="93"/>
      <c r="M242" s="93"/>
      <c r="N242" s="93"/>
      <c r="O242" s="93"/>
      <c r="P242" s="93"/>
      <c r="Q242" s="93"/>
      <c r="R242" s="93"/>
      <c r="S242" s="93"/>
    </row>
    <row r="243" spans="4:19" x14ac:dyDescent="0.2">
      <c r="D243" s="93"/>
      <c r="E243" s="93"/>
      <c r="F243" s="93"/>
      <c r="G243" s="93"/>
      <c r="H243" s="93"/>
      <c r="I243" s="93"/>
      <c r="J243" s="93"/>
      <c r="K243" s="93"/>
      <c r="L243" s="93"/>
      <c r="M243" s="93"/>
      <c r="N243" s="93"/>
      <c r="O243" s="93"/>
      <c r="P243" s="93"/>
      <c r="Q243" s="93"/>
      <c r="R243" s="93"/>
      <c r="S243" s="93"/>
    </row>
    <row r="244" spans="4:19" x14ac:dyDescent="0.2">
      <c r="D244" s="93"/>
      <c r="E244" s="93"/>
      <c r="F244" s="93"/>
      <c r="G244" s="93"/>
      <c r="H244" s="93"/>
      <c r="I244" s="93"/>
      <c r="J244" s="93"/>
      <c r="K244" s="93"/>
      <c r="L244" s="93"/>
      <c r="M244" s="93"/>
      <c r="N244" s="93"/>
      <c r="O244" s="93"/>
      <c r="P244" s="93"/>
      <c r="Q244" s="93"/>
      <c r="R244" s="93"/>
      <c r="S244" s="93"/>
    </row>
    <row r="245" spans="4:19" x14ac:dyDescent="0.2">
      <c r="D245" s="93"/>
      <c r="E245" s="93"/>
      <c r="F245" s="93"/>
      <c r="G245" s="93"/>
      <c r="H245" s="93"/>
      <c r="I245" s="93"/>
      <c r="J245" s="93"/>
      <c r="K245" s="93"/>
      <c r="L245" s="93"/>
      <c r="M245" s="93"/>
      <c r="N245" s="93"/>
      <c r="O245" s="93"/>
      <c r="P245" s="93"/>
      <c r="Q245" s="93"/>
      <c r="R245" s="93"/>
      <c r="S245" s="93"/>
    </row>
    <row r="246" spans="4:19" x14ac:dyDescent="0.2">
      <c r="D246" s="93"/>
      <c r="E246" s="93"/>
      <c r="F246" s="93"/>
      <c r="G246" s="93"/>
      <c r="H246" s="93"/>
      <c r="I246" s="93"/>
      <c r="J246" s="93"/>
      <c r="K246" s="93"/>
      <c r="L246" s="93"/>
      <c r="M246" s="93"/>
      <c r="N246" s="93"/>
      <c r="O246" s="93"/>
      <c r="P246" s="93"/>
      <c r="Q246" s="93"/>
      <c r="R246" s="93"/>
      <c r="S246" s="93"/>
    </row>
    <row r="247" spans="4:19" x14ac:dyDescent="0.2">
      <c r="D247" s="93"/>
      <c r="E247" s="93"/>
      <c r="F247" s="93"/>
      <c r="G247" s="93"/>
      <c r="H247" s="93"/>
      <c r="I247" s="93"/>
      <c r="J247" s="93"/>
      <c r="K247" s="93"/>
      <c r="L247" s="93"/>
      <c r="M247" s="93"/>
      <c r="N247" s="93"/>
      <c r="O247" s="93"/>
      <c r="P247" s="93"/>
      <c r="Q247" s="93"/>
      <c r="R247" s="93"/>
      <c r="S247" s="93"/>
    </row>
    <row r="248" spans="4:19" x14ac:dyDescent="0.2">
      <c r="D248" s="93"/>
      <c r="E248" s="93"/>
      <c r="F248" s="93"/>
      <c r="G248" s="93"/>
      <c r="H248" s="93"/>
      <c r="I248" s="93"/>
      <c r="J248" s="93"/>
      <c r="K248" s="93"/>
      <c r="L248" s="93"/>
      <c r="M248" s="93"/>
      <c r="N248" s="93"/>
      <c r="O248" s="93"/>
      <c r="P248" s="93"/>
      <c r="Q248" s="93"/>
      <c r="R248" s="93"/>
      <c r="S248" s="93"/>
    </row>
    <row r="249" spans="4:19" x14ac:dyDescent="0.2">
      <c r="D249" s="93"/>
      <c r="E249" s="93"/>
      <c r="F249" s="93"/>
      <c r="G249" s="93"/>
      <c r="H249" s="93"/>
      <c r="I249" s="93"/>
      <c r="J249" s="93"/>
      <c r="K249" s="93"/>
      <c r="L249" s="93"/>
      <c r="M249" s="93"/>
      <c r="N249" s="93"/>
      <c r="O249" s="93"/>
      <c r="P249" s="93"/>
      <c r="Q249" s="93"/>
      <c r="R249" s="93"/>
      <c r="S249" s="93"/>
    </row>
    <row r="250" spans="4:19" x14ac:dyDescent="0.2">
      <c r="D250" s="93"/>
      <c r="E250" s="93"/>
      <c r="F250" s="93"/>
      <c r="G250" s="93"/>
      <c r="H250" s="93"/>
      <c r="I250" s="93"/>
      <c r="J250" s="93"/>
      <c r="K250" s="93"/>
      <c r="L250" s="93"/>
      <c r="M250" s="93"/>
      <c r="N250" s="93"/>
      <c r="O250" s="93"/>
      <c r="P250" s="93"/>
      <c r="Q250" s="93"/>
      <c r="R250" s="93"/>
      <c r="S250" s="93"/>
    </row>
    <row r="251" spans="4:19" x14ac:dyDescent="0.2">
      <c r="D251" s="93"/>
      <c r="E251" s="93"/>
      <c r="F251" s="93"/>
      <c r="G251" s="93"/>
      <c r="H251" s="93"/>
      <c r="I251" s="93"/>
      <c r="J251" s="93"/>
      <c r="K251" s="93"/>
      <c r="L251" s="93"/>
      <c r="M251" s="93"/>
      <c r="N251" s="93"/>
      <c r="O251" s="93"/>
      <c r="P251" s="93"/>
      <c r="Q251" s="93"/>
      <c r="R251" s="93"/>
      <c r="S251" s="93"/>
    </row>
    <row r="252" spans="4:19" x14ac:dyDescent="0.2">
      <c r="D252" s="93"/>
      <c r="E252" s="93"/>
      <c r="F252" s="93"/>
      <c r="G252" s="93"/>
      <c r="H252" s="93"/>
      <c r="I252" s="93"/>
      <c r="J252" s="93"/>
      <c r="K252" s="93"/>
      <c r="L252" s="93"/>
      <c r="M252" s="93"/>
      <c r="N252" s="93"/>
      <c r="O252" s="93"/>
      <c r="P252" s="93"/>
      <c r="Q252" s="93"/>
      <c r="R252" s="93"/>
      <c r="S252" s="93"/>
    </row>
    <row r="253" spans="4:19" x14ac:dyDescent="0.2">
      <c r="D253" s="93"/>
      <c r="E253" s="93"/>
      <c r="F253" s="93"/>
      <c r="G253" s="93"/>
      <c r="H253" s="93"/>
      <c r="I253" s="93"/>
      <c r="J253" s="93"/>
      <c r="K253" s="93"/>
      <c r="L253" s="93"/>
      <c r="M253" s="93"/>
      <c r="N253" s="93"/>
      <c r="O253" s="93"/>
      <c r="P253" s="93"/>
      <c r="Q253" s="93"/>
      <c r="R253" s="93"/>
      <c r="S253" s="93"/>
    </row>
    <row r="254" spans="4:19" x14ac:dyDescent="0.2">
      <c r="D254" s="93"/>
      <c r="E254" s="93"/>
      <c r="F254" s="93"/>
      <c r="G254" s="93"/>
      <c r="H254" s="93"/>
      <c r="I254" s="93"/>
      <c r="J254" s="93"/>
      <c r="K254" s="93"/>
      <c r="L254" s="93"/>
      <c r="M254" s="93"/>
      <c r="N254" s="93"/>
      <c r="O254" s="93"/>
      <c r="P254" s="93"/>
      <c r="Q254" s="93"/>
      <c r="R254" s="93"/>
      <c r="S254" s="93"/>
    </row>
    <row r="255" spans="4:19" x14ac:dyDescent="0.2">
      <c r="D255" s="93"/>
      <c r="E255" s="93"/>
      <c r="F255" s="93"/>
      <c r="G255" s="93"/>
      <c r="H255" s="93"/>
      <c r="I255" s="93"/>
      <c r="J255" s="93"/>
      <c r="K255" s="93"/>
      <c r="L255" s="93"/>
      <c r="M255" s="93"/>
      <c r="N255" s="93"/>
      <c r="O255" s="93"/>
      <c r="P255" s="93"/>
      <c r="Q255" s="93"/>
      <c r="R255" s="93"/>
      <c r="S255" s="93"/>
    </row>
    <row r="256" spans="4:19" x14ac:dyDescent="0.2">
      <c r="D256" s="93"/>
      <c r="E256" s="93"/>
      <c r="F256" s="93"/>
      <c r="G256" s="93"/>
      <c r="H256" s="93"/>
      <c r="I256" s="93"/>
      <c r="J256" s="93"/>
      <c r="K256" s="93"/>
      <c r="L256" s="93"/>
      <c r="M256" s="93"/>
      <c r="N256" s="93"/>
      <c r="O256" s="93"/>
      <c r="P256" s="93"/>
      <c r="Q256" s="93"/>
      <c r="R256" s="93"/>
      <c r="S256" s="93"/>
    </row>
    <row r="257" spans="4:19" x14ac:dyDescent="0.2">
      <c r="D257" s="93"/>
      <c r="E257" s="93"/>
      <c r="F257" s="93"/>
      <c r="G257" s="93"/>
      <c r="H257" s="93"/>
      <c r="I257" s="93"/>
      <c r="J257" s="93"/>
      <c r="K257" s="93"/>
      <c r="L257" s="93"/>
      <c r="M257" s="93"/>
      <c r="N257" s="93"/>
      <c r="O257" s="93"/>
      <c r="P257" s="93"/>
      <c r="Q257" s="93"/>
      <c r="R257" s="93"/>
      <c r="S257" s="93"/>
    </row>
    <row r="258" spans="4:19" x14ac:dyDescent="0.2">
      <c r="D258" s="93"/>
      <c r="E258" s="93"/>
      <c r="F258" s="93"/>
      <c r="G258" s="93"/>
      <c r="H258" s="93"/>
      <c r="I258" s="93"/>
      <c r="J258" s="93"/>
      <c r="K258" s="93"/>
      <c r="L258" s="93"/>
      <c r="M258" s="93"/>
      <c r="N258" s="93"/>
      <c r="O258" s="93"/>
      <c r="P258" s="93"/>
      <c r="Q258" s="93"/>
      <c r="R258" s="93"/>
      <c r="S258" s="93"/>
    </row>
    <row r="259" spans="4:19" x14ac:dyDescent="0.2">
      <c r="D259" s="93"/>
      <c r="E259" s="93"/>
      <c r="F259" s="93"/>
      <c r="G259" s="93"/>
      <c r="H259" s="93"/>
      <c r="I259" s="93"/>
      <c r="J259" s="93"/>
      <c r="K259" s="93"/>
      <c r="L259" s="93"/>
      <c r="M259" s="93"/>
      <c r="N259" s="93"/>
      <c r="O259" s="93"/>
      <c r="P259" s="93"/>
      <c r="Q259" s="93"/>
      <c r="R259" s="93"/>
      <c r="S259" s="93"/>
    </row>
    <row r="260" spans="4:19" x14ac:dyDescent="0.2">
      <c r="D260" s="93"/>
      <c r="E260" s="93"/>
      <c r="F260" s="93"/>
      <c r="G260" s="93"/>
      <c r="H260" s="93"/>
      <c r="I260" s="93"/>
      <c r="J260" s="93"/>
      <c r="K260" s="93"/>
      <c r="L260" s="93"/>
      <c r="M260" s="93"/>
      <c r="N260" s="93"/>
      <c r="O260" s="93"/>
      <c r="P260" s="93"/>
      <c r="Q260" s="93"/>
      <c r="R260" s="93"/>
      <c r="S260" s="93"/>
    </row>
    <row r="261" spans="4:19" x14ac:dyDescent="0.2">
      <c r="D261" s="93"/>
      <c r="E261" s="93"/>
      <c r="F261" s="93"/>
      <c r="G261" s="93"/>
      <c r="H261" s="93"/>
      <c r="I261" s="93"/>
      <c r="J261" s="93"/>
      <c r="K261" s="93"/>
      <c r="L261" s="93"/>
      <c r="M261" s="93"/>
      <c r="N261" s="93"/>
      <c r="O261" s="93"/>
      <c r="P261" s="93"/>
      <c r="Q261" s="93"/>
      <c r="R261" s="93"/>
      <c r="S261" s="93"/>
    </row>
    <row r="262" spans="4:19" x14ac:dyDescent="0.2">
      <c r="D262" s="93"/>
      <c r="E262" s="93"/>
      <c r="F262" s="93"/>
      <c r="G262" s="93"/>
      <c r="H262" s="93"/>
      <c r="I262" s="93"/>
      <c r="J262" s="93"/>
      <c r="K262" s="93"/>
      <c r="L262" s="93"/>
      <c r="M262" s="93"/>
      <c r="N262" s="93"/>
      <c r="O262" s="93"/>
      <c r="P262" s="93"/>
      <c r="Q262" s="93"/>
      <c r="R262" s="93"/>
      <c r="S262" s="93"/>
    </row>
    <row r="263" spans="4:19" x14ac:dyDescent="0.2">
      <c r="D263" s="93"/>
      <c r="E263" s="93"/>
      <c r="F263" s="93"/>
      <c r="G263" s="93"/>
      <c r="H263" s="93"/>
      <c r="I263" s="93"/>
      <c r="J263" s="93"/>
      <c r="K263" s="93"/>
      <c r="L263" s="93"/>
      <c r="M263" s="93"/>
      <c r="N263" s="93"/>
      <c r="O263" s="93"/>
      <c r="P263" s="93"/>
      <c r="Q263" s="93"/>
      <c r="R263" s="93"/>
      <c r="S263" s="93"/>
    </row>
    <row r="264" spans="4:19" x14ac:dyDescent="0.2">
      <c r="D264" s="93"/>
      <c r="E264" s="93"/>
      <c r="F264" s="93"/>
      <c r="G264" s="93"/>
      <c r="H264" s="93"/>
      <c r="I264" s="93"/>
      <c r="J264" s="93"/>
      <c r="K264" s="93"/>
      <c r="L264" s="93"/>
      <c r="M264" s="93"/>
      <c r="N264" s="93"/>
      <c r="O264" s="93"/>
      <c r="P264" s="93"/>
      <c r="Q264" s="93"/>
      <c r="R264" s="93"/>
      <c r="S264" s="93"/>
    </row>
    <row r="265" spans="4:19" x14ac:dyDescent="0.2">
      <c r="D265" s="93"/>
      <c r="E265" s="93"/>
      <c r="F265" s="93"/>
      <c r="G265" s="93"/>
      <c r="H265" s="93"/>
      <c r="I265" s="93"/>
      <c r="J265" s="93"/>
      <c r="K265" s="93"/>
      <c r="L265" s="93"/>
      <c r="M265" s="93"/>
      <c r="N265" s="93"/>
      <c r="O265" s="93"/>
      <c r="P265" s="93"/>
      <c r="Q265" s="93"/>
      <c r="R265" s="93"/>
      <c r="S265" s="93"/>
    </row>
    <row r="266" spans="4:19" x14ac:dyDescent="0.2">
      <c r="D266" s="93"/>
      <c r="E266" s="93"/>
      <c r="F266" s="93"/>
      <c r="G266" s="93"/>
      <c r="H266" s="93"/>
      <c r="I266" s="93"/>
      <c r="J266" s="93"/>
      <c r="K266" s="93"/>
      <c r="L266" s="93"/>
      <c r="M266" s="93"/>
      <c r="N266" s="93"/>
      <c r="O266" s="93"/>
      <c r="P266" s="93"/>
      <c r="Q266" s="93"/>
      <c r="R266" s="93"/>
      <c r="S266" s="93"/>
    </row>
    <row r="267" spans="4:19" x14ac:dyDescent="0.2">
      <c r="D267" s="93"/>
      <c r="E267" s="93"/>
      <c r="F267" s="93"/>
      <c r="G267" s="93"/>
      <c r="H267" s="93"/>
      <c r="I267" s="93"/>
      <c r="J267" s="93"/>
      <c r="K267" s="93"/>
      <c r="L267" s="93"/>
      <c r="M267" s="93"/>
      <c r="N267" s="93"/>
      <c r="O267" s="93"/>
      <c r="P267" s="93"/>
      <c r="Q267" s="93"/>
      <c r="R267" s="93"/>
      <c r="S267" s="93"/>
    </row>
    <row r="268" spans="4:19" x14ac:dyDescent="0.2">
      <c r="D268" s="93"/>
      <c r="E268" s="93"/>
      <c r="F268" s="93"/>
      <c r="G268" s="93"/>
      <c r="H268" s="93"/>
      <c r="I268" s="93"/>
      <c r="J268" s="93"/>
      <c r="K268" s="93"/>
      <c r="L268" s="93"/>
      <c r="M268" s="93"/>
      <c r="N268" s="93"/>
      <c r="O268" s="93"/>
      <c r="P268" s="93"/>
      <c r="Q268" s="93"/>
      <c r="R268" s="93"/>
      <c r="S268" s="93"/>
    </row>
    <row r="269" spans="4:19" x14ac:dyDescent="0.2">
      <c r="D269" s="93"/>
      <c r="E269" s="93"/>
      <c r="F269" s="93"/>
      <c r="G269" s="93"/>
      <c r="H269" s="93"/>
      <c r="I269" s="93"/>
      <c r="J269" s="93"/>
      <c r="K269" s="93"/>
      <c r="L269" s="93"/>
      <c r="M269" s="93"/>
      <c r="N269" s="93"/>
      <c r="O269" s="93"/>
      <c r="P269" s="93"/>
      <c r="Q269" s="93"/>
      <c r="R269" s="93"/>
      <c r="S269" s="93"/>
    </row>
    <row r="270" spans="4:19" x14ac:dyDescent="0.2">
      <c r="D270" s="93"/>
      <c r="E270" s="93"/>
      <c r="F270" s="93"/>
      <c r="G270" s="93"/>
      <c r="H270" s="93"/>
      <c r="I270" s="93"/>
      <c r="J270" s="93"/>
      <c r="K270" s="93"/>
      <c r="L270" s="93"/>
      <c r="M270" s="93"/>
      <c r="N270" s="93"/>
      <c r="O270" s="93"/>
      <c r="P270" s="93"/>
      <c r="Q270" s="93"/>
      <c r="R270" s="93"/>
      <c r="S270" s="93"/>
    </row>
    <row r="271" spans="4:19" x14ac:dyDescent="0.2">
      <c r="D271" s="93"/>
      <c r="E271" s="93"/>
      <c r="F271" s="93"/>
      <c r="G271" s="93"/>
      <c r="H271" s="93"/>
      <c r="I271" s="93"/>
      <c r="J271" s="93"/>
      <c r="K271" s="93"/>
      <c r="L271" s="93"/>
      <c r="M271" s="93"/>
      <c r="N271" s="93"/>
      <c r="O271" s="93"/>
      <c r="P271" s="93"/>
      <c r="Q271" s="93"/>
      <c r="R271" s="93"/>
      <c r="S271" s="93"/>
    </row>
    <row r="272" spans="4:19" x14ac:dyDescent="0.2">
      <c r="D272" s="93"/>
      <c r="E272" s="93"/>
      <c r="F272" s="93"/>
      <c r="G272" s="93"/>
      <c r="H272" s="93"/>
      <c r="I272" s="93"/>
      <c r="J272" s="93"/>
      <c r="K272" s="93"/>
      <c r="L272" s="93"/>
      <c r="M272" s="93"/>
      <c r="N272" s="93"/>
      <c r="O272" s="93"/>
      <c r="P272" s="93"/>
      <c r="Q272" s="93"/>
      <c r="R272" s="93"/>
      <c r="S272" s="93"/>
    </row>
    <row r="273" spans="4:19" x14ac:dyDescent="0.2">
      <c r="D273" s="93"/>
      <c r="E273" s="93"/>
      <c r="F273" s="93"/>
      <c r="G273" s="93"/>
      <c r="H273" s="93"/>
      <c r="I273" s="93"/>
      <c r="J273" s="93"/>
      <c r="K273" s="93"/>
      <c r="L273" s="93"/>
      <c r="M273" s="93"/>
      <c r="N273" s="93"/>
      <c r="O273" s="93"/>
      <c r="P273" s="93"/>
      <c r="Q273" s="93"/>
      <c r="R273" s="93"/>
      <c r="S273" s="93"/>
    </row>
    <row r="274" spans="4:19" x14ac:dyDescent="0.2">
      <c r="D274" s="93"/>
      <c r="E274" s="93"/>
      <c r="F274" s="93"/>
      <c r="G274" s="93"/>
      <c r="H274" s="93"/>
      <c r="I274" s="93"/>
      <c r="J274" s="93"/>
      <c r="K274" s="93"/>
      <c r="L274" s="93"/>
      <c r="M274" s="93"/>
      <c r="N274" s="93"/>
      <c r="O274" s="93"/>
      <c r="P274" s="93"/>
      <c r="Q274" s="93"/>
      <c r="R274" s="93"/>
      <c r="S274" s="93"/>
    </row>
    <row r="275" spans="4:19" x14ac:dyDescent="0.2">
      <c r="D275" s="93"/>
      <c r="E275" s="93"/>
      <c r="F275" s="93"/>
      <c r="G275" s="93"/>
      <c r="H275" s="93"/>
      <c r="I275" s="93"/>
      <c r="J275" s="93"/>
      <c r="K275" s="93"/>
      <c r="L275" s="93"/>
      <c r="M275" s="93"/>
      <c r="N275" s="93"/>
      <c r="O275" s="93"/>
      <c r="P275" s="93"/>
      <c r="Q275" s="93"/>
      <c r="R275" s="93"/>
      <c r="S275" s="93"/>
    </row>
    <row r="276" spans="4:19" x14ac:dyDescent="0.2">
      <c r="D276" s="93"/>
      <c r="E276" s="93"/>
      <c r="F276" s="93"/>
      <c r="G276" s="93"/>
      <c r="H276" s="93"/>
      <c r="I276" s="93"/>
      <c r="J276" s="93"/>
      <c r="K276" s="93"/>
      <c r="L276" s="93"/>
      <c r="M276" s="93"/>
      <c r="N276" s="93"/>
      <c r="O276" s="93"/>
      <c r="P276" s="93"/>
      <c r="Q276" s="93"/>
      <c r="R276" s="93"/>
      <c r="S276" s="93"/>
    </row>
    <row r="277" spans="4:19" x14ac:dyDescent="0.2">
      <c r="D277" s="93"/>
      <c r="E277" s="93"/>
      <c r="F277" s="93"/>
      <c r="G277" s="93"/>
      <c r="H277" s="93"/>
      <c r="I277" s="93"/>
      <c r="J277" s="93"/>
      <c r="K277" s="93"/>
      <c r="L277" s="93"/>
      <c r="M277" s="93"/>
      <c r="N277" s="93"/>
      <c r="O277" s="93"/>
      <c r="P277" s="93"/>
      <c r="Q277" s="93"/>
      <c r="R277" s="93"/>
      <c r="S277" s="93"/>
    </row>
    <row r="278" spans="4:19" x14ac:dyDescent="0.2">
      <c r="D278" s="93"/>
      <c r="E278" s="93"/>
      <c r="F278" s="93"/>
      <c r="G278" s="93"/>
      <c r="H278" s="93"/>
      <c r="I278" s="93"/>
      <c r="J278" s="93"/>
      <c r="K278" s="93"/>
      <c r="L278" s="93"/>
      <c r="M278" s="93"/>
      <c r="N278" s="93"/>
      <c r="O278" s="93"/>
      <c r="P278" s="93"/>
      <c r="Q278" s="93"/>
      <c r="R278" s="93"/>
      <c r="S278" s="93"/>
    </row>
    <row r="279" spans="4:19" x14ac:dyDescent="0.2">
      <c r="D279" s="93"/>
      <c r="E279" s="93"/>
      <c r="F279" s="93"/>
      <c r="G279" s="93"/>
      <c r="H279" s="93"/>
      <c r="I279" s="93"/>
      <c r="J279" s="93"/>
      <c r="K279" s="93"/>
      <c r="L279" s="93"/>
      <c r="M279" s="93"/>
      <c r="N279" s="93"/>
      <c r="O279" s="93"/>
      <c r="P279" s="93"/>
      <c r="Q279" s="93"/>
      <c r="R279" s="93"/>
      <c r="S279" s="93"/>
    </row>
    <row r="280" spans="4:19" x14ac:dyDescent="0.2">
      <c r="D280" s="93"/>
      <c r="E280" s="93"/>
      <c r="F280" s="93"/>
      <c r="G280" s="93"/>
      <c r="H280" s="93"/>
      <c r="I280" s="93"/>
      <c r="J280" s="93"/>
      <c r="K280" s="93"/>
      <c r="L280" s="93"/>
      <c r="M280" s="93"/>
      <c r="N280" s="93"/>
      <c r="O280" s="93"/>
      <c r="P280" s="93"/>
      <c r="Q280" s="93"/>
      <c r="R280" s="93"/>
      <c r="S280" s="93"/>
    </row>
    <row r="281" spans="4:19" x14ac:dyDescent="0.2">
      <c r="D281" s="93"/>
      <c r="E281" s="93"/>
      <c r="F281" s="93"/>
      <c r="G281" s="93"/>
      <c r="H281" s="93"/>
      <c r="I281" s="93"/>
      <c r="J281" s="93"/>
      <c r="K281" s="93"/>
      <c r="L281" s="93"/>
      <c r="M281" s="93"/>
      <c r="N281" s="93"/>
      <c r="O281" s="93"/>
      <c r="P281" s="93"/>
      <c r="Q281" s="93"/>
      <c r="R281" s="93"/>
      <c r="S281" s="93"/>
    </row>
    <row r="282" spans="4:19" x14ac:dyDescent="0.2">
      <c r="D282" s="93"/>
      <c r="E282" s="93"/>
      <c r="F282" s="93"/>
      <c r="G282" s="93"/>
      <c r="H282" s="93"/>
      <c r="I282" s="93"/>
      <c r="J282" s="93"/>
      <c r="K282" s="93"/>
      <c r="L282" s="93"/>
      <c r="M282" s="93"/>
      <c r="N282" s="93"/>
      <c r="O282" s="93"/>
      <c r="P282" s="93"/>
      <c r="Q282" s="93"/>
      <c r="R282" s="93"/>
      <c r="S282" s="93"/>
    </row>
    <row r="283" spans="4:19" x14ac:dyDescent="0.2">
      <c r="D283" s="93"/>
      <c r="E283" s="93"/>
      <c r="F283" s="93"/>
      <c r="G283" s="93"/>
      <c r="H283" s="93"/>
      <c r="I283" s="93"/>
      <c r="J283" s="93"/>
      <c r="K283" s="93"/>
      <c r="L283" s="93"/>
      <c r="M283" s="93"/>
      <c r="N283" s="93"/>
      <c r="O283" s="93"/>
      <c r="P283" s="93"/>
      <c r="Q283" s="93"/>
      <c r="R283" s="93"/>
      <c r="S283" s="93"/>
    </row>
    <row r="284" spans="4:19" x14ac:dyDescent="0.2">
      <c r="D284" s="93"/>
      <c r="E284" s="93"/>
      <c r="F284" s="93"/>
      <c r="G284" s="93"/>
      <c r="H284" s="93"/>
      <c r="I284" s="93"/>
      <c r="J284" s="93"/>
      <c r="K284" s="93"/>
      <c r="L284" s="93"/>
      <c r="M284" s="93"/>
      <c r="N284" s="93"/>
      <c r="O284" s="93"/>
      <c r="P284" s="93"/>
      <c r="Q284" s="93"/>
      <c r="R284" s="93"/>
      <c r="S284" s="93"/>
    </row>
    <row r="285" spans="4:19" x14ac:dyDescent="0.2">
      <c r="D285" s="93"/>
      <c r="E285" s="93"/>
      <c r="F285" s="93"/>
      <c r="G285" s="93"/>
      <c r="H285" s="93"/>
      <c r="I285" s="93"/>
      <c r="J285" s="93"/>
      <c r="K285" s="93"/>
      <c r="L285" s="93"/>
      <c r="M285" s="93"/>
      <c r="N285" s="93"/>
      <c r="O285" s="93"/>
      <c r="P285" s="93"/>
      <c r="Q285" s="93"/>
      <c r="R285" s="93"/>
      <c r="S285" s="93"/>
    </row>
    <row r="286" spans="4:19" x14ac:dyDescent="0.2">
      <c r="D286" s="93"/>
      <c r="E286" s="93"/>
      <c r="F286" s="93"/>
      <c r="G286" s="93"/>
      <c r="H286" s="93"/>
      <c r="I286" s="93"/>
      <c r="J286" s="93"/>
      <c r="K286" s="93"/>
      <c r="L286" s="93"/>
      <c r="M286" s="93"/>
      <c r="N286" s="93"/>
      <c r="O286" s="93"/>
      <c r="P286" s="93"/>
      <c r="Q286" s="93"/>
      <c r="R286" s="93"/>
      <c r="S286" s="93"/>
    </row>
    <row r="287" spans="4:19" x14ac:dyDescent="0.2">
      <c r="D287" s="93"/>
      <c r="E287" s="93"/>
      <c r="F287" s="93"/>
      <c r="G287" s="93"/>
      <c r="H287" s="93"/>
      <c r="I287" s="93"/>
      <c r="J287" s="93"/>
      <c r="K287" s="93"/>
      <c r="L287" s="93"/>
      <c r="M287" s="93"/>
      <c r="N287" s="93"/>
      <c r="O287" s="93"/>
      <c r="P287" s="93"/>
      <c r="Q287" s="93"/>
      <c r="R287" s="93"/>
      <c r="S287" s="93"/>
    </row>
    <row r="288" spans="4:19" x14ac:dyDescent="0.2">
      <c r="D288" s="93"/>
      <c r="E288" s="93"/>
      <c r="F288" s="93"/>
      <c r="G288" s="93"/>
      <c r="H288" s="93"/>
      <c r="I288" s="93"/>
      <c r="J288" s="93"/>
      <c r="K288" s="93"/>
      <c r="L288" s="93"/>
      <c r="M288" s="93"/>
      <c r="N288" s="93"/>
      <c r="O288" s="93"/>
      <c r="P288" s="93"/>
      <c r="Q288" s="93"/>
      <c r="R288" s="93"/>
      <c r="S288" s="93"/>
    </row>
    <row r="289" spans="4:19" x14ac:dyDescent="0.2">
      <c r="D289" s="93"/>
      <c r="E289" s="93"/>
      <c r="F289" s="93"/>
      <c r="G289" s="93"/>
      <c r="H289" s="93"/>
      <c r="I289" s="93"/>
      <c r="J289" s="93"/>
      <c r="K289" s="93"/>
      <c r="L289" s="93"/>
      <c r="M289" s="93"/>
      <c r="N289" s="93"/>
      <c r="O289" s="93"/>
      <c r="P289" s="93"/>
      <c r="Q289" s="93"/>
      <c r="R289" s="93"/>
      <c r="S289" s="93"/>
    </row>
    <row r="290" spans="4:19" x14ac:dyDescent="0.2">
      <c r="D290" s="93"/>
      <c r="E290" s="93"/>
      <c r="F290" s="93"/>
      <c r="G290" s="93"/>
      <c r="H290" s="93"/>
      <c r="I290" s="93"/>
      <c r="J290" s="93"/>
      <c r="K290" s="93"/>
      <c r="L290" s="93"/>
      <c r="M290" s="93"/>
      <c r="N290" s="93"/>
      <c r="O290" s="93"/>
      <c r="P290" s="93"/>
      <c r="Q290" s="93"/>
      <c r="R290" s="93"/>
      <c r="S290" s="93"/>
    </row>
    <row r="291" spans="4:19" x14ac:dyDescent="0.2">
      <c r="D291" s="93"/>
      <c r="E291" s="93"/>
      <c r="F291" s="93"/>
      <c r="G291" s="93"/>
      <c r="H291" s="93"/>
      <c r="I291" s="93"/>
      <c r="J291" s="93"/>
      <c r="K291" s="93"/>
      <c r="L291" s="93"/>
      <c r="M291" s="93"/>
      <c r="N291" s="93"/>
      <c r="O291" s="93"/>
      <c r="P291" s="93"/>
      <c r="Q291" s="93"/>
      <c r="R291" s="93"/>
      <c r="S291" s="93"/>
    </row>
    <row r="292" spans="4:19" x14ac:dyDescent="0.2">
      <c r="D292" s="93"/>
      <c r="E292" s="93"/>
      <c r="F292" s="93"/>
      <c r="G292" s="93"/>
      <c r="H292" s="93"/>
      <c r="I292" s="93"/>
      <c r="J292" s="93"/>
      <c r="K292" s="93"/>
      <c r="L292" s="93"/>
      <c r="M292" s="93"/>
      <c r="N292" s="93"/>
      <c r="O292" s="93"/>
      <c r="P292" s="93"/>
      <c r="Q292" s="93"/>
      <c r="R292" s="93"/>
      <c r="S292" s="93"/>
    </row>
    <row r="293" spans="4:19" x14ac:dyDescent="0.2">
      <c r="D293" s="93"/>
      <c r="E293" s="93"/>
      <c r="F293" s="93"/>
      <c r="G293" s="93"/>
      <c r="H293" s="93"/>
      <c r="I293" s="93"/>
      <c r="J293" s="93"/>
      <c r="K293" s="93"/>
      <c r="L293" s="93"/>
      <c r="M293" s="93"/>
      <c r="N293" s="93"/>
      <c r="O293" s="93"/>
      <c r="P293" s="93"/>
      <c r="Q293" s="93"/>
      <c r="R293" s="93"/>
      <c r="S293" s="93"/>
    </row>
    <row r="294" spans="4:19" x14ac:dyDescent="0.2">
      <c r="D294" s="93"/>
      <c r="E294" s="93"/>
      <c r="F294" s="93"/>
      <c r="G294" s="93"/>
      <c r="H294" s="93"/>
      <c r="I294" s="93"/>
      <c r="J294" s="93"/>
      <c r="K294" s="93"/>
      <c r="L294" s="93"/>
      <c r="M294" s="93"/>
      <c r="N294" s="93"/>
      <c r="O294" s="93"/>
      <c r="P294" s="93"/>
      <c r="Q294" s="93"/>
      <c r="R294" s="93"/>
      <c r="S294" s="93"/>
    </row>
    <row r="295" spans="4:19" x14ac:dyDescent="0.2">
      <c r="D295" s="93"/>
      <c r="E295" s="93"/>
      <c r="F295" s="93"/>
      <c r="G295" s="93"/>
      <c r="H295" s="93"/>
      <c r="I295" s="93"/>
      <c r="J295" s="93"/>
      <c r="K295" s="93"/>
      <c r="L295" s="93"/>
      <c r="M295" s="93"/>
      <c r="N295" s="93"/>
      <c r="O295" s="93"/>
      <c r="P295" s="93"/>
      <c r="Q295" s="93"/>
      <c r="R295" s="93"/>
      <c r="S295" s="93"/>
    </row>
    <row r="296" spans="4:19" x14ac:dyDescent="0.2">
      <c r="D296" s="93"/>
      <c r="E296" s="93"/>
      <c r="F296" s="93"/>
      <c r="G296" s="93"/>
      <c r="H296" s="93"/>
      <c r="I296" s="93"/>
      <c r="J296" s="93"/>
      <c r="K296" s="93"/>
      <c r="L296" s="93"/>
      <c r="M296" s="93"/>
      <c r="N296" s="93"/>
      <c r="O296" s="93"/>
      <c r="P296" s="93"/>
      <c r="Q296" s="93"/>
      <c r="R296" s="93"/>
      <c r="S296" s="93"/>
    </row>
    <row r="297" spans="4:19" x14ac:dyDescent="0.2">
      <c r="D297" s="93"/>
      <c r="E297" s="93"/>
      <c r="F297" s="93"/>
      <c r="G297" s="93"/>
      <c r="H297" s="93"/>
      <c r="I297" s="93"/>
      <c r="J297" s="93"/>
      <c r="K297" s="93"/>
      <c r="L297" s="93"/>
      <c r="M297" s="93"/>
      <c r="N297" s="93"/>
      <c r="O297" s="93"/>
      <c r="P297" s="93"/>
      <c r="Q297" s="93"/>
      <c r="R297" s="93"/>
      <c r="S297" s="93"/>
    </row>
    <row r="298" spans="4:19" x14ac:dyDescent="0.2">
      <c r="D298" s="93"/>
      <c r="E298" s="93"/>
      <c r="F298" s="93"/>
      <c r="G298" s="93"/>
      <c r="H298" s="93"/>
      <c r="I298" s="93"/>
      <c r="J298" s="93"/>
      <c r="K298" s="93"/>
      <c r="L298" s="93"/>
      <c r="M298" s="93"/>
      <c r="N298" s="93"/>
      <c r="O298" s="93"/>
      <c r="P298" s="93"/>
      <c r="Q298" s="93"/>
      <c r="R298" s="93"/>
      <c r="S298" s="93"/>
    </row>
    <row r="299" spans="4:19" x14ac:dyDescent="0.2">
      <c r="D299" s="93"/>
      <c r="E299" s="93"/>
      <c r="F299" s="93"/>
      <c r="G299" s="93"/>
      <c r="H299" s="93"/>
      <c r="I299" s="93"/>
      <c r="J299" s="93"/>
      <c r="K299" s="93"/>
      <c r="L299" s="93"/>
      <c r="M299" s="93"/>
      <c r="N299" s="93"/>
      <c r="O299" s="93"/>
      <c r="P299" s="93"/>
      <c r="Q299" s="93"/>
      <c r="R299" s="93"/>
      <c r="S299" s="93"/>
    </row>
    <row r="300" spans="4:19" x14ac:dyDescent="0.2">
      <c r="D300" s="93"/>
      <c r="E300" s="93"/>
      <c r="F300" s="93"/>
      <c r="G300" s="93"/>
      <c r="H300" s="93"/>
      <c r="I300" s="93"/>
      <c r="J300" s="93"/>
      <c r="K300" s="93"/>
      <c r="L300" s="93"/>
      <c r="M300" s="93"/>
      <c r="N300" s="93"/>
      <c r="O300" s="93"/>
      <c r="P300" s="93"/>
      <c r="Q300" s="93"/>
      <c r="R300" s="93"/>
      <c r="S300" s="93"/>
    </row>
    <row r="301" spans="4:19" x14ac:dyDescent="0.2">
      <c r="D301" s="93"/>
      <c r="E301" s="93"/>
      <c r="F301" s="93"/>
      <c r="G301" s="93"/>
      <c r="H301" s="93"/>
      <c r="I301" s="93"/>
      <c r="J301" s="93"/>
      <c r="K301" s="93"/>
      <c r="L301" s="93"/>
      <c r="M301" s="93"/>
      <c r="N301" s="93"/>
      <c r="O301" s="93"/>
      <c r="P301" s="93"/>
      <c r="Q301" s="93"/>
      <c r="R301" s="93"/>
      <c r="S301" s="93"/>
    </row>
    <row r="302" spans="4:19" x14ac:dyDescent="0.2">
      <c r="D302" s="93"/>
      <c r="E302" s="93"/>
      <c r="F302" s="93"/>
      <c r="G302" s="93"/>
      <c r="H302" s="93"/>
      <c r="I302" s="93"/>
      <c r="J302" s="93"/>
      <c r="K302" s="93"/>
      <c r="L302" s="93"/>
      <c r="M302" s="93"/>
      <c r="N302" s="93"/>
      <c r="O302" s="93"/>
      <c r="P302" s="93"/>
      <c r="Q302" s="93"/>
      <c r="R302" s="93"/>
      <c r="S302" s="93"/>
    </row>
    <row r="303" spans="4:19" x14ac:dyDescent="0.2">
      <c r="D303" s="93"/>
      <c r="E303" s="93"/>
      <c r="F303" s="93"/>
      <c r="G303" s="93"/>
      <c r="H303" s="93"/>
      <c r="I303" s="93"/>
      <c r="J303" s="93"/>
      <c r="K303" s="93"/>
      <c r="L303" s="93"/>
      <c r="M303" s="93"/>
      <c r="N303" s="93"/>
      <c r="O303" s="93"/>
      <c r="P303" s="93"/>
      <c r="Q303" s="93"/>
      <c r="R303" s="93"/>
      <c r="S303" s="93"/>
    </row>
    <row r="304" spans="4:19" x14ac:dyDescent="0.2">
      <c r="D304" s="93"/>
      <c r="E304" s="93"/>
      <c r="F304" s="93"/>
      <c r="G304" s="93"/>
      <c r="H304" s="93"/>
      <c r="I304" s="93"/>
      <c r="J304" s="93"/>
      <c r="K304" s="93"/>
      <c r="L304" s="93"/>
      <c r="M304" s="93"/>
      <c r="N304" s="93"/>
      <c r="O304" s="93"/>
      <c r="P304" s="93"/>
      <c r="Q304" s="93"/>
      <c r="R304" s="93"/>
      <c r="S304" s="93"/>
    </row>
    <row r="305" spans="4:19" x14ac:dyDescent="0.2">
      <c r="D305" s="93"/>
      <c r="E305" s="93"/>
      <c r="F305" s="93"/>
      <c r="G305" s="93"/>
      <c r="H305" s="93"/>
      <c r="I305" s="93"/>
      <c r="J305" s="93"/>
      <c r="K305" s="93"/>
      <c r="L305" s="93"/>
      <c r="M305" s="93"/>
      <c r="N305" s="93"/>
      <c r="O305" s="93"/>
      <c r="P305" s="93"/>
      <c r="Q305" s="93"/>
      <c r="R305" s="93"/>
      <c r="S305" s="93"/>
    </row>
    <row r="306" spans="4:19" x14ac:dyDescent="0.2">
      <c r="D306" s="93"/>
      <c r="E306" s="93"/>
      <c r="F306" s="93"/>
      <c r="G306" s="93"/>
      <c r="H306" s="93"/>
      <c r="I306" s="93"/>
      <c r="J306" s="93"/>
      <c r="K306" s="93"/>
      <c r="L306" s="93"/>
      <c r="M306" s="93"/>
      <c r="N306" s="93"/>
      <c r="O306" s="93"/>
      <c r="P306" s="93"/>
      <c r="Q306" s="93"/>
      <c r="R306" s="93"/>
      <c r="S306" s="93"/>
    </row>
    <row r="307" spans="4:19" x14ac:dyDescent="0.2">
      <c r="D307" s="93"/>
      <c r="E307" s="93"/>
      <c r="F307" s="93"/>
      <c r="G307" s="93"/>
      <c r="H307" s="93"/>
      <c r="I307" s="93"/>
      <c r="J307" s="93"/>
      <c r="K307" s="93"/>
      <c r="L307" s="93"/>
      <c r="M307" s="93"/>
      <c r="N307" s="93"/>
      <c r="O307" s="93"/>
      <c r="P307" s="93"/>
      <c r="Q307" s="93"/>
      <c r="R307" s="93"/>
      <c r="S307" s="93"/>
    </row>
    <row r="308" spans="4:19" x14ac:dyDescent="0.2">
      <c r="D308" s="93"/>
      <c r="E308" s="93"/>
      <c r="F308" s="93"/>
      <c r="G308" s="93"/>
      <c r="H308" s="93"/>
      <c r="I308" s="93"/>
      <c r="J308" s="93"/>
      <c r="K308" s="93"/>
      <c r="L308" s="93"/>
      <c r="M308" s="93"/>
      <c r="N308" s="93"/>
      <c r="O308" s="93"/>
      <c r="P308" s="93"/>
      <c r="Q308" s="93"/>
      <c r="R308" s="93"/>
      <c r="S308" s="93"/>
    </row>
    <row r="309" spans="4:19" x14ac:dyDescent="0.2">
      <c r="D309" s="93"/>
      <c r="E309" s="93"/>
      <c r="F309" s="93"/>
      <c r="G309" s="93"/>
      <c r="H309" s="93"/>
      <c r="I309" s="93"/>
      <c r="J309" s="93"/>
      <c r="K309" s="93"/>
      <c r="L309" s="93"/>
      <c r="M309" s="93"/>
      <c r="N309" s="93"/>
      <c r="O309" s="93"/>
      <c r="P309" s="93"/>
      <c r="Q309" s="93"/>
      <c r="R309" s="93"/>
      <c r="S309" s="93"/>
    </row>
    <row r="310" spans="4:19" x14ac:dyDescent="0.2">
      <c r="D310" s="93"/>
      <c r="E310" s="93"/>
      <c r="F310" s="93"/>
      <c r="G310" s="93"/>
      <c r="H310" s="93"/>
      <c r="I310" s="93"/>
      <c r="J310" s="93"/>
      <c r="K310" s="93"/>
      <c r="L310" s="93"/>
      <c r="M310" s="93"/>
      <c r="N310" s="93"/>
      <c r="O310" s="93"/>
      <c r="P310" s="93"/>
      <c r="Q310" s="93"/>
      <c r="R310" s="93"/>
      <c r="S310" s="93"/>
    </row>
    <row r="311" spans="4:19" x14ac:dyDescent="0.2">
      <c r="D311" s="93"/>
      <c r="E311" s="93"/>
      <c r="F311" s="93"/>
      <c r="G311" s="93"/>
      <c r="H311" s="93"/>
      <c r="I311" s="93"/>
      <c r="J311" s="93"/>
      <c r="K311" s="93"/>
      <c r="L311" s="93"/>
      <c r="M311" s="93"/>
      <c r="N311" s="93"/>
      <c r="O311" s="93"/>
      <c r="P311" s="93"/>
      <c r="Q311" s="93"/>
      <c r="R311" s="93"/>
      <c r="S311" s="93"/>
    </row>
    <row r="312" spans="4:19" x14ac:dyDescent="0.2">
      <c r="D312" s="93"/>
      <c r="E312" s="93"/>
      <c r="F312" s="93"/>
      <c r="G312" s="93"/>
      <c r="H312" s="93"/>
      <c r="I312" s="93"/>
      <c r="J312" s="93"/>
      <c r="K312" s="93"/>
      <c r="L312" s="93"/>
      <c r="M312" s="93"/>
      <c r="N312" s="93"/>
      <c r="O312" s="93"/>
      <c r="P312" s="93"/>
      <c r="Q312" s="93"/>
      <c r="R312" s="93"/>
      <c r="S312" s="93"/>
    </row>
    <row r="313" spans="4:19" x14ac:dyDescent="0.2">
      <c r="D313" s="93"/>
      <c r="E313" s="93"/>
      <c r="F313" s="93"/>
      <c r="G313" s="93"/>
      <c r="H313" s="93"/>
      <c r="I313" s="93"/>
      <c r="J313" s="93"/>
      <c r="K313" s="93"/>
      <c r="L313" s="93"/>
      <c r="M313" s="93"/>
      <c r="N313" s="93"/>
      <c r="O313" s="93"/>
      <c r="P313" s="93"/>
      <c r="Q313" s="93"/>
      <c r="R313" s="93"/>
      <c r="S313" s="93"/>
    </row>
    <row r="314" spans="4:19" x14ac:dyDescent="0.2">
      <c r="D314" s="93"/>
      <c r="E314" s="93"/>
      <c r="F314" s="93"/>
      <c r="G314" s="93"/>
      <c r="H314" s="93"/>
      <c r="I314" s="93"/>
      <c r="J314" s="93"/>
      <c r="K314" s="93"/>
      <c r="L314" s="93"/>
      <c r="M314" s="93"/>
      <c r="N314" s="93"/>
      <c r="O314" s="93"/>
      <c r="P314" s="93"/>
      <c r="Q314" s="93"/>
      <c r="R314" s="93"/>
      <c r="S314" s="93"/>
    </row>
    <row r="315" spans="4:19" x14ac:dyDescent="0.2">
      <c r="D315" s="93"/>
      <c r="E315" s="93"/>
      <c r="F315" s="93"/>
      <c r="G315" s="93"/>
      <c r="H315" s="93"/>
      <c r="I315" s="93"/>
      <c r="J315" s="93"/>
      <c r="K315" s="93"/>
      <c r="L315" s="93"/>
      <c r="M315" s="93"/>
      <c r="N315" s="93"/>
      <c r="O315" s="93"/>
      <c r="P315" s="93"/>
      <c r="Q315" s="93"/>
      <c r="R315" s="93"/>
      <c r="S315" s="93"/>
    </row>
    <row r="316" spans="4:19" x14ac:dyDescent="0.2">
      <c r="D316" s="93"/>
      <c r="E316" s="93"/>
      <c r="F316" s="93"/>
      <c r="G316" s="93"/>
      <c r="H316" s="93"/>
      <c r="I316" s="93"/>
      <c r="J316" s="93"/>
      <c r="K316" s="93"/>
      <c r="L316" s="93"/>
      <c r="M316" s="93"/>
      <c r="N316" s="93"/>
      <c r="O316" s="93"/>
      <c r="P316" s="93"/>
      <c r="Q316" s="93"/>
      <c r="R316" s="93"/>
      <c r="S316" s="93"/>
    </row>
    <row r="317" spans="4:19" x14ac:dyDescent="0.2">
      <c r="D317" s="93"/>
      <c r="E317" s="93"/>
      <c r="F317" s="93"/>
      <c r="G317" s="93"/>
      <c r="H317" s="93"/>
      <c r="I317" s="93"/>
      <c r="J317" s="93"/>
      <c r="K317" s="93"/>
      <c r="L317" s="93"/>
      <c r="M317" s="93"/>
      <c r="N317" s="93"/>
      <c r="O317" s="93"/>
      <c r="P317" s="93"/>
      <c r="Q317" s="93"/>
      <c r="R317" s="93"/>
      <c r="S317" s="93"/>
    </row>
    <row r="318" spans="4:19" x14ac:dyDescent="0.2">
      <c r="D318" s="93"/>
      <c r="E318" s="93"/>
      <c r="F318" s="93"/>
      <c r="G318" s="93"/>
      <c r="H318" s="93"/>
      <c r="I318" s="93"/>
      <c r="J318" s="93"/>
      <c r="K318" s="93"/>
      <c r="L318" s="93"/>
      <c r="M318" s="93"/>
      <c r="N318" s="93"/>
      <c r="O318" s="93"/>
      <c r="P318" s="93"/>
      <c r="Q318" s="93"/>
      <c r="R318" s="93"/>
      <c r="S318" s="93"/>
    </row>
    <row r="319" spans="4:19" x14ac:dyDescent="0.2">
      <c r="D319" s="93"/>
      <c r="E319" s="93"/>
      <c r="F319" s="93"/>
      <c r="G319" s="93"/>
      <c r="H319" s="93"/>
      <c r="I319" s="93"/>
      <c r="J319" s="93"/>
      <c r="K319" s="93"/>
      <c r="L319" s="93"/>
      <c r="M319" s="93"/>
      <c r="N319" s="93"/>
      <c r="O319" s="93"/>
      <c r="P319" s="93"/>
      <c r="Q319" s="93"/>
      <c r="R319" s="93"/>
      <c r="S319" s="93"/>
    </row>
    <row r="320" spans="4:19" x14ac:dyDescent="0.2">
      <c r="D320" s="93"/>
      <c r="E320" s="93"/>
      <c r="F320" s="93"/>
      <c r="G320" s="93"/>
      <c r="H320" s="93"/>
      <c r="I320" s="93"/>
      <c r="J320" s="93"/>
      <c r="K320" s="93"/>
      <c r="L320" s="93"/>
      <c r="M320" s="93"/>
      <c r="N320" s="93"/>
      <c r="O320" s="93"/>
      <c r="P320" s="93"/>
      <c r="Q320" s="93"/>
      <c r="R320" s="93"/>
      <c r="S320" s="93"/>
    </row>
    <row r="321" spans="4:19" x14ac:dyDescent="0.2">
      <c r="D321" s="93"/>
      <c r="E321" s="93"/>
      <c r="F321" s="93"/>
      <c r="G321" s="93"/>
      <c r="H321" s="93"/>
      <c r="I321" s="93"/>
      <c r="J321" s="93"/>
      <c r="K321" s="93"/>
      <c r="L321" s="93"/>
      <c r="M321" s="93"/>
      <c r="N321" s="93"/>
      <c r="O321" s="93"/>
      <c r="P321" s="93"/>
      <c r="Q321" s="93"/>
      <c r="R321" s="93"/>
      <c r="S321" s="93"/>
    </row>
    <row r="322" spans="4:19" x14ac:dyDescent="0.2">
      <c r="D322" s="93"/>
      <c r="E322" s="93"/>
      <c r="F322" s="93"/>
      <c r="G322" s="93"/>
      <c r="H322" s="93"/>
      <c r="I322" s="93"/>
      <c r="J322" s="93"/>
      <c r="K322" s="93"/>
      <c r="L322" s="93"/>
      <c r="M322" s="93"/>
      <c r="N322" s="93"/>
      <c r="O322" s="93"/>
      <c r="P322" s="93"/>
      <c r="Q322" s="93"/>
      <c r="R322" s="93"/>
      <c r="S322" s="93"/>
    </row>
    <row r="323" spans="4:19" x14ac:dyDescent="0.2">
      <c r="D323" s="93"/>
      <c r="E323" s="93"/>
      <c r="F323" s="93"/>
      <c r="G323" s="93"/>
      <c r="H323" s="93"/>
      <c r="I323" s="93"/>
      <c r="J323" s="93"/>
      <c r="K323" s="93"/>
      <c r="L323" s="93"/>
      <c r="M323" s="93"/>
      <c r="N323" s="93"/>
      <c r="O323" s="93"/>
      <c r="P323" s="93"/>
      <c r="Q323" s="93"/>
      <c r="R323" s="93"/>
      <c r="S323" s="93"/>
    </row>
    <row r="324" spans="4:19" x14ac:dyDescent="0.2">
      <c r="D324" s="93"/>
      <c r="E324" s="93"/>
      <c r="F324" s="93"/>
      <c r="G324" s="93"/>
      <c r="H324" s="93"/>
      <c r="I324" s="93"/>
      <c r="J324" s="93"/>
      <c r="K324" s="93"/>
      <c r="L324" s="93"/>
      <c r="M324" s="93"/>
      <c r="N324" s="93"/>
      <c r="O324" s="93"/>
      <c r="P324" s="93"/>
      <c r="Q324" s="93"/>
      <c r="R324" s="93"/>
      <c r="S324" s="93"/>
    </row>
    <row r="325" spans="4:19" x14ac:dyDescent="0.2">
      <c r="D325" s="93"/>
      <c r="E325" s="93"/>
      <c r="F325" s="93"/>
      <c r="G325" s="93"/>
      <c r="H325" s="93"/>
      <c r="I325" s="93"/>
      <c r="J325" s="93"/>
      <c r="K325" s="93"/>
      <c r="L325" s="93"/>
      <c r="M325" s="93"/>
      <c r="N325" s="93"/>
      <c r="O325" s="93"/>
      <c r="P325" s="93"/>
      <c r="Q325" s="93"/>
      <c r="R325" s="93"/>
      <c r="S325" s="93"/>
    </row>
    <row r="326" spans="4:19" x14ac:dyDescent="0.2">
      <c r="D326" s="93"/>
      <c r="E326" s="93"/>
      <c r="F326" s="93"/>
      <c r="G326" s="93"/>
      <c r="H326" s="93"/>
      <c r="I326" s="93"/>
      <c r="J326" s="93"/>
      <c r="K326" s="93"/>
      <c r="L326" s="93"/>
      <c r="M326" s="93"/>
      <c r="N326" s="93"/>
      <c r="O326" s="93"/>
      <c r="P326" s="93"/>
      <c r="Q326" s="93"/>
      <c r="R326" s="93"/>
      <c r="S326" s="93"/>
    </row>
    <row r="327" spans="4:19" x14ac:dyDescent="0.2">
      <c r="D327" s="93"/>
      <c r="E327" s="93"/>
      <c r="F327" s="93"/>
      <c r="G327" s="93"/>
      <c r="H327" s="93"/>
      <c r="I327" s="93"/>
      <c r="J327" s="93"/>
      <c r="K327" s="93"/>
      <c r="L327" s="93"/>
      <c r="M327" s="93"/>
      <c r="N327" s="93"/>
      <c r="O327" s="93"/>
      <c r="P327" s="93"/>
      <c r="Q327" s="93"/>
      <c r="R327" s="93"/>
      <c r="S327" s="93"/>
    </row>
    <row r="328" spans="4:19" x14ac:dyDescent="0.2">
      <c r="D328" s="93"/>
      <c r="E328" s="93"/>
      <c r="F328" s="93"/>
      <c r="G328" s="93"/>
      <c r="H328" s="93"/>
      <c r="I328" s="93"/>
      <c r="J328" s="93"/>
      <c r="K328" s="93"/>
      <c r="L328" s="93"/>
      <c r="M328" s="93"/>
      <c r="N328" s="93"/>
      <c r="O328" s="93"/>
      <c r="P328" s="93"/>
      <c r="Q328" s="93"/>
      <c r="R328" s="93"/>
      <c r="S328" s="93"/>
    </row>
    <row r="329" spans="4:19" x14ac:dyDescent="0.2">
      <c r="D329" s="93"/>
      <c r="E329" s="93"/>
      <c r="F329" s="93"/>
      <c r="G329" s="93"/>
      <c r="H329" s="93"/>
      <c r="I329" s="93"/>
      <c r="J329" s="93"/>
      <c r="K329" s="93"/>
      <c r="L329" s="93"/>
      <c r="M329" s="93"/>
      <c r="N329" s="93"/>
      <c r="O329" s="93"/>
      <c r="P329" s="93"/>
      <c r="Q329" s="93"/>
      <c r="R329" s="93"/>
      <c r="S329" s="93"/>
    </row>
    <row r="330" spans="4:19" x14ac:dyDescent="0.2">
      <c r="D330" s="93"/>
      <c r="E330" s="93"/>
      <c r="F330" s="93"/>
      <c r="G330" s="93"/>
      <c r="H330" s="93"/>
      <c r="I330" s="93"/>
      <c r="J330" s="93"/>
      <c r="K330" s="93"/>
      <c r="L330" s="93"/>
      <c r="M330" s="93"/>
      <c r="N330" s="93"/>
      <c r="O330" s="93"/>
      <c r="P330" s="93"/>
      <c r="Q330" s="93"/>
      <c r="R330" s="93"/>
      <c r="S330" s="93"/>
    </row>
    <row r="331" spans="4:19" x14ac:dyDescent="0.2">
      <c r="D331" s="93"/>
      <c r="E331" s="93"/>
      <c r="F331" s="93"/>
      <c r="G331" s="93"/>
      <c r="H331" s="93"/>
      <c r="I331" s="93"/>
      <c r="J331" s="93"/>
      <c r="K331" s="93"/>
      <c r="L331" s="93"/>
      <c r="M331" s="93"/>
      <c r="N331" s="93"/>
      <c r="O331" s="93"/>
      <c r="P331" s="93"/>
      <c r="Q331" s="93"/>
      <c r="R331" s="93"/>
      <c r="S331" s="93"/>
    </row>
    <row r="332" spans="4:19" x14ac:dyDescent="0.2">
      <c r="D332" s="93"/>
      <c r="E332" s="93"/>
      <c r="F332" s="93"/>
      <c r="G332" s="93"/>
      <c r="H332" s="93"/>
      <c r="I332" s="93"/>
      <c r="J332" s="93"/>
      <c r="K332" s="93"/>
      <c r="L332" s="93"/>
      <c r="M332" s="93"/>
      <c r="N332" s="93"/>
      <c r="O332" s="93"/>
      <c r="P332" s="93"/>
      <c r="Q332" s="93"/>
      <c r="R332" s="93"/>
      <c r="S332" s="93"/>
    </row>
    <row r="333" spans="4:19" x14ac:dyDescent="0.2">
      <c r="D333" s="93"/>
      <c r="E333" s="93"/>
      <c r="F333" s="93"/>
      <c r="G333" s="93"/>
      <c r="H333" s="93"/>
      <c r="I333" s="93"/>
      <c r="J333" s="93"/>
      <c r="K333" s="93"/>
      <c r="L333" s="93"/>
      <c r="M333" s="93"/>
      <c r="N333" s="93"/>
      <c r="O333" s="93"/>
      <c r="P333" s="93"/>
      <c r="Q333" s="93"/>
      <c r="R333" s="93"/>
      <c r="S333" s="93"/>
    </row>
    <row r="334" spans="4:19" x14ac:dyDescent="0.2">
      <c r="D334" s="93"/>
      <c r="E334" s="93"/>
      <c r="F334" s="93"/>
      <c r="G334" s="93"/>
      <c r="H334" s="93"/>
      <c r="I334" s="93"/>
      <c r="J334" s="93"/>
      <c r="K334" s="93"/>
      <c r="L334" s="93"/>
      <c r="M334" s="93"/>
      <c r="N334" s="93"/>
      <c r="O334" s="93"/>
      <c r="P334" s="93"/>
      <c r="Q334" s="93"/>
      <c r="R334" s="93"/>
      <c r="S334" s="93"/>
    </row>
    <row r="335" spans="4:19" x14ac:dyDescent="0.2">
      <c r="D335" s="93"/>
      <c r="E335" s="93"/>
      <c r="F335" s="93"/>
      <c r="G335" s="93"/>
      <c r="H335" s="93"/>
      <c r="I335" s="93"/>
      <c r="J335" s="93"/>
      <c r="K335" s="93"/>
      <c r="L335" s="93"/>
      <c r="M335" s="93"/>
      <c r="N335" s="93"/>
      <c r="O335" s="93"/>
      <c r="P335" s="93"/>
      <c r="Q335" s="93"/>
      <c r="R335" s="93"/>
      <c r="S335" s="93"/>
    </row>
    <row r="336" spans="4:19" x14ac:dyDescent="0.2">
      <c r="D336" s="93"/>
      <c r="E336" s="93"/>
      <c r="F336" s="93"/>
      <c r="G336" s="93"/>
      <c r="H336" s="93"/>
      <c r="I336" s="93"/>
      <c r="J336" s="93"/>
      <c r="K336" s="93"/>
      <c r="L336" s="93"/>
      <c r="M336" s="93"/>
      <c r="N336" s="93"/>
      <c r="O336" s="93"/>
      <c r="P336" s="93"/>
      <c r="Q336" s="93"/>
      <c r="R336" s="93"/>
      <c r="S336" s="93"/>
    </row>
    <row r="337" spans="4:19" x14ac:dyDescent="0.2">
      <c r="D337" s="93"/>
      <c r="E337" s="93"/>
      <c r="F337" s="93"/>
      <c r="G337" s="93"/>
      <c r="H337" s="93"/>
      <c r="I337" s="93"/>
      <c r="J337" s="93"/>
      <c r="K337" s="93"/>
      <c r="L337" s="93"/>
      <c r="M337" s="93"/>
      <c r="N337" s="93"/>
      <c r="O337" s="93"/>
      <c r="P337" s="93"/>
      <c r="Q337" s="93"/>
      <c r="R337" s="93"/>
      <c r="S337" s="93"/>
    </row>
    <row r="338" spans="4:19" x14ac:dyDescent="0.2">
      <c r="D338" s="93"/>
      <c r="E338" s="93"/>
      <c r="F338" s="93"/>
      <c r="G338" s="93"/>
      <c r="H338" s="93"/>
      <c r="I338" s="93"/>
      <c r="J338" s="93"/>
      <c r="K338" s="93"/>
      <c r="L338" s="93"/>
      <c r="M338" s="93"/>
      <c r="N338" s="93"/>
      <c r="O338" s="93"/>
      <c r="P338" s="93"/>
      <c r="Q338" s="93"/>
      <c r="R338" s="93"/>
      <c r="S338" s="93"/>
    </row>
    <row r="339" spans="4:19" x14ac:dyDescent="0.2">
      <c r="D339" s="93"/>
      <c r="E339" s="93"/>
      <c r="F339" s="93"/>
      <c r="G339" s="93"/>
      <c r="H339" s="93"/>
      <c r="I339" s="93"/>
      <c r="J339" s="93"/>
      <c r="K339" s="93"/>
      <c r="L339" s="93"/>
      <c r="M339" s="93"/>
      <c r="N339" s="93"/>
      <c r="O339" s="93"/>
      <c r="P339" s="93"/>
      <c r="Q339" s="93"/>
      <c r="R339" s="93"/>
      <c r="S339" s="93"/>
    </row>
    <row r="340" spans="4:19" x14ac:dyDescent="0.2">
      <c r="D340" s="93"/>
      <c r="E340" s="93"/>
      <c r="F340" s="93"/>
      <c r="G340" s="93"/>
      <c r="H340" s="93"/>
      <c r="I340" s="93"/>
      <c r="J340" s="93"/>
      <c r="K340" s="93"/>
      <c r="L340" s="93"/>
      <c r="M340" s="93"/>
      <c r="N340" s="93"/>
      <c r="O340" s="93"/>
      <c r="P340" s="93"/>
      <c r="Q340" s="93"/>
      <c r="R340" s="93"/>
      <c r="S340" s="93"/>
    </row>
    <row r="341" spans="4:19" x14ac:dyDescent="0.2">
      <c r="D341" s="93"/>
      <c r="E341" s="93"/>
      <c r="F341" s="93"/>
      <c r="G341" s="93"/>
      <c r="H341" s="93"/>
      <c r="I341" s="93"/>
      <c r="J341" s="93"/>
      <c r="K341" s="93"/>
      <c r="L341" s="93"/>
      <c r="M341" s="93"/>
      <c r="N341" s="93"/>
      <c r="O341" s="93"/>
      <c r="P341" s="93"/>
      <c r="Q341" s="93"/>
      <c r="R341" s="93"/>
      <c r="S341" s="93"/>
    </row>
    <row r="342" spans="4:19" x14ac:dyDescent="0.2">
      <c r="D342" s="93"/>
      <c r="E342" s="93"/>
      <c r="F342" s="93"/>
      <c r="G342" s="93"/>
      <c r="H342" s="93"/>
      <c r="I342" s="93"/>
      <c r="J342" s="93"/>
      <c r="K342" s="93"/>
      <c r="L342" s="93"/>
      <c r="M342" s="93"/>
      <c r="N342" s="93"/>
      <c r="O342" s="93"/>
      <c r="P342" s="93"/>
      <c r="Q342" s="93"/>
      <c r="R342" s="93"/>
      <c r="S342" s="93"/>
    </row>
    <row r="343" spans="4:19" x14ac:dyDescent="0.2">
      <c r="D343" s="93"/>
      <c r="E343" s="93"/>
      <c r="F343" s="93"/>
      <c r="G343" s="93"/>
      <c r="H343" s="93"/>
      <c r="I343" s="93"/>
      <c r="J343" s="93"/>
      <c r="K343" s="93"/>
      <c r="L343" s="93"/>
      <c r="M343" s="93"/>
      <c r="N343" s="93"/>
      <c r="O343" s="93"/>
      <c r="P343" s="93"/>
      <c r="Q343" s="93"/>
      <c r="R343" s="93"/>
      <c r="S343" s="93"/>
    </row>
    <row r="344" spans="4:19" x14ac:dyDescent="0.2">
      <c r="D344" s="93"/>
      <c r="E344" s="93"/>
      <c r="F344" s="93"/>
      <c r="G344" s="93"/>
      <c r="H344" s="93"/>
      <c r="I344" s="93"/>
      <c r="J344" s="93"/>
      <c r="K344" s="93"/>
      <c r="L344" s="93"/>
      <c r="M344" s="93"/>
      <c r="N344" s="93"/>
      <c r="O344" s="93"/>
      <c r="P344" s="93"/>
      <c r="Q344" s="93"/>
      <c r="R344" s="93"/>
      <c r="S344" s="93"/>
    </row>
    <row r="345" spans="4:19" x14ac:dyDescent="0.2">
      <c r="D345" s="93"/>
      <c r="E345" s="93"/>
      <c r="F345" s="93"/>
      <c r="G345" s="93"/>
      <c r="H345" s="93"/>
      <c r="I345" s="93"/>
      <c r="J345" s="93"/>
      <c r="K345" s="93"/>
      <c r="L345" s="93"/>
      <c r="M345" s="93"/>
      <c r="N345" s="93"/>
      <c r="O345" s="93"/>
      <c r="P345" s="93"/>
      <c r="Q345" s="93"/>
      <c r="R345" s="93"/>
      <c r="S345" s="93"/>
    </row>
    <row r="346" spans="4:19" x14ac:dyDescent="0.2">
      <c r="D346" s="93"/>
      <c r="E346" s="93"/>
      <c r="F346" s="93"/>
      <c r="G346" s="93"/>
      <c r="H346" s="93"/>
      <c r="I346" s="93"/>
      <c r="J346" s="93"/>
      <c r="K346" s="93"/>
      <c r="L346" s="93"/>
      <c r="M346" s="93"/>
      <c r="N346" s="93"/>
      <c r="O346" s="93"/>
      <c r="P346" s="93"/>
      <c r="Q346" s="93"/>
      <c r="R346" s="93"/>
      <c r="S346" s="93"/>
    </row>
    <row r="347" spans="4:19" x14ac:dyDescent="0.2">
      <c r="D347" s="93"/>
      <c r="E347" s="93"/>
      <c r="F347" s="93"/>
      <c r="G347" s="93"/>
      <c r="H347" s="93"/>
      <c r="I347" s="93"/>
      <c r="J347" s="93"/>
      <c r="K347" s="93"/>
      <c r="L347" s="93"/>
      <c r="M347" s="93"/>
      <c r="N347" s="93"/>
      <c r="O347" s="93"/>
      <c r="P347" s="93"/>
      <c r="Q347" s="93"/>
      <c r="R347" s="93"/>
      <c r="S347" s="93"/>
    </row>
    <row r="348" spans="4:19" x14ac:dyDescent="0.2">
      <c r="D348" s="93"/>
      <c r="E348" s="93"/>
      <c r="F348" s="93"/>
      <c r="G348" s="93"/>
      <c r="H348" s="93"/>
      <c r="I348" s="93"/>
      <c r="J348" s="93"/>
      <c r="K348" s="93"/>
      <c r="L348" s="93"/>
      <c r="M348" s="93"/>
      <c r="N348" s="93"/>
      <c r="O348" s="93"/>
      <c r="P348" s="93"/>
      <c r="Q348" s="93"/>
      <c r="R348" s="93"/>
      <c r="S348" s="93"/>
    </row>
    <row r="349" spans="4:19" x14ac:dyDescent="0.2">
      <c r="D349" s="93"/>
      <c r="E349" s="93"/>
      <c r="F349" s="93"/>
      <c r="G349" s="93"/>
      <c r="H349" s="93"/>
      <c r="I349" s="93"/>
      <c r="J349" s="93"/>
      <c r="K349" s="93"/>
      <c r="L349" s="93"/>
      <c r="M349" s="93"/>
      <c r="N349" s="93"/>
      <c r="O349" s="93"/>
      <c r="P349" s="93"/>
      <c r="Q349" s="93"/>
      <c r="R349" s="93"/>
      <c r="S349" s="93"/>
    </row>
    <row r="350" spans="4:19" x14ac:dyDescent="0.2">
      <c r="D350" s="93"/>
      <c r="E350" s="93"/>
      <c r="F350" s="93"/>
      <c r="G350" s="93"/>
      <c r="H350" s="93"/>
      <c r="I350" s="93"/>
      <c r="J350" s="93"/>
      <c r="K350" s="93"/>
      <c r="L350" s="93"/>
      <c r="M350" s="93"/>
      <c r="N350" s="93"/>
      <c r="O350" s="93"/>
      <c r="P350" s="93"/>
      <c r="Q350" s="93"/>
      <c r="R350" s="93"/>
      <c r="S350" s="93"/>
    </row>
    <row r="351" spans="4:19" x14ac:dyDescent="0.2">
      <c r="D351" s="93"/>
      <c r="E351" s="93"/>
      <c r="F351" s="93"/>
      <c r="G351" s="93"/>
      <c r="H351" s="93"/>
      <c r="I351" s="93"/>
      <c r="J351" s="93"/>
      <c r="K351" s="93"/>
      <c r="L351" s="93"/>
      <c r="M351" s="93"/>
      <c r="N351" s="93"/>
      <c r="O351" s="93"/>
      <c r="P351" s="93"/>
      <c r="Q351" s="93"/>
      <c r="R351" s="93"/>
      <c r="S351" s="93"/>
    </row>
    <row r="352" spans="4:19" x14ac:dyDescent="0.2">
      <c r="D352" s="93"/>
      <c r="E352" s="93"/>
      <c r="F352" s="93"/>
      <c r="G352" s="93"/>
      <c r="H352" s="93"/>
      <c r="I352" s="93"/>
      <c r="J352" s="93"/>
      <c r="K352" s="93"/>
      <c r="L352" s="93"/>
      <c r="M352" s="93"/>
      <c r="N352" s="93"/>
      <c r="O352" s="93"/>
      <c r="P352" s="93"/>
      <c r="Q352" s="93"/>
      <c r="R352" s="93"/>
      <c r="S352" s="93"/>
    </row>
    <row r="353" spans="4:19" x14ac:dyDescent="0.2">
      <c r="D353" s="93"/>
      <c r="E353" s="93"/>
      <c r="F353" s="93"/>
      <c r="G353" s="93"/>
      <c r="H353" s="93"/>
      <c r="I353" s="93"/>
      <c r="J353" s="93"/>
      <c r="K353" s="93"/>
      <c r="L353" s="93"/>
      <c r="M353" s="93"/>
      <c r="N353" s="93"/>
      <c r="O353" s="93"/>
      <c r="P353" s="93"/>
      <c r="Q353" s="93"/>
      <c r="R353" s="93"/>
      <c r="S353" s="93"/>
    </row>
    <row r="354" spans="4:19" x14ac:dyDescent="0.2">
      <c r="D354" s="93"/>
      <c r="E354" s="93"/>
      <c r="F354" s="93"/>
      <c r="G354" s="93"/>
      <c r="H354" s="93"/>
      <c r="I354" s="93"/>
      <c r="J354" s="93"/>
      <c r="K354" s="93"/>
      <c r="L354" s="93"/>
      <c r="M354" s="93"/>
      <c r="N354" s="93"/>
      <c r="O354" s="93"/>
      <c r="P354" s="93"/>
      <c r="Q354" s="93"/>
      <c r="R354" s="93"/>
      <c r="S354" s="93"/>
    </row>
    <row r="355" spans="4:19" x14ac:dyDescent="0.2">
      <c r="D355" s="93"/>
      <c r="E355" s="93"/>
      <c r="F355" s="93"/>
      <c r="G355" s="93"/>
      <c r="H355" s="93"/>
      <c r="I355" s="93"/>
      <c r="J355" s="93"/>
      <c r="K355" s="93"/>
      <c r="L355" s="93"/>
      <c r="M355" s="93"/>
      <c r="N355" s="93"/>
      <c r="O355" s="93"/>
      <c r="P355" s="93"/>
      <c r="Q355" s="93"/>
      <c r="R355" s="93"/>
      <c r="S355" s="93"/>
    </row>
    <row r="356" spans="4:19" x14ac:dyDescent="0.2">
      <c r="D356" s="93"/>
      <c r="E356" s="93"/>
      <c r="F356" s="93"/>
      <c r="G356" s="93"/>
      <c r="H356" s="93"/>
      <c r="I356" s="93"/>
      <c r="J356" s="93"/>
      <c r="K356" s="93"/>
      <c r="L356" s="93"/>
      <c r="M356" s="93"/>
      <c r="N356" s="93"/>
      <c r="O356" s="93"/>
      <c r="P356" s="93"/>
      <c r="Q356" s="93"/>
      <c r="R356" s="93"/>
      <c r="S356" s="93"/>
    </row>
    <row r="357" spans="4:19" x14ac:dyDescent="0.2">
      <c r="D357" s="93"/>
      <c r="E357" s="93"/>
      <c r="F357" s="93"/>
      <c r="G357" s="93"/>
      <c r="H357" s="93"/>
      <c r="I357" s="93"/>
      <c r="J357" s="93"/>
      <c r="K357" s="93"/>
      <c r="L357" s="93"/>
      <c r="M357" s="93"/>
      <c r="N357" s="93"/>
      <c r="O357" s="93"/>
      <c r="P357" s="93"/>
      <c r="Q357" s="93"/>
      <c r="R357" s="93"/>
      <c r="S357" s="93"/>
    </row>
    <row r="358" spans="4:19" x14ac:dyDescent="0.2">
      <c r="D358" s="93"/>
      <c r="E358" s="93"/>
      <c r="F358" s="93"/>
      <c r="G358" s="93"/>
      <c r="H358" s="93"/>
      <c r="I358" s="93"/>
      <c r="J358" s="93"/>
      <c r="K358" s="93"/>
      <c r="L358" s="93"/>
      <c r="M358" s="93"/>
      <c r="N358" s="93"/>
      <c r="O358" s="93"/>
      <c r="P358" s="93"/>
      <c r="Q358" s="93"/>
      <c r="R358" s="93"/>
      <c r="S358" s="93"/>
    </row>
    <row r="359" spans="4:19" x14ac:dyDescent="0.2">
      <c r="D359" s="93"/>
      <c r="E359" s="93"/>
      <c r="F359" s="93"/>
      <c r="G359" s="93"/>
      <c r="H359" s="93"/>
      <c r="I359" s="93"/>
      <c r="J359" s="93"/>
      <c r="K359" s="93"/>
      <c r="L359" s="93"/>
      <c r="M359" s="93"/>
      <c r="N359" s="93"/>
      <c r="O359" s="93"/>
      <c r="P359" s="93"/>
      <c r="Q359" s="93"/>
      <c r="R359" s="93"/>
      <c r="S359" s="93"/>
    </row>
    <row r="360" spans="4:19" x14ac:dyDescent="0.2">
      <c r="D360" s="93"/>
      <c r="E360" s="93"/>
      <c r="F360" s="93"/>
      <c r="G360" s="93"/>
      <c r="H360" s="93"/>
      <c r="I360" s="93"/>
      <c r="J360" s="93"/>
      <c r="K360" s="93"/>
      <c r="L360" s="93"/>
      <c r="M360" s="93"/>
      <c r="N360" s="93"/>
      <c r="O360" s="93"/>
      <c r="P360" s="93"/>
      <c r="Q360" s="93"/>
      <c r="R360" s="93"/>
      <c r="S360" s="93"/>
    </row>
    <row r="361" spans="4:19" x14ac:dyDescent="0.2">
      <c r="D361" s="93"/>
      <c r="E361" s="93"/>
      <c r="F361" s="93"/>
      <c r="G361" s="93"/>
      <c r="H361" s="93"/>
      <c r="I361" s="93"/>
      <c r="J361" s="93"/>
      <c r="K361" s="93"/>
      <c r="L361" s="93"/>
      <c r="M361" s="93"/>
      <c r="N361" s="93"/>
      <c r="O361" s="93"/>
      <c r="P361" s="93"/>
      <c r="Q361" s="93"/>
      <c r="R361" s="93"/>
      <c r="S361" s="93"/>
    </row>
    <row r="362" spans="4:19" x14ac:dyDescent="0.2">
      <c r="D362" s="93"/>
      <c r="E362" s="93"/>
      <c r="F362" s="93"/>
      <c r="G362" s="93"/>
      <c r="H362" s="93"/>
      <c r="I362" s="93"/>
      <c r="J362" s="93"/>
      <c r="K362" s="93"/>
      <c r="L362" s="93"/>
      <c r="M362" s="93"/>
      <c r="N362" s="93"/>
      <c r="O362" s="93"/>
      <c r="P362" s="93"/>
      <c r="Q362" s="93"/>
      <c r="R362" s="93"/>
      <c r="S362" s="93"/>
    </row>
    <row r="363" spans="4:19" x14ac:dyDescent="0.2">
      <c r="D363" s="93"/>
      <c r="E363" s="93"/>
      <c r="F363" s="93"/>
      <c r="G363" s="93"/>
      <c r="H363" s="93"/>
      <c r="I363" s="93"/>
      <c r="J363" s="93"/>
      <c r="K363" s="93"/>
      <c r="L363" s="93"/>
      <c r="M363" s="93"/>
      <c r="N363" s="93"/>
      <c r="O363" s="93"/>
      <c r="P363" s="93"/>
      <c r="Q363" s="93"/>
      <c r="R363" s="93"/>
      <c r="S363" s="93"/>
    </row>
    <row r="364" spans="4:19" x14ac:dyDescent="0.2">
      <c r="D364" s="93"/>
      <c r="E364" s="93"/>
      <c r="F364" s="93"/>
      <c r="G364" s="93"/>
      <c r="H364" s="93"/>
      <c r="I364" s="93"/>
      <c r="J364" s="93"/>
      <c r="K364" s="93"/>
      <c r="L364" s="93"/>
      <c r="M364" s="93"/>
      <c r="N364" s="93"/>
      <c r="O364" s="93"/>
      <c r="P364" s="93"/>
      <c r="Q364" s="93"/>
      <c r="R364" s="93"/>
      <c r="S364" s="93"/>
    </row>
    <row r="365" spans="4:19" x14ac:dyDescent="0.2">
      <c r="D365" s="93"/>
      <c r="E365" s="93"/>
      <c r="F365" s="93"/>
      <c r="G365" s="93"/>
      <c r="H365" s="93"/>
      <c r="I365" s="93"/>
      <c r="J365" s="93"/>
      <c r="K365" s="93"/>
      <c r="L365" s="93"/>
      <c r="M365" s="93"/>
      <c r="N365" s="93"/>
      <c r="O365" s="93"/>
      <c r="P365" s="93"/>
      <c r="Q365" s="93"/>
      <c r="R365" s="93"/>
      <c r="S365" s="93"/>
    </row>
    <row r="366" spans="4:19" x14ac:dyDescent="0.2">
      <c r="D366" s="93"/>
      <c r="E366" s="93"/>
      <c r="F366" s="93"/>
      <c r="G366" s="93"/>
      <c r="H366" s="93"/>
      <c r="I366" s="93"/>
      <c r="J366" s="93"/>
      <c r="K366" s="93"/>
      <c r="L366" s="93"/>
      <c r="M366" s="93"/>
      <c r="N366" s="93"/>
      <c r="O366" s="93"/>
      <c r="P366" s="93"/>
      <c r="Q366" s="93"/>
      <c r="R366" s="93"/>
      <c r="S366" s="93"/>
    </row>
    <row r="367" spans="4:19" x14ac:dyDescent="0.2">
      <c r="D367" s="93"/>
      <c r="E367" s="93"/>
      <c r="F367" s="93"/>
      <c r="G367" s="93"/>
      <c r="H367" s="93"/>
      <c r="I367" s="93"/>
      <c r="J367" s="93"/>
      <c r="K367" s="93"/>
      <c r="L367" s="93"/>
      <c r="M367" s="93"/>
      <c r="N367" s="93"/>
      <c r="O367" s="93"/>
      <c r="P367" s="93"/>
      <c r="Q367" s="93"/>
      <c r="R367" s="93"/>
      <c r="S367" s="93"/>
    </row>
    <row r="368" spans="4:19" x14ac:dyDescent="0.2">
      <c r="D368" s="93"/>
      <c r="E368" s="93"/>
      <c r="F368" s="93"/>
      <c r="G368" s="93"/>
      <c r="H368" s="93"/>
      <c r="I368" s="93"/>
      <c r="J368" s="93"/>
      <c r="K368" s="93"/>
      <c r="L368" s="93"/>
      <c r="M368" s="93"/>
      <c r="N368" s="93"/>
      <c r="O368" s="93"/>
      <c r="P368" s="93"/>
      <c r="Q368" s="93"/>
      <c r="R368" s="93"/>
      <c r="S368" s="93"/>
    </row>
    <row r="369" spans="4:19" x14ac:dyDescent="0.2">
      <c r="D369" s="93"/>
      <c r="E369" s="93"/>
      <c r="F369" s="93"/>
      <c r="G369" s="93"/>
      <c r="H369" s="93"/>
      <c r="I369" s="93"/>
      <c r="J369" s="93"/>
      <c r="K369" s="93"/>
      <c r="L369" s="93"/>
      <c r="M369" s="93"/>
      <c r="N369" s="93"/>
      <c r="O369" s="93"/>
      <c r="P369" s="93"/>
      <c r="Q369" s="93"/>
      <c r="R369" s="93"/>
      <c r="S369" s="93"/>
    </row>
    <row r="370" spans="4:19" x14ac:dyDescent="0.2">
      <c r="D370" s="93"/>
      <c r="E370" s="93"/>
      <c r="F370" s="93"/>
      <c r="G370" s="93"/>
      <c r="H370" s="93"/>
      <c r="I370" s="93"/>
      <c r="J370" s="93"/>
      <c r="K370" s="93"/>
      <c r="L370" s="93"/>
      <c r="M370" s="93"/>
      <c r="N370" s="93"/>
      <c r="O370" s="93"/>
      <c r="P370" s="93"/>
      <c r="Q370" s="93"/>
      <c r="R370" s="93"/>
      <c r="S370" s="93"/>
    </row>
    <row r="371" spans="4:19" x14ac:dyDescent="0.2">
      <c r="D371" s="93"/>
      <c r="E371" s="93"/>
      <c r="F371" s="93"/>
      <c r="G371" s="93"/>
      <c r="H371" s="93"/>
      <c r="I371" s="93"/>
      <c r="J371" s="93"/>
      <c r="K371" s="93"/>
      <c r="L371" s="93"/>
      <c r="M371" s="93"/>
      <c r="N371" s="93"/>
      <c r="O371" s="93"/>
      <c r="P371" s="93"/>
      <c r="Q371" s="93"/>
      <c r="R371" s="93"/>
      <c r="S371" s="93"/>
    </row>
    <row r="372" spans="4:19" x14ac:dyDescent="0.2">
      <c r="D372" s="93"/>
      <c r="E372" s="93"/>
      <c r="F372" s="93"/>
      <c r="G372" s="93"/>
      <c r="H372" s="93"/>
      <c r="I372" s="93"/>
      <c r="J372" s="93"/>
      <c r="K372" s="93"/>
      <c r="L372" s="93"/>
      <c r="M372" s="93"/>
      <c r="N372" s="93"/>
      <c r="O372" s="93"/>
      <c r="P372" s="93"/>
      <c r="Q372" s="93"/>
      <c r="R372" s="93"/>
      <c r="S372" s="93"/>
    </row>
    <row r="373" spans="4:19" x14ac:dyDescent="0.2">
      <c r="D373" s="93"/>
      <c r="E373" s="93"/>
      <c r="F373" s="93"/>
      <c r="G373" s="93"/>
      <c r="H373" s="93"/>
      <c r="I373" s="93"/>
      <c r="J373" s="93"/>
      <c r="K373" s="93"/>
      <c r="L373" s="93"/>
      <c r="M373" s="93"/>
      <c r="N373" s="93"/>
      <c r="O373" s="93"/>
      <c r="P373" s="93"/>
      <c r="Q373" s="93"/>
      <c r="R373" s="93"/>
      <c r="S373" s="93"/>
    </row>
    <row r="374" spans="4:19" x14ac:dyDescent="0.2">
      <c r="D374" s="93"/>
      <c r="E374" s="93"/>
      <c r="F374" s="93"/>
      <c r="G374" s="93"/>
      <c r="H374" s="93"/>
      <c r="I374" s="93"/>
      <c r="J374" s="93"/>
      <c r="K374" s="93"/>
      <c r="L374" s="93"/>
      <c r="M374" s="93"/>
      <c r="N374" s="93"/>
      <c r="O374" s="93"/>
      <c r="P374" s="93"/>
      <c r="Q374" s="93"/>
      <c r="R374" s="93"/>
      <c r="S374" s="93"/>
    </row>
    <row r="375" spans="4:19" x14ac:dyDescent="0.2">
      <c r="D375" s="93"/>
      <c r="E375" s="93"/>
      <c r="F375" s="93"/>
      <c r="G375" s="93"/>
      <c r="H375" s="93"/>
      <c r="I375" s="93"/>
      <c r="J375" s="93"/>
      <c r="K375" s="93"/>
      <c r="L375" s="93"/>
      <c r="M375" s="93"/>
      <c r="N375" s="93"/>
      <c r="O375" s="93"/>
      <c r="P375" s="93"/>
      <c r="Q375" s="93"/>
      <c r="R375" s="93"/>
      <c r="S375" s="93"/>
    </row>
    <row r="376" spans="4:19" x14ac:dyDescent="0.2">
      <c r="D376" s="93"/>
      <c r="E376" s="93"/>
      <c r="F376" s="93"/>
      <c r="G376" s="93"/>
      <c r="H376" s="93"/>
      <c r="I376" s="93"/>
      <c r="J376" s="93"/>
      <c r="K376" s="93"/>
      <c r="L376" s="93"/>
      <c r="M376" s="93"/>
      <c r="N376" s="93"/>
      <c r="O376" s="93"/>
      <c r="P376" s="93"/>
      <c r="Q376" s="93"/>
      <c r="R376" s="93"/>
      <c r="S376" s="93"/>
    </row>
    <row r="377" spans="4:19" x14ac:dyDescent="0.2">
      <c r="D377" s="93"/>
      <c r="E377" s="93"/>
      <c r="F377" s="93"/>
      <c r="G377" s="93"/>
      <c r="H377" s="93"/>
      <c r="I377" s="93"/>
      <c r="J377" s="93"/>
      <c r="K377" s="93"/>
      <c r="L377" s="93"/>
      <c r="M377" s="93"/>
      <c r="N377" s="93"/>
      <c r="O377" s="93"/>
      <c r="P377" s="93"/>
      <c r="Q377" s="93"/>
      <c r="R377" s="93"/>
      <c r="S377" s="93"/>
    </row>
    <row r="378" spans="4:19" x14ac:dyDescent="0.2">
      <c r="D378" s="93"/>
      <c r="E378" s="93"/>
      <c r="F378" s="93"/>
      <c r="G378" s="93"/>
      <c r="H378" s="93"/>
      <c r="I378" s="93"/>
      <c r="J378" s="93"/>
      <c r="K378" s="93"/>
      <c r="L378" s="93"/>
      <c r="M378" s="93"/>
      <c r="N378" s="93"/>
      <c r="O378" s="93"/>
      <c r="P378" s="93"/>
      <c r="Q378" s="93"/>
      <c r="R378" s="93"/>
      <c r="S378" s="93"/>
    </row>
    <row r="379" spans="4:19" x14ac:dyDescent="0.2">
      <c r="D379" s="93"/>
      <c r="E379" s="93"/>
      <c r="F379" s="93"/>
      <c r="G379" s="93"/>
      <c r="H379" s="93"/>
      <c r="I379" s="93"/>
      <c r="J379" s="93"/>
      <c r="K379" s="93"/>
      <c r="L379" s="93"/>
      <c r="M379" s="93"/>
      <c r="N379" s="93"/>
      <c r="O379" s="93"/>
      <c r="P379" s="93"/>
      <c r="Q379" s="93"/>
      <c r="R379" s="93"/>
      <c r="S379" s="93"/>
    </row>
    <row r="380" spans="4:19" x14ac:dyDescent="0.2">
      <c r="D380" s="93"/>
      <c r="E380" s="93"/>
      <c r="F380" s="93"/>
      <c r="G380" s="93"/>
      <c r="H380" s="93"/>
      <c r="I380" s="93"/>
      <c r="J380" s="93"/>
      <c r="K380" s="93"/>
      <c r="L380" s="93"/>
      <c r="M380" s="93"/>
      <c r="N380" s="93"/>
      <c r="O380" s="93"/>
      <c r="P380" s="93"/>
      <c r="Q380" s="93"/>
      <c r="R380" s="93"/>
      <c r="S380" s="93"/>
    </row>
    <row r="381" spans="4:19" x14ac:dyDescent="0.2">
      <c r="D381" s="93"/>
      <c r="E381" s="93"/>
      <c r="F381" s="93"/>
      <c r="G381" s="93"/>
      <c r="H381" s="93"/>
      <c r="I381" s="93"/>
      <c r="J381" s="93"/>
      <c r="K381" s="93"/>
      <c r="L381" s="93"/>
      <c r="M381" s="93"/>
      <c r="N381" s="93"/>
      <c r="O381" s="93"/>
      <c r="P381" s="93"/>
      <c r="Q381" s="93"/>
      <c r="R381" s="93"/>
      <c r="S381" s="93"/>
    </row>
    <row r="382" spans="4:19" x14ac:dyDescent="0.2">
      <c r="D382" s="93"/>
      <c r="E382" s="93"/>
      <c r="F382" s="93"/>
      <c r="G382" s="93"/>
      <c r="H382" s="93"/>
      <c r="I382" s="93"/>
      <c r="J382" s="93"/>
      <c r="K382" s="93"/>
      <c r="L382" s="93"/>
      <c r="M382" s="93"/>
      <c r="N382" s="93"/>
      <c r="O382" s="93"/>
      <c r="P382" s="93"/>
      <c r="Q382" s="93"/>
      <c r="R382" s="93"/>
      <c r="S382" s="93"/>
    </row>
    <row r="383" spans="4:19" x14ac:dyDescent="0.2">
      <c r="D383" s="93"/>
      <c r="E383" s="93"/>
      <c r="F383" s="93"/>
      <c r="G383" s="93"/>
      <c r="H383" s="93"/>
      <c r="I383" s="93"/>
      <c r="J383" s="93"/>
      <c r="K383" s="93"/>
      <c r="L383" s="93"/>
      <c r="M383" s="93"/>
      <c r="N383" s="93"/>
      <c r="O383" s="93"/>
      <c r="P383" s="93"/>
      <c r="Q383" s="93"/>
      <c r="R383" s="93"/>
      <c r="S383" s="93"/>
    </row>
    <row r="384" spans="4:19" x14ac:dyDescent="0.2">
      <c r="D384" s="93"/>
      <c r="E384" s="93"/>
      <c r="F384" s="93"/>
      <c r="G384" s="93"/>
      <c r="H384" s="93"/>
      <c r="I384" s="93"/>
      <c r="J384" s="93"/>
      <c r="K384" s="93"/>
      <c r="L384" s="93"/>
      <c r="M384" s="93"/>
      <c r="N384" s="93"/>
      <c r="O384" s="93"/>
      <c r="P384" s="93"/>
      <c r="Q384" s="93"/>
      <c r="R384" s="93"/>
      <c r="S384" s="93"/>
    </row>
    <row r="385" spans="4:19" x14ac:dyDescent="0.2">
      <c r="D385" s="93"/>
      <c r="E385" s="93"/>
      <c r="F385" s="93"/>
      <c r="G385" s="93"/>
      <c r="H385" s="93"/>
      <c r="I385" s="93"/>
      <c r="J385" s="93"/>
      <c r="K385" s="93"/>
      <c r="L385" s="93"/>
      <c r="M385" s="93"/>
      <c r="N385" s="93"/>
      <c r="O385" s="93"/>
      <c r="P385" s="93"/>
      <c r="Q385" s="93"/>
      <c r="R385" s="93"/>
      <c r="S385" s="93"/>
    </row>
    <row r="386" spans="4:19" x14ac:dyDescent="0.2">
      <c r="D386" s="93"/>
      <c r="E386" s="93"/>
      <c r="F386" s="93"/>
      <c r="G386" s="93"/>
      <c r="H386" s="93"/>
      <c r="I386" s="93"/>
      <c r="J386" s="93"/>
      <c r="K386" s="93"/>
      <c r="L386" s="93"/>
      <c r="M386" s="93"/>
      <c r="N386" s="93"/>
      <c r="O386" s="93"/>
      <c r="P386" s="93"/>
      <c r="Q386" s="93"/>
      <c r="R386" s="93"/>
      <c r="S386" s="93"/>
    </row>
    <row r="387" spans="4:19" x14ac:dyDescent="0.2">
      <c r="D387" s="93"/>
      <c r="E387" s="93"/>
      <c r="F387" s="93"/>
      <c r="G387" s="93"/>
      <c r="H387" s="93"/>
      <c r="I387" s="93"/>
      <c r="J387" s="93"/>
      <c r="K387" s="93"/>
      <c r="L387" s="93"/>
      <c r="M387" s="93"/>
      <c r="N387" s="93"/>
      <c r="O387" s="93"/>
      <c r="P387" s="93"/>
      <c r="Q387" s="93"/>
      <c r="R387" s="93"/>
      <c r="S387" s="93"/>
    </row>
    <row r="388" spans="4:19" x14ac:dyDescent="0.2">
      <c r="D388" s="93"/>
      <c r="E388" s="93"/>
      <c r="F388" s="93"/>
      <c r="G388" s="93"/>
      <c r="H388" s="93"/>
      <c r="I388" s="93"/>
      <c r="J388" s="93"/>
      <c r="K388" s="93"/>
      <c r="L388" s="93"/>
      <c r="M388" s="93"/>
      <c r="N388" s="93"/>
      <c r="O388" s="93"/>
      <c r="P388" s="93"/>
      <c r="Q388" s="93"/>
      <c r="R388" s="93"/>
      <c r="S388" s="93"/>
    </row>
    <row r="389" spans="4:19" x14ac:dyDescent="0.2">
      <c r="D389" s="93"/>
      <c r="E389" s="93"/>
      <c r="F389" s="93"/>
      <c r="G389" s="93"/>
      <c r="H389" s="93"/>
      <c r="I389" s="93"/>
      <c r="J389" s="93"/>
      <c r="K389" s="93"/>
      <c r="L389" s="93"/>
      <c r="M389" s="93"/>
      <c r="N389" s="93"/>
      <c r="O389" s="93"/>
      <c r="P389" s="93"/>
      <c r="Q389" s="93"/>
      <c r="R389" s="93"/>
      <c r="S389" s="93"/>
    </row>
    <row r="390" spans="4:19" x14ac:dyDescent="0.2">
      <c r="D390" s="93"/>
      <c r="E390" s="93"/>
      <c r="F390" s="93"/>
      <c r="G390" s="93"/>
      <c r="H390" s="93"/>
      <c r="I390" s="93"/>
      <c r="J390" s="93"/>
      <c r="K390" s="93"/>
      <c r="L390" s="93"/>
      <c r="M390" s="93"/>
      <c r="N390" s="93"/>
      <c r="O390" s="93"/>
      <c r="P390" s="93"/>
      <c r="Q390" s="93"/>
      <c r="R390" s="93"/>
      <c r="S390" s="93"/>
    </row>
    <row r="391" spans="4:19" x14ac:dyDescent="0.2">
      <c r="D391" s="93"/>
      <c r="E391" s="93"/>
      <c r="F391" s="93"/>
      <c r="G391" s="93"/>
      <c r="H391" s="93"/>
      <c r="I391" s="93"/>
      <c r="J391" s="93"/>
      <c r="K391" s="93"/>
      <c r="L391" s="93"/>
      <c r="M391" s="93"/>
      <c r="N391" s="93"/>
      <c r="O391" s="93"/>
      <c r="P391" s="93"/>
      <c r="Q391" s="93"/>
      <c r="R391" s="93"/>
      <c r="S391" s="93"/>
    </row>
    <row r="392" spans="4:19" x14ac:dyDescent="0.2">
      <c r="D392" s="93"/>
      <c r="E392" s="93"/>
      <c r="F392" s="93"/>
      <c r="G392" s="93"/>
      <c r="H392" s="93"/>
      <c r="I392" s="93"/>
      <c r="J392" s="93"/>
      <c r="K392" s="93"/>
      <c r="L392" s="93"/>
      <c r="M392" s="93"/>
      <c r="N392" s="93"/>
      <c r="O392" s="93"/>
      <c r="P392" s="93"/>
      <c r="Q392" s="93"/>
      <c r="R392" s="93"/>
      <c r="S392" s="93"/>
    </row>
    <row r="393" spans="4:19" x14ac:dyDescent="0.2">
      <c r="D393" s="93"/>
      <c r="E393" s="93"/>
      <c r="F393" s="93"/>
      <c r="G393" s="93"/>
      <c r="H393" s="93"/>
      <c r="I393" s="93"/>
      <c r="J393" s="93"/>
      <c r="K393" s="93"/>
      <c r="L393" s="93"/>
      <c r="M393" s="93"/>
      <c r="N393" s="93"/>
      <c r="O393" s="93"/>
      <c r="P393" s="93"/>
      <c r="Q393" s="93"/>
      <c r="R393" s="93"/>
      <c r="S393" s="93"/>
    </row>
    <row r="394" spans="4:19" x14ac:dyDescent="0.2">
      <c r="D394" s="93"/>
      <c r="E394" s="93"/>
      <c r="F394" s="93"/>
      <c r="G394" s="93"/>
      <c r="H394" s="93"/>
      <c r="I394" s="93"/>
      <c r="J394" s="93"/>
      <c r="K394" s="93"/>
      <c r="L394" s="93"/>
      <c r="M394" s="93"/>
      <c r="N394" s="93"/>
      <c r="O394" s="93"/>
      <c r="P394" s="93"/>
      <c r="Q394" s="93"/>
      <c r="R394" s="93"/>
      <c r="S394" s="93"/>
    </row>
    <row r="395" spans="4:19" x14ac:dyDescent="0.2">
      <c r="D395" s="93"/>
      <c r="E395" s="93"/>
      <c r="F395" s="93"/>
      <c r="G395" s="93"/>
      <c r="H395" s="93"/>
      <c r="I395" s="93"/>
      <c r="J395" s="93"/>
      <c r="K395" s="93"/>
      <c r="L395" s="93"/>
      <c r="M395" s="93"/>
      <c r="N395" s="93"/>
      <c r="O395" s="93"/>
      <c r="P395" s="93"/>
      <c r="Q395" s="93"/>
      <c r="R395" s="93"/>
      <c r="S395" s="93"/>
    </row>
    <row r="396" spans="4:19" x14ac:dyDescent="0.2">
      <c r="D396" s="93"/>
      <c r="E396" s="93"/>
      <c r="F396" s="93"/>
      <c r="G396" s="93"/>
      <c r="H396" s="93"/>
      <c r="I396" s="93"/>
      <c r="J396" s="93"/>
      <c r="K396" s="93"/>
      <c r="L396" s="93"/>
      <c r="M396" s="93"/>
      <c r="N396" s="93"/>
      <c r="O396" s="93"/>
      <c r="P396" s="93"/>
      <c r="Q396" s="93"/>
      <c r="R396" s="93"/>
      <c r="S396" s="93"/>
    </row>
    <row r="397" spans="4:19" x14ac:dyDescent="0.2">
      <c r="D397" s="93"/>
      <c r="E397" s="93"/>
      <c r="F397" s="93"/>
      <c r="G397" s="93"/>
      <c r="H397" s="93"/>
      <c r="I397" s="93"/>
      <c r="J397" s="93"/>
      <c r="K397" s="93"/>
      <c r="L397" s="93"/>
      <c r="M397" s="93"/>
      <c r="N397" s="93"/>
      <c r="O397" s="93"/>
      <c r="P397" s="93"/>
      <c r="Q397" s="93"/>
      <c r="R397" s="93"/>
      <c r="S397" s="93"/>
    </row>
    <row r="398" spans="4:19" x14ac:dyDescent="0.2">
      <c r="D398" s="93"/>
      <c r="E398" s="93"/>
      <c r="F398" s="93"/>
      <c r="G398" s="93"/>
      <c r="H398" s="93"/>
      <c r="I398" s="93"/>
      <c r="J398" s="93"/>
      <c r="K398" s="93"/>
      <c r="L398" s="93"/>
      <c r="M398" s="93"/>
      <c r="N398" s="93"/>
      <c r="O398" s="93"/>
      <c r="P398" s="93"/>
      <c r="Q398" s="93"/>
      <c r="R398" s="93"/>
      <c r="S398" s="93"/>
    </row>
    <row r="399" spans="4:19" x14ac:dyDescent="0.2">
      <c r="D399" s="93"/>
      <c r="E399" s="93"/>
      <c r="F399" s="93"/>
      <c r="G399" s="93"/>
      <c r="H399" s="93"/>
      <c r="I399" s="93"/>
      <c r="J399" s="93"/>
      <c r="K399" s="93"/>
      <c r="L399" s="93"/>
      <c r="M399" s="93"/>
      <c r="N399" s="93"/>
      <c r="O399" s="93"/>
      <c r="P399" s="93"/>
      <c r="Q399" s="93"/>
      <c r="R399" s="93"/>
      <c r="S399" s="93"/>
    </row>
    <row r="400" spans="4:19" x14ac:dyDescent="0.2">
      <c r="D400" s="93"/>
      <c r="E400" s="93"/>
      <c r="F400" s="93"/>
      <c r="G400" s="93"/>
      <c r="H400" s="93"/>
      <c r="I400" s="93"/>
      <c r="J400" s="93"/>
      <c r="K400" s="93"/>
      <c r="L400" s="93"/>
      <c r="M400" s="93"/>
      <c r="N400" s="93"/>
      <c r="O400" s="93"/>
      <c r="P400" s="93"/>
      <c r="Q400" s="93"/>
      <c r="R400" s="93"/>
      <c r="S400" s="93"/>
    </row>
    <row r="401" spans="4:19" x14ac:dyDescent="0.2">
      <c r="D401" s="93"/>
      <c r="E401" s="93"/>
      <c r="F401" s="93"/>
      <c r="G401" s="93"/>
      <c r="H401" s="93"/>
      <c r="I401" s="93"/>
      <c r="J401" s="93"/>
      <c r="K401" s="93"/>
      <c r="L401" s="93"/>
      <c r="M401" s="93"/>
      <c r="N401" s="93"/>
      <c r="O401" s="93"/>
      <c r="P401" s="93"/>
      <c r="Q401" s="93"/>
      <c r="R401" s="93"/>
      <c r="S401" s="93"/>
    </row>
    <row r="402" spans="4:19" x14ac:dyDescent="0.2">
      <c r="D402" s="93"/>
      <c r="E402" s="93"/>
      <c r="F402" s="93"/>
      <c r="G402" s="93"/>
      <c r="H402" s="93"/>
      <c r="I402" s="93"/>
      <c r="J402" s="93"/>
      <c r="K402" s="93"/>
      <c r="L402" s="93"/>
      <c r="M402" s="93"/>
      <c r="N402" s="93"/>
      <c r="O402" s="93"/>
      <c r="P402" s="93"/>
      <c r="Q402" s="93"/>
      <c r="R402" s="93"/>
      <c r="S402" s="93"/>
    </row>
    <row r="403" spans="4:19" x14ac:dyDescent="0.2">
      <c r="D403" s="93"/>
      <c r="E403" s="93"/>
      <c r="F403" s="93"/>
      <c r="G403" s="93"/>
      <c r="H403" s="93"/>
      <c r="I403" s="93"/>
      <c r="J403" s="93"/>
      <c r="K403" s="93"/>
      <c r="L403" s="93"/>
      <c r="M403" s="93"/>
      <c r="N403" s="93"/>
      <c r="O403" s="93"/>
      <c r="P403" s="93"/>
      <c r="Q403" s="93"/>
      <c r="R403" s="93"/>
      <c r="S403" s="93"/>
    </row>
    <row r="404" spans="4:19" x14ac:dyDescent="0.2">
      <c r="D404" s="93"/>
      <c r="E404" s="93"/>
      <c r="F404" s="93"/>
      <c r="G404" s="93"/>
      <c r="H404" s="93"/>
      <c r="I404" s="93"/>
      <c r="J404" s="93"/>
      <c r="K404" s="93"/>
      <c r="L404" s="93"/>
      <c r="M404" s="93"/>
      <c r="N404" s="93"/>
      <c r="O404" s="93"/>
      <c r="P404" s="93"/>
      <c r="Q404" s="93"/>
      <c r="R404" s="93"/>
      <c r="S404" s="93"/>
    </row>
    <row r="405" spans="4:19" x14ac:dyDescent="0.2">
      <c r="D405" s="93"/>
      <c r="E405" s="93"/>
      <c r="F405" s="93"/>
      <c r="G405" s="93"/>
      <c r="H405" s="93"/>
      <c r="I405" s="93"/>
      <c r="J405" s="93"/>
      <c r="K405" s="93"/>
      <c r="L405" s="93"/>
      <c r="M405" s="93"/>
      <c r="N405" s="93"/>
      <c r="O405" s="93"/>
      <c r="P405" s="93"/>
      <c r="Q405" s="93"/>
      <c r="R405" s="93"/>
      <c r="S405" s="93"/>
    </row>
    <row r="406" spans="4:19" x14ac:dyDescent="0.2">
      <c r="D406" s="93"/>
      <c r="E406" s="93"/>
      <c r="F406" s="93"/>
      <c r="G406" s="93"/>
      <c r="H406" s="93"/>
      <c r="I406" s="93"/>
      <c r="J406" s="93"/>
      <c r="K406" s="93"/>
      <c r="L406" s="93"/>
      <c r="M406" s="93"/>
      <c r="N406" s="93"/>
      <c r="O406" s="93"/>
      <c r="P406" s="93"/>
      <c r="Q406" s="93"/>
      <c r="R406" s="93"/>
      <c r="S406" s="93"/>
    </row>
    <row r="407" spans="4:19" x14ac:dyDescent="0.2">
      <c r="D407" s="93"/>
      <c r="E407" s="93"/>
      <c r="F407" s="93"/>
      <c r="G407" s="93"/>
      <c r="H407" s="93"/>
      <c r="I407" s="93"/>
      <c r="J407" s="93"/>
      <c r="K407" s="93"/>
      <c r="L407" s="93"/>
      <c r="M407" s="93"/>
      <c r="N407" s="93"/>
      <c r="O407" s="93"/>
      <c r="P407" s="93"/>
      <c r="Q407" s="93"/>
      <c r="R407" s="93"/>
      <c r="S407" s="93"/>
    </row>
    <row r="408" spans="4:19" x14ac:dyDescent="0.2">
      <c r="D408" s="93"/>
      <c r="E408" s="93"/>
      <c r="F408" s="93"/>
      <c r="G408" s="93"/>
      <c r="H408" s="93"/>
      <c r="I408" s="93"/>
      <c r="J408" s="93"/>
      <c r="K408" s="93"/>
      <c r="L408" s="93"/>
      <c r="M408" s="93"/>
      <c r="N408" s="93"/>
      <c r="O408" s="93"/>
      <c r="P408" s="93"/>
      <c r="Q408" s="93"/>
      <c r="R408" s="93"/>
      <c r="S408" s="93"/>
    </row>
    <row r="409" spans="4:19" x14ac:dyDescent="0.2">
      <c r="D409" s="93"/>
      <c r="E409" s="93"/>
      <c r="F409" s="93"/>
      <c r="G409" s="93"/>
      <c r="H409" s="93"/>
      <c r="I409" s="93"/>
      <c r="J409" s="93"/>
      <c r="K409" s="93"/>
      <c r="L409" s="93"/>
      <c r="M409" s="93"/>
      <c r="N409" s="93"/>
      <c r="O409" s="93"/>
      <c r="P409" s="93"/>
      <c r="Q409" s="93"/>
      <c r="R409" s="93"/>
      <c r="S409" s="93"/>
    </row>
    <row r="410" spans="4:19" x14ac:dyDescent="0.2">
      <c r="D410" s="93"/>
      <c r="E410" s="93"/>
      <c r="F410" s="93"/>
      <c r="G410" s="93"/>
      <c r="H410" s="93"/>
      <c r="I410" s="93"/>
      <c r="J410" s="93"/>
      <c r="K410" s="93"/>
      <c r="L410" s="93"/>
      <c r="M410" s="93"/>
      <c r="N410" s="93"/>
      <c r="O410" s="93"/>
      <c r="P410" s="93"/>
      <c r="Q410" s="93"/>
      <c r="R410" s="93"/>
      <c r="S410" s="93"/>
    </row>
    <row r="411" spans="4:19" x14ac:dyDescent="0.2">
      <c r="D411" s="93"/>
      <c r="E411" s="93"/>
      <c r="F411" s="93"/>
      <c r="G411" s="93"/>
      <c r="H411" s="93"/>
      <c r="I411" s="93"/>
      <c r="J411" s="93"/>
      <c r="K411" s="93"/>
      <c r="L411" s="93"/>
      <c r="M411" s="93"/>
      <c r="N411" s="93"/>
      <c r="O411" s="93"/>
      <c r="P411" s="93"/>
      <c r="Q411" s="93"/>
      <c r="R411" s="93"/>
      <c r="S411" s="93"/>
    </row>
    <row r="412" spans="4:19" x14ac:dyDescent="0.2">
      <c r="D412" s="93"/>
      <c r="E412" s="93"/>
      <c r="F412" s="93"/>
      <c r="G412" s="93"/>
      <c r="H412" s="93"/>
      <c r="I412" s="93"/>
      <c r="J412" s="93"/>
      <c r="K412" s="93"/>
      <c r="L412" s="93"/>
      <c r="M412" s="93"/>
      <c r="N412" s="93"/>
      <c r="O412" s="93"/>
      <c r="P412" s="93"/>
      <c r="Q412" s="93"/>
      <c r="R412" s="93"/>
      <c r="S412" s="93"/>
    </row>
    <row r="413" spans="4:19" x14ac:dyDescent="0.2">
      <c r="D413" s="93"/>
      <c r="E413" s="93"/>
      <c r="F413" s="93"/>
      <c r="G413" s="93"/>
      <c r="H413" s="93"/>
      <c r="I413" s="93"/>
      <c r="J413" s="93"/>
      <c r="K413" s="93"/>
      <c r="L413" s="93"/>
      <c r="M413" s="93"/>
      <c r="N413" s="93"/>
      <c r="O413" s="93"/>
      <c r="P413" s="93"/>
      <c r="Q413" s="93"/>
      <c r="R413" s="93"/>
      <c r="S413" s="93"/>
    </row>
    <row r="414" spans="4:19" x14ac:dyDescent="0.2">
      <c r="D414" s="93"/>
      <c r="E414" s="93"/>
      <c r="F414" s="93"/>
      <c r="G414" s="93"/>
      <c r="H414" s="93"/>
      <c r="I414" s="93"/>
      <c r="J414" s="93"/>
      <c r="K414" s="93"/>
      <c r="L414" s="93"/>
      <c r="M414" s="93"/>
      <c r="N414" s="93"/>
      <c r="O414" s="93"/>
      <c r="P414" s="93"/>
      <c r="Q414" s="93"/>
      <c r="R414" s="93"/>
      <c r="S414" s="93"/>
    </row>
    <row r="415" spans="4:19" x14ac:dyDescent="0.2">
      <c r="D415" s="93"/>
      <c r="E415" s="93"/>
      <c r="F415" s="93"/>
      <c r="G415" s="93"/>
      <c r="H415" s="93"/>
      <c r="I415" s="93"/>
      <c r="J415" s="93"/>
      <c r="K415" s="93"/>
      <c r="L415" s="93"/>
      <c r="M415" s="93"/>
      <c r="N415" s="93"/>
      <c r="O415" s="93"/>
      <c r="P415" s="93"/>
      <c r="Q415" s="93"/>
      <c r="R415" s="93"/>
      <c r="S415" s="93"/>
    </row>
    <row r="416" spans="4:19" x14ac:dyDescent="0.2">
      <c r="D416" s="93"/>
      <c r="E416" s="93"/>
      <c r="F416" s="93"/>
      <c r="G416" s="93"/>
      <c r="H416" s="93"/>
      <c r="I416" s="93"/>
      <c r="J416" s="93"/>
      <c r="K416" s="93"/>
      <c r="L416" s="93"/>
      <c r="M416" s="93"/>
      <c r="N416" s="93"/>
      <c r="O416" s="93"/>
      <c r="P416" s="93"/>
      <c r="Q416" s="93"/>
      <c r="R416" s="93"/>
      <c r="S416" s="93"/>
    </row>
    <row r="417" spans="4:19" x14ac:dyDescent="0.2">
      <c r="D417" s="93"/>
      <c r="E417" s="93"/>
      <c r="F417" s="93"/>
      <c r="G417" s="93"/>
      <c r="H417" s="93"/>
      <c r="I417" s="93"/>
      <c r="J417" s="93"/>
      <c r="K417" s="93"/>
      <c r="L417" s="93"/>
      <c r="M417" s="93"/>
      <c r="N417" s="93"/>
      <c r="O417" s="93"/>
      <c r="P417" s="93"/>
      <c r="Q417" s="93"/>
      <c r="R417" s="93"/>
      <c r="S417" s="93"/>
    </row>
    <row r="418" spans="4:19" x14ac:dyDescent="0.2">
      <c r="D418" s="93"/>
      <c r="E418" s="93"/>
      <c r="F418" s="93"/>
      <c r="G418" s="93"/>
      <c r="H418" s="93"/>
      <c r="I418" s="93"/>
      <c r="J418" s="93"/>
      <c r="K418" s="93"/>
      <c r="L418" s="93"/>
      <c r="M418" s="93"/>
      <c r="N418" s="93"/>
      <c r="O418" s="93"/>
      <c r="P418" s="93"/>
      <c r="Q418" s="93"/>
      <c r="R418" s="93"/>
      <c r="S418" s="93"/>
    </row>
    <row r="419" spans="4:19" x14ac:dyDescent="0.2">
      <c r="D419" s="93"/>
      <c r="E419" s="93"/>
      <c r="F419" s="93"/>
      <c r="G419" s="93"/>
      <c r="H419" s="93"/>
      <c r="I419" s="93"/>
      <c r="J419" s="93"/>
      <c r="K419" s="93"/>
      <c r="L419" s="93"/>
      <c r="M419" s="93"/>
      <c r="N419" s="93"/>
      <c r="O419" s="93"/>
      <c r="P419" s="93"/>
      <c r="Q419" s="93"/>
      <c r="R419" s="93"/>
      <c r="S419" s="93"/>
    </row>
    <row r="420" spans="4:19" x14ac:dyDescent="0.2">
      <c r="D420" s="93"/>
      <c r="E420" s="93"/>
      <c r="F420" s="93"/>
      <c r="G420" s="93"/>
      <c r="H420" s="93"/>
      <c r="I420" s="93"/>
      <c r="J420" s="93"/>
      <c r="K420" s="93"/>
      <c r="L420" s="93"/>
      <c r="M420" s="93"/>
      <c r="N420" s="93"/>
      <c r="O420" s="93"/>
      <c r="P420" s="93"/>
      <c r="Q420" s="93"/>
      <c r="R420" s="93"/>
      <c r="S420" s="93"/>
    </row>
    <row r="421" spans="4:19" x14ac:dyDescent="0.2">
      <c r="D421" s="93"/>
      <c r="E421" s="93"/>
      <c r="F421" s="93"/>
      <c r="G421" s="93"/>
      <c r="H421" s="93"/>
      <c r="I421" s="93"/>
      <c r="J421" s="93"/>
      <c r="K421" s="93"/>
      <c r="L421" s="93"/>
      <c r="M421" s="93"/>
      <c r="N421" s="93"/>
      <c r="O421" s="93"/>
      <c r="P421" s="93"/>
      <c r="Q421" s="93"/>
      <c r="R421" s="93"/>
      <c r="S421" s="93"/>
    </row>
    <row r="422" spans="4:19" x14ac:dyDescent="0.2">
      <c r="D422" s="93"/>
      <c r="E422" s="93"/>
      <c r="F422" s="93"/>
      <c r="G422" s="93"/>
      <c r="H422" s="93"/>
      <c r="I422" s="93"/>
      <c r="J422" s="93"/>
      <c r="K422" s="93"/>
      <c r="L422" s="93"/>
      <c r="M422" s="93"/>
      <c r="N422" s="93"/>
      <c r="O422" s="93"/>
      <c r="P422" s="93"/>
      <c r="Q422" s="93"/>
      <c r="R422" s="93"/>
      <c r="S422" s="93"/>
    </row>
    <row r="423" spans="4:19" x14ac:dyDescent="0.2">
      <c r="D423" s="93"/>
      <c r="E423" s="93"/>
      <c r="F423" s="93"/>
      <c r="G423" s="93"/>
      <c r="H423" s="93"/>
      <c r="I423" s="93"/>
      <c r="J423" s="93"/>
      <c r="K423" s="93"/>
      <c r="L423" s="93"/>
      <c r="M423" s="93"/>
      <c r="N423" s="93"/>
      <c r="O423" s="93"/>
      <c r="P423" s="93"/>
      <c r="Q423" s="93"/>
      <c r="R423" s="93"/>
      <c r="S423" s="93"/>
    </row>
    <row r="424" spans="4:19" x14ac:dyDescent="0.2">
      <c r="D424" s="93"/>
      <c r="E424" s="93"/>
      <c r="F424" s="93"/>
      <c r="G424" s="93"/>
      <c r="H424" s="93"/>
      <c r="I424" s="93"/>
      <c r="J424" s="93"/>
      <c r="K424" s="93"/>
      <c r="L424" s="93"/>
      <c r="M424" s="93"/>
      <c r="N424" s="93"/>
      <c r="O424" s="93"/>
      <c r="P424" s="93"/>
      <c r="Q424" s="93"/>
      <c r="R424" s="93"/>
      <c r="S424" s="93"/>
    </row>
    <row r="425" spans="4:19" x14ac:dyDescent="0.2">
      <c r="D425" s="93"/>
      <c r="E425" s="93"/>
      <c r="F425" s="93"/>
      <c r="G425" s="93"/>
      <c r="H425" s="93"/>
      <c r="I425" s="93"/>
      <c r="J425" s="93"/>
      <c r="K425" s="93"/>
      <c r="L425" s="93"/>
      <c r="M425" s="93"/>
      <c r="N425" s="93"/>
      <c r="O425" s="93"/>
      <c r="P425" s="93"/>
      <c r="Q425" s="93"/>
      <c r="R425" s="93"/>
      <c r="S425" s="93"/>
    </row>
    <row r="426" spans="4:19" x14ac:dyDescent="0.2">
      <c r="D426" s="93"/>
      <c r="E426" s="93"/>
      <c r="F426" s="93"/>
      <c r="G426" s="93"/>
      <c r="H426" s="93"/>
      <c r="I426" s="93"/>
      <c r="J426" s="93"/>
      <c r="K426" s="93"/>
      <c r="L426" s="93"/>
      <c r="M426" s="93"/>
      <c r="N426" s="93"/>
      <c r="O426" s="93"/>
      <c r="P426" s="93"/>
      <c r="Q426" s="93"/>
      <c r="R426" s="93"/>
      <c r="S426" s="93"/>
    </row>
    <row r="427" spans="4:19" x14ac:dyDescent="0.2">
      <c r="D427" s="93"/>
      <c r="E427" s="93"/>
      <c r="F427" s="93"/>
      <c r="G427" s="93"/>
      <c r="H427" s="93"/>
      <c r="I427" s="93"/>
      <c r="J427" s="93"/>
      <c r="K427" s="93"/>
      <c r="L427" s="93"/>
      <c r="M427" s="93"/>
      <c r="N427" s="93"/>
      <c r="O427" s="93"/>
      <c r="P427" s="93"/>
      <c r="Q427" s="93"/>
      <c r="R427" s="93"/>
      <c r="S427" s="93"/>
    </row>
    <row r="428" spans="4:19" x14ac:dyDescent="0.2">
      <c r="D428" s="93"/>
      <c r="E428" s="93"/>
      <c r="F428" s="93"/>
      <c r="G428" s="93"/>
      <c r="H428" s="93"/>
      <c r="I428" s="93"/>
      <c r="J428" s="93"/>
      <c r="K428" s="93"/>
      <c r="L428" s="93"/>
      <c r="M428" s="93"/>
      <c r="N428" s="93"/>
      <c r="O428" s="93"/>
      <c r="P428" s="93"/>
      <c r="Q428" s="93"/>
      <c r="R428" s="93"/>
      <c r="S428" s="93"/>
    </row>
    <row r="429" spans="4:19" x14ac:dyDescent="0.2">
      <c r="D429" s="93"/>
      <c r="E429" s="93"/>
      <c r="F429" s="93"/>
      <c r="G429" s="93"/>
      <c r="H429" s="93"/>
      <c r="I429" s="93"/>
      <c r="J429" s="93"/>
      <c r="K429" s="93"/>
      <c r="L429" s="93"/>
      <c r="M429" s="93"/>
      <c r="N429" s="93"/>
      <c r="O429" s="93"/>
      <c r="P429" s="93"/>
      <c r="Q429" s="93"/>
      <c r="R429" s="93"/>
      <c r="S429" s="93"/>
    </row>
    <row r="430" spans="4:19" x14ac:dyDescent="0.2">
      <c r="D430" s="93"/>
      <c r="E430" s="93"/>
      <c r="F430" s="93"/>
      <c r="G430" s="93"/>
      <c r="H430" s="93"/>
      <c r="I430" s="93"/>
      <c r="J430" s="93"/>
      <c r="K430" s="93"/>
      <c r="L430" s="93"/>
      <c r="M430" s="93"/>
      <c r="N430" s="93"/>
      <c r="O430" s="93"/>
      <c r="P430" s="93"/>
      <c r="Q430" s="93"/>
      <c r="R430" s="93"/>
      <c r="S430" s="93"/>
    </row>
    <row r="431" spans="4:19" x14ac:dyDescent="0.2">
      <c r="D431" s="93"/>
      <c r="E431" s="93"/>
      <c r="F431" s="93"/>
      <c r="G431" s="93"/>
      <c r="H431" s="93"/>
      <c r="I431" s="93"/>
      <c r="J431" s="93"/>
      <c r="K431" s="93"/>
      <c r="L431" s="93"/>
      <c r="M431" s="93"/>
      <c r="N431" s="93"/>
      <c r="O431" s="93"/>
      <c r="P431" s="93"/>
      <c r="Q431" s="93"/>
      <c r="R431" s="93"/>
      <c r="S431" s="93"/>
    </row>
    <row r="432" spans="4:19" x14ac:dyDescent="0.2">
      <c r="D432" s="93"/>
      <c r="E432" s="93"/>
      <c r="F432" s="93"/>
      <c r="G432" s="93"/>
      <c r="H432" s="93"/>
      <c r="I432" s="93"/>
      <c r="J432" s="93"/>
      <c r="K432" s="93"/>
      <c r="L432" s="93"/>
      <c r="M432" s="93"/>
      <c r="N432" s="93"/>
      <c r="O432" s="93"/>
      <c r="P432" s="93"/>
      <c r="Q432" s="93"/>
      <c r="R432" s="93"/>
      <c r="S432" s="93"/>
    </row>
    <row r="433" spans="4:19" x14ac:dyDescent="0.2">
      <c r="D433" s="93"/>
      <c r="E433" s="93"/>
      <c r="F433" s="93"/>
      <c r="G433" s="93"/>
      <c r="H433" s="93"/>
      <c r="I433" s="93"/>
      <c r="J433" s="93"/>
      <c r="K433" s="93"/>
      <c r="L433" s="93"/>
      <c r="M433" s="93"/>
      <c r="N433" s="93"/>
      <c r="O433" s="93"/>
      <c r="P433" s="93"/>
      <c r="Q433" s="93"/>
      <c r="R433" s="93"/>
      <c r="S433" s="93"/>
    </row>
    <row r="434" spans="4:19" x14ac:dyDescent="0.2">
      <c r="D434" s="93"/>
      <c r="E434" s="93"/>
      <c r="F434" s="93"/>
      <c r="G434" s="93"/>
      <c r="H434" s="93"/>
      <c r="I434" s="93"/>
      <c r="J434" s="93"/>
      <c r="K434" s="93"/>
      <c r="L434" s="93"/>
      <c r="M434" s="93"/>
      <c r="N434" s="93"/>
      <c r="O434" s="93"/>
      <c r="P434" s="93"/>
      <c r="Q434" s="93"/>
      <c r="R434" s="93"/>
      <c r="S434" s="93"/>
    </row>
    <row r="435" spans="4:19" x14ac:dyDescent="0.2">
      <c r="D435" s="93"/>
      <c r="E435" s="93"/>
      <c r="F435" s="93"/>
      <c r="G435" s="93"/>
      <c r="H435" s="93"/>
      <c r="I435" s="93"/>
      <c r="J435" s="93"/>
      <c r="K435" s="93"/>
      <c r="L435" s="93"/>
      <c r="M435" s="93"/>
      <c r="N435" s="93"/>
      <c r="O435" s="93"/>
      <c r="P435" s="93"/>
      <c r="Q435" s="93"/>
      <c r="R435" s="93"/>
      <c r="S435" s="93"/>
    </row>
    <row r="436" spans="4:19" x14ac:dyDescent="0.2">
      <c r="D436" s="93"/>
      <c r="E436" s="93"/>
      <c r="F436" s="93"/>
      <c r="G436" s="93"/>
      <c r="H436" s="93"/>
      <c r="I436" s="93"/>
      <c r="J436" s="93"/>
      <c r="K436" s="93"/>
      <c r="L436" s="93"/>
      <c r="M436" s="93"/>
      <c r="N436" s="93"/>
      <c r="O436" s="93"/>
      <c r="P436" s="93"/>
      <c r="Q436" s="93"/>
      <c r="R436" s="93"/>
      <c r="S436" s="93"/>
    </row>
    <row r="437" spans="4:19" x14ac:dyDescent="0.2">
      <c r="D437" s="93"/>
      <c r="E437" s="93"/>
      <c r="F437" s="93"/>
      <c r="G437" s="93"/>
      <c r="H437" s="93"/>
      <c r="I437" s="93"/>
      <c r="J437" s="93"/>
      <c r="K437" s="93"/>
      <c r="L437" s="93"/>
      <c r="M437" s="93"/>
      <c r="N437" s="93"/>
      <c r="O437" s="93"/>
      <c r="P437" s="93"/>
      <c r="Q437" s="93"/>
      <c r="R437" s="93"/>
      <c r="S437" s="93"/>
    </row>
    <row r="438" spans="4:19" x14ac:dyDescent="0.2">
      <c r="D438" s="93"/>
      <c r="E438" s="93"/>
      <c r="F438" s="93"/>
      <c r="G438" s="93"/>
      <c r="H438" s="93"/>
      <c r="I438" s="93"/>
      <c r="J438" s="93"/>
      <c r="K438" s="93"/>
      <c r="L438" s="93"/>
      <c r="M438" s="93"/>
      <c r="N438" s="93"/>
      <c r="O438" s="93"/>
      <c r="P438" s="93"/>
      <c r="Q438" s="93"/>
      <c r="R438" s="93"/>
      <c r="S438" s="93"/>
    </row>
    <row r="439" spans="4:19" x14ac:dyDescent="0.2">
      <c r="D439" s="93"/>
      <c r="E439" s="93"/>
      <c r="F439" s="93"/>
      <c r="G439" s="93"/>
      <c r="H439" s="93"/>
      <c r="I439" s="93"/>
      <c r="J439" s="93"/>
      <c r="K439" s="93"/>
      <c r="L439" s="93"/>
      <c r="M439" s="93"/>
      <c r="N439" s="93"/>
      <c r="O439" s="93"/>
      <c r="P439" s="93"/>
      <c r="Q439" s="93"/>
      <c r="R439" s="93"/>
      <c r="S439" s="93"/>
    </row>
    <row r="440" spans="4:19" x14ac:dyDescent="0.2">
      <c r="D440" s="93"/>
      <c r="E440" s="93"/>
      <c r="F440" s="93"/>
      <c r="G440" s="93"/>
      <c r="H440" s="93"/>
      <c r="I440" s="93"/>
      <c r="J440" s="93"/>
      <c r="K440" s="93"/>
      <c r="L440" s="93"/>
      <c r="M440" s="93"/>
      <c r="N440" s="93"/>
      <c r="O440" s="93"/>
      <c r="P440" s="93"/>
      <c r="Q440" s="93"/>
      <c r="R440" s="93"/>
      <c r="S440" s="93"/>
    </row>
    <row r="441" spans="4:19" x14ac:dyDescent="0.2">
      <c r="D441" s="93"/>
      <c r="E441" s="93"/>
      <c r="F441" s="93"/>
      <c r="G441" s="93"/>
      <c r="H441" s="93"/>
      <c r="I441" s="93"/>
      <c r="J441" s="93"/>
      <c r="K441" s="93"/>
      <c r="L441" s="93"/>
      <c r="M441" s="93"/>
      <c r="N441" s="93"/>
      <c r="O441" s="93"/>
      <c r="P441" s="93"/>
      <c r="Q441" s="93"/>
      <c r="R441" s="93"/>
      <c r="S441" s="93"/>
    </row>
    <row r="442" spans="4:19" x14ac:dyDescent="0.2">
      <c r="D442" s="93"/>
      <c r="E442" s="93"/>
      <c r="F442" s="93"/>
      <c r="G442" s="93"/>
      <c r="H442" s="93"/>
      <c r="I442" s="93"/>
      <c r="J442" s="93"/>
      <c r="K442" s="93"/>
      <c r="L442" s="93"/>
      <c r="M442" s="93"/>
      <c r="N442" s="93"/>
      <c r="O442" s="93"/>
      <c r="P442" s="93"/>
      <c r="Q442" s="93"/>
      <c r="R442" s="93"/>
      <c r="S442" s="93"/>
    </row>
    <row r="443" spans="4:19" x14ac:dyDescent="0.2">
      <c r="D443" s="93"/>
      <c r="E443" s="93"/>
      <c r="F443" s="93"/>
      <c r="G443" s="93"/>
      <c r="H443" s="93"/>
      <c r="I443" s="93"/>
      <c r="J443" s="93"/>
      <c r="K443" s="93"/>
      <c r="L443" s="93"/>
      <c r="M443" s="93"/>
      <c r="N443" s="93"/>
      <c r="O443" s="93"/>
      <c r="P443" s="93"/>
      <c r="Q443" s="93"/>
      <c r="R443" s="93"/>
      <c r="S443" s="93"/>
    </row>
    <row r="444" spans="4:19" x14ac:dyDescent="0.2">
      <c r="D444" s="93"/>
      <c r="E444" s="93"/>
      <c r="F444" s="93"/>
      <c r="G444" s="93"/>
      <c r="H444" s="93"/>
      <c r="I444" s="93"/>
      <c r="J444" s="93"/>
      <c r="K444" s="93"/>
      <c r="L444" s="93"/>
      <c r="M444" s="93"/>
      <c r="N444" s="93"/>
      <c r="O444" s="93"/>
      <c r="P444" s="93"/>
      <c r="Q444" s="93"/>
      <c r="R444" s="93"/>
      <c r="S444" s="93"/>
    </row>
    <row r="445" spans="4:19" x14ac:dyDescent="0.2">
      <c r="D445" s="93"/>
      <c r="E445" s="93"/>
      <c r="F445" s="93"/>
      <c r="G445" s="93"/>
      <c r="H445" s="93"/>
      <c r="I445" s="93"/>
      <c r="J445" s="93"/>
      <c r="K445" s="93"/>
      <c r="L445" s="93"/>
      <c r="M445" s="93"/>
      <c r="N445" s="93"/>
      <c r="O445" s="93"/>
      <c r="P445" s="93"/>
      <c r="Q445" s="93"/>
      <c r="R445" s="93"/>
      <c r="S445" s="93"/>
    </row>
    <row r="446" spans="4:19" x14ac:dyDescent="0.2">
      <c r="D446" s="93"/>
      <c r="E446" s="93"/>
      <c r="F446" s="93"/>
      <c r="G446" s="93"/>
      <c r="H446" s="93"/>
      <c r="I446" s="93"/>
      <c r="J446" s="93"/>
      <c r="K446" s="93"/>
      <c r="L446" s="93"/>
      <c r="M446" s="93"/>
      <c r="N446" s="93"/>
      <c r="O446" s="93"/>
      <c r="P446" s="93"/>
      <c r="Q446" s="93"/>
      <c r="R446" s="93"/>
      <c r="S446" s="93"/>
    </row>
    <row r="447" spans="4:19" x14ac:dyDescent="0.2">
      <c r="D447" s="93"/>
      <c r="E447" s="93"/>
      <c r="F447" s="93"/>
      <c r="G447" s="93"/>
      <c r="H447" s="93"/>
      <c r="I447" s="93"/>
      <c r="J447" s="93"/>
      <c r="K447" s="93"/>
      <c r="L447" s="93"/>
      <c r="M447" s="93"/>
      <c r="N447" s="93"/>
      <c r="O447" s="93"/>
      <c r="P447" s="93"/>
      <c r="Q447" s="93"/>
      <c r="R447" s="93"/>
      <c r="S447" s="93"/>
    </row>
    <row r="448" spans="4:19" x14ac:dyDescent="0.2">
      <c r="D448" s="93"/>
      <c r="E448" s="93"/>
      <c r="F448" s="93"/>
      <c r="G448" s="93"/>
      <c r="H448" s="93"/>
      <c r="I448" s="93"/>
      <c r="J448" s="93"/>
      <c r="K448" s="93"/>
      <c r="L448" s="93"/>
      <c r="M448" s="93"/>
      <c r="N448" s="93"/>
      <c r="O448" s="93"/>
      <c r="P448" s="93"/>
      <c r="Q448" s="93"/>
      <c r="R448" s="93"/>
      <c r="S448" s="93"/>
    </row>
    <row r="449" spans="4:19" x14ac:dyDescent="0.2">
      <c r="D449" s="93"/>
      <c r="E449" s="93"/>
      <c r="F449" s="93"/>
      <c r="G449" s="93"/>
      <c r="H449" s="93"/>
      <c r="I449" s="93"/>
      <c r="J449" s="93"/>
      <c r="K449" s="93"/>
      <c r="L449" s="93"/>
      <c r="M449" s="93"/>
      <c r="N449" s="93"/>
      <c r="O449" s="93"/>
      <c r="P449" s="93"/>
      <c r="Q449" s="93"/>
      <c r="R449" s="93"/>
      <c r="S449" s="93"/>
    </row>
    <row r="450" spans="4:19" x14ac:dyDescent="0.2">
      <c r="D450" s="93"/>
      <c r="E450" s="93"/>
      <c r="F450" s="93"/>
      <c r="G450" s="93"/>
      <c r="H450" s="93"/>
      <c r="I450" s="93"/>
      <c r="J450" s="93"/>
      <c r="K450" s="93"/>
      <c r="L450" s="93"/>
      <c r="M450" s="93"/>
      <c r="N450" s="93"/>
      <c r="O450" s="93"/>
      <c r="P450" s="93"/>
      <c r="Q450" s="93"/>
      <c r="R450" s="93"/>
      <c r="S450" s="93"/>
    </row>
    <row r="451" spans="4:19" x14ac:dyDescent="0.2">
      <c r="D451" s="93"/>
      <c r="E451" s="93"/>
      <c r="F451" s="93"/>
      <c r="G451" s="93"/>
      <c r="H451" s="93"/>
      <c r="I451" s="93"/>
      <c r="J451" s="93"/>
      <c r="K451" s="93"/>
      <c r="L451" s="93"/>
      <c r="M451" s="93"/>
      <c r="N451" s="93"/>
      <c r="O451" s="93"/>
      <c r="P451" s="93"/>
      <c r="Q451" s="93"/>
      <c r="R451" s="93"/>
      <c r="S451" s="93"/>
    </row>
    <row r="452" spans="4:19" x14ac:dyDescent="0.2">
      <c r="D452" s="93"/>
      <c r="E452" s="93"/>
      <c r="F452" s="93"/>
      <c r="G452" s="93"/>
      <c r="H452" s="93"/>
      <c r="I452" s="93"/>
      <c r="J452" s="93"/>
      <c r="K452" s="93"/>
      <c r="L452" s="93"/>
      <c r="M452" s="93"/>
      <c r="N452" s="93"/>
      <c r="O452" s="93"/>
      <c r="P452" s="93"/>
      <c r="Q452" s="93"/>
      <c r="R452" s="93"/>
      <c r="S452" s="93"/>
    </row>
    <row r="453" spans="4:19" x14ac:dyDescent="0.2">
      <c r="D453" s="93"/>
      <c r="E453" s="93"/>
      <c r="F453" s="93"/>
      <c r="G453" s="93"/>
      <c r="H453" s="93"/>
      <c r="I453" s="93"/>
      <c r="J453" s="93"/>
      <c r="K453" s="93"/>
      <c r="L453" s="93"/>
      <c r="M453" s="93"/>
      <c r="N453" s="93"/>
      <c r="O453" s="93"/>
      <c r="P453" s="93"/>
      <c r="Q453" s="93"/>
      <c r="R453" s="93"/>
      <c r="S453" s="93"/>
    </row>
    <row r="454" spans="4:19" x14ac:dyDescent="0.2">
      <c r="D454" s="93"/>
      <c r="E454" s="93"/>
      <c r="F454" s="93"/>
      <c r="G454" s="93"/>
      <c r="H454" s="93"/>
      <c r="I454" s="93"/>
      <c r="J454" s="93"/>
      <c r="K454" s="93"/>
      <c r="L454" s="93"/>
      <c r="M454" s="93"/>
      <c r="N454" s="93"/>
      <c r="O454" s="93"/>
      <c r="P454" s="93"/>
      <c r="Q454" s="93"/>
      <c r="R454" s="93"/>
      <c r="S454" s="93"/>
    </row>
    <row r="455" spans="4:19" x14ac:dyDescent="0.2">
      <c r="D455" s="93"/>
      <c r="E455" s="93"/>
      <c r="F455" s="93"/>
      <c r="G455" s="93"/>
      <c r="H455" s="93"/>
      <c r="I455" s="93"/>
      <c r="J455" s="93"/>
      <c r="K455" s="93"/>
      <c r="L455" s="93"/>
      <c r="M455" s="93"/>
      <c r="N455" s="93"/>
      <c r="O455" s="93"/>
      <c r="P455" s="93"/>
      <c r="Q455" s="93"/>
      <c r="R455" s="93"/>
      <c r="S455" s="93"/>
    </row>
    <row r="456" spans="4:19" x14ac:dyDescent="0.2">
      <c r="D456" s="93"/>
      <c r="E456" s="93"/>
      <c r="F456" s="93"/>
      <c r="G456" s="93"/>
      <c r="H456" s="93"/>
      <c r="I456" s="93"/>
      <c r="J456" s="93"/>
      <c r="K456" s="93"/>
      <c r="L456" s="93"/>
      <c r="M456" s="93"/>
      <c r="N456" s="93"/>
      <c r="O456" s="93"/>
      <c r="P456" s="93"/>
      <c r="Q456" s="93"/>
      <c r="R456" s="93"/>
      <c r="S456" s="93"/>
    </row>
    <row r="457" spans="4:19" x14ac:dyDescent="0.2">
      <c r="D457" s="93"/>
      <c r="E457" s="93"/>
      <c r="F457" s="93"/>
      <c r="G457" s="93"/>
      <c r="H457" s="93"/>
      <c r="I457" s="93"/>
      <c r="J457" s="93"/>
      <c r="K457" s="93"/>
      <c r="L457" s="93"/>
      <c r="M457" s="93"/>
      <c r="N457" s="93"/>
      <c r="O457" s="93"/>
      <c r="P457" s="93"/>
      <c r="Q457" s="93"/>
      <c r="R457" s="93"/>
      <c r="S457" s="93"/>
    </row>
    <row r="458" spans="4:19" x14ac:dyDescent="0.2">
      <c r="D458" s="93"/>
      <c r="E458" s="93"/>
      <c r="F458" s="93"/>
      <c r="G458" s="93"/>
      <c r="H458" s="93"/>
      <c r="I458" s="93"/>
      <c r="J458" s="93"/>
      <c r="K458" s="93"/>
      <c r="L458" s="93"/>
      <c r="M458" s="93"/>
      <c r="N458" s="93"/>
      <c r="O458" s="93"/>
      <c r="P458" s="93"/>
      <c r="Q458" s="93"/>
      <c r="R458" s="93"/>
      <c r="S458" s="93"/>
    </row>
    <row r="459" spans="4:19" x14ac:dyDescent="0.2">
      <c r="D459" s="93"/>
      <c r="E459" s="93"/>
      <c r="F459" s="93"/>
      <c r="G459" s="93"/>
      <c r="H459" s="93"/>
      <c r="I459" s="93"/>
      <c r="J459" s="93"/>
      <c r="K459" s="93"/>
      <c r="L459" s="93"/>
      <c r="M459" s="93"/>
      <c r="N459" s="93"/>
      <c r="O459" s="93"/>
      <c r="P459" s="93"/>
      <c r="Q459" s="93"/>
      <c r="R459" s="93"/>
      <c r="S459" s="93"/>
    </row>
    <row r="460" spans="4:19" x14ac:dyDescent="0.2">
      <c r="D460" s="93"/>
      <c r="E460" s="93"/>
      <c r="F460" s="93"/>
      <c r="G460" s="93"/>
      <c r="H460" s="93"/>
      <c r="I460" s="93"/>
      <c r="J460" s="93"/>
      <c r="K460" s="93"/>
      <c r="L460" s="93"/>
      <c r="M460" s="93"/>
      <c r="N460" s="93"/>
      <c r="O460" s="93"/>
      <c r="P460" s="93"/>
      <c r="Q460" s="93"/>
      <c r="R460" s="93"/>
      <c r="S460" s="93"/>
    </row>
    <row r="461" spans="4:19" x14ac:dyDescent="0.2">
      <c r="D461" s="93"/>
      <c r="E461" s="93"/>
      <c r="F461" s="93"/>
      <c r="G461" s="93"/>
      <c r="H461" s="93"/>
      <c r="I461" s="93"/>
      <c r="J461" s="93"/>
      <c r="K461" s="93"/>
      <c r="L461" s="93"/>
      <c r="M461" s="93"/>
      <c r="N461" s="93"/>
      <c r="O461" s="93"/>
      <c r="P461" s="93"/>
      <c r="Q461" s="93"/>
      <c r="R461" s="93"/>
      <c r="S461" s="93"/>
    </row>
    <row r="462" spans="4:19" x14ac:dyDescent="0.2">
      <c r="D462" s="93"/>
      <c r="E462" s="93"/>
      <c r="F462" s="93"/>
      <c r="G462" s="93"/>
      <c r="H462" s="93"/>
      <c r="I462" s="93"/>
      <c r="J462" s="93"/>
      <c r="K462" s="93"/>
      <c r="L462" s="93"/>
      <c r="M462" s="93"/>
      <c r="N462" s="93"/>
      <c r="O462" s="93"/>
      <c r="P462" s="93"/>
      <c r="Q462" s="93"/>
      <c r="R462" s="93"/>
      <c r="S462" s="93"/>
    </row>
    <row r="463" spans="4:19" x14ac:dyDescent="0.2">
      <c r="D463" s="93"/>
      <c r="E463" s="93"/>
      <c r="F463" s="93"/>
      <c r="G463" s="93"/>
      <c r="H463" s="93"/>
      <c r="I463" s="93"/>
      <c r="J463" s="93"/>
      <c r="K463" s="93"/>
      <c r="L463" s="93"/>
      <c r="M463" s="93"/>
      <c r="N463" s="93"/>
      <c r="O463" s="93"/>
      <c r="P463" s="93"/>
      <c r="Q463" s="93"/>
      <c r="R463" s="93"/>
      <c r="S463" s="93"/>
    </row>
    <row r="464" spans="4:19" x14ac:dyDescent="0.2">
      <c r="D464" s="93"/>
      <c r="E464" s="93"/>
      <c r="F464" s="93"/>
      <c r="G464" s="93"/>
      <c r="H464" s="93"/>
      <c r="I464" s="93"/>
      <c r="J464" s="93"/>
      <c r="K464" s="93"/>
      <c r="L464" s="93"/>
      <c r="M464" s="93"/>
      <c r="N464" s="93"/>
      <c r="O464" s="93"/>
      <c r="P464" s="93"/>
      <c r="Q464" s="93"/>
      <c r="R464" s="93"/>
      <c r="S464" s="93"/>
    </row>
    <row r="465" spans="4:19" x14ac:dyDescent="0.2">
      <c r="D465" s="93"/>
      <c r="E465" s="93"/>
      <c r="F465" s="93"/>
      <c r="G465" s="93"/>
      <c r="H465" s="93"/>
      <c r="I465" s="93"/>
      <c r="J465" s="93"/>
      <c r="K465" s="93"/>
      <c r="L465" s="93"/>
      <c r="M465" s="93"/>
      <c r="N465" s="93"/>
      <c r="O465" s="93"/>
      <c r="P465" s="93"/>
      <c r="Q465" s="93"/>
      <c r="R465" s="93"/>
      <c r="S465" s="93"/>
    </row>
    <row r="466" spans="4:19" x14ac:dyDescent="0.2">
      <c r="D466" s="93"/>
      <c r="E466" s="93"/>
      <c r="F466" s="93"/>
      <c r="G466" s="93"/>
      <c r="H466" s="93"/>
      <c r="I466" s="93"/>
      <c r="J466" s="93"/>
      <c r="K466" s="93"/>
      <c r="L466" s="93"/>
      <c r="M466" s="93"/>
      <c r="N466" s="93"/>
      <c r="O466" s="93"/>
      <c r="P466" s="93"/>
      <c r="Q466" s="93"/>
      <c r="R466" s="93"/>
      <c r="S466" s="93"/>
    </row>
    <row r="467" spans="4:19" x14ac:dyDescent="0.2">
      <c r="D467" s="93"/>
      <c r="E467" s="93"/>
      <c r="F467" s="93"/>
      <c r="G467" s="93"/>
      <c r="H467" s="93"/>
      <c r="I467" s="93"/>
      <c r="J467" s="93"/>
      <c r="K467" s="93"/>
      <c r="L467" s="93"/>
      <c r="M467" s="93"/>
      <c r="N467" s="93"/>
      <c r="O467" s="93"/>
      <c r="P467" s="93"/>
      <c r="Q467" s="93"/>
      <c r="R467" s="93"/>
      <c r="S467" s="93"/>
    </row>
    <row r="468" spans="4:19" x14ac:dyDescent="0.2">
      <c r="D468" s="93"/>
      <c r="E468" s="93"/>
      <c r="F468" s="93"/>
      <c r="G468" s="93"/>
      <c r="H468" s="93"/>
      <c r="I468" s="93"/>
      <c r="J468" s="93"/>
      <c r="K468" s="93"/>
      <c r="L468" s="93"/>
      <c r="M468" s="93"/>
      <c r="N468" s="93"/>
      <c r="O468" s="93"/>
      <c r="P468" s="93"/>
      <c r="Q468" s="93"/>
      <c r="R468" s="93"/>
      <c r="S468" s="93"/>
    </row>
    <row r="469" spans="4:19" x14ac:dyDescent="0.2">
      <c r="D469" s="93"/>
      <c r="E469" s="93"/>
      <c r="F469" s="93"/>
      <c r="G469" s="93"/>
      <c r="H469" s="93"/>
      <c r="I469" s="93"/>
      <c r="J469" s="93"/>
      <c r="K469" s="93"/>
      <c r="L469" s="93"/>
      <c r="M469" s="93"/>
      <c r="N469" s="93"/>
      <c r="O469" s="93"/>
      <c r="P469" s="93"/>
      <c r="Q469" s="93"/>
      <c r="R469" s="93"/>
      <c r="S469" s="93"/>
    </row>
    <row r="470" spans="4:19" x14ac:dyDescent="0.2">
      <c r="D470" s="93"/>
      <c r="E470" s="93"/>
      <c r="F470" s="93"/>
      <c r="G470" s="93"/>
      <c r="H470" s="93"/>
      <c r="I470" s="93"/>
      <c r="J470" s="93"/>
      <c r="K470" s="93"/>
      <c r="L470" s="93"/>
      <c r="M470" s="93"/>
      <c r="N470" s="93"/>
      <c r="O470" s="93"/>
      <c r="P470" s="93"/>
      <c r="Q470" s="93"/>
      <c r="R470" s="93"/>
      <c r="S470" s="93"/>
    </row>
    <row r="471" spans="4:19" x14ac:dyDescent="0.2">
      <c r="D471" s="93"/>
      <c r="E471" s="93"/>
      <c r="F471" s="93"/>
      <c r="G471" s="93"/>
      <c r="H471" s="93"/>
      <c r="I471" s="93"/>
      <c r="J471" s="93"/>
      <c r="K471" s="93"/>
      <c r="L471" s="93"/>
      <c r="M471" s="93"/>
      <c r="N471" s="93"/>
      <c r="O471" s="93"/>
      <c r="P471" s="93"/>
      <c r="Q471" s="93"/>
      <c r="R471" s="93"/>
      <c r="S471" s="93"/>
    </row>
    <row r="472" spans="4:19" x14ac:dyDescent="0.2">
      <c r="D472" s="93"/>
      <c r="E472" s="93"/>
      <c r="F472" s="93"/>
      <c r="G472" s="93"/>
      <c r="H472" s="93"/>
      <c r="I472" s="93"/>
      <c r="J472" s="93"/>
      <c r="K472" s="93"/>
      <c r="L472" s="93"/>
      <c r="M472" s="93"/>
      <c r="N472" s="93"/>
      <c r="O472" s="93"/>
      <c r="P472" s="93"/>
      <c r="Q472" s="93"/>
      <c r="R472" s="93"/>
      <c r="S472" s="93"/>
    </row>
    <row r="473" spans="4:19" x14ac:dyDescent="0.2">
      <c r="D473" s="93"/>
      <c r="E473" s="93"/>
      <c r="F473" s="93"/>
      <c r="G473" s="93"/>
      <c r="H473" s="93"/>
      <c r="I473" s="93"/>
      <c r="J473" s="93"/>
      <c r="K473" s="93"/>
      <c r="L473" s="93"/>
      <c r="M473" s="93"/>
      <c r="N473" s="93"/>
      <c r="O473" s="93"/>
      <c r="P473" s="93"/>
      <c r="Q473" s="93"/>
      <c r="R473" s="93"/>
      <c r="S473" s="93"/>
    </row>
    <row r="474" spans="4:19" x14ac:dyDescent="0.2">
      <c r="D474" s="93"/>
      <c r="E474" s="93"/>
      <c r="F474" s="93"/>
      <c r="G474" s="93"/>
      <c r="H474" s="93"/>
      <c r="I474" s="93"/>
      <c r="J474" s="93"/>
      <c r="K474" s="93"/>
      <c r="L474" s="93"/>
      <c r="M474" s="93"/>
      <c r="N474" s="93"/>
      <c r="O474" s="93"/>
      <c r="P474" s="93"/>
      <c r="Q474" s="93"/>
      <c r="R474" s="93"/>
      <c r="S474" s="93"/>
    </row>
    <row r="475" spans="4:19" x14ac:dyDescent="0.2">
      <c r="D475" s="93"/>
      <c r="E475" s="93"/>
      <c r="F475" s="93"/>
      <c r="G475" s="93"/>
      <c r="H475" s="93"/>
      <c r="I475" s="93"/>
      <c r="J475" s="93"/>
      <c r="K475" s="93"/>
      <c r="L475" s="93"/>
      <c r="M475" s="93"/>
      <c r="N475" s="93"/>
      <c r="O475" s="93"/>
      <c r="P475" s="93"/>
      <c r="Q475" s="93"/>
      <c r="R475" s="93"/>
      <c r="S475" s="93"/>
    </row>
    <row r="476" spans="4:19" x14ac:dyDescent="0.2">
      <c r="D476" s="93"/>
      <c r="E476" s="93"/>
      <c r="F476" s="93"/>
      <c r="G476" s="93"/>
      <c r="H476" s="93"/>
      <c r="I476" s="93"/>
      <c r="J476" s="93"/>
      <c r="K476" s="93"/>
      <c r="L476" s="93"/>
      <c r="M476" s="93"/>
      <c r="N476" s="93"/>
      <c r="O476" s="93"/>
      <c r="P476" s="93"/>
      <c r="Q476" s="93"/>
      <c r="R476" s="93"/>
      <c r="S476" s="93"/>
    </row>
    <row r="477" spans="4:19" x14ac:dyDescent="0.2">
      <c r="D477" s="93"/>
      <c r="E477" s="93"/>
      <c r="F477" s="93"/>
      <c r="G477" s="93"/>
      <c r="H477" s="93"/>
      <c r="I477" s="93"/>
      <c r="J477" s="93"/>
      <c r="K477" s="93"/>
      <c r="L477" s="93"/>
      <c r="M477" s="93"/>
      <c r="N477" s="93"/>
      <c r="O477" s="93"/>
      <c r="P477" s="93"/>
      <c r="Q477" s="93"/>
      <c r="R477" s="93"/>
      <c r="S477" s="93"/>
    </row>
    <row r="478" spans="4:19" x14ac:dyDescent="0.2">
      <c r="D478" s="93"/>
      <c r="E478" s="93"/>
      <c r="F478" s="93"/>
      <c r="G478" s="93"/>
      <c r="H478" s="93"/>
      <c r="I478" s="93"/>
      <c r="J478" s="93"/>
      <c r="K478" s="93"/>
      <c r="L478" s="93"/>
      <c r="M478" s="93"/>
      <c r="N478" s="93"/>
      <c r="O478" s="93"/>
      <c r="P478" s="93"/>
      <c r="Q478" s="93"/>
      <c r="R478" s="93"/>
      <c r="S478" s="93"/>
    </row>
    <row r="479" spans="4:19" x14ac:dyDescent="0.2">
      <c r="D479" s="93"/>
      <c r="E479" s="93"/>
      <c r="F479" s="93"/>
      <c r="G479" s="93"/>
      <c r="H479" s="93"/>
      <c r="I479" s="93"/>
      <c r="J479" s="93"/>
      <c r="K479" s="93"/>
      <c r="L479" s="93"/>
      <c r="M479" s="93"/>
      <c r="N479" s="93"/>
      <c r="O479" s="93"/>
      <c r="P479" s="93"/>
      <c r="Q479" s="93"/>
      <c r="R479" s="93"/>
      <c r="S479" s="93"/>
    </row>
    <row r="480" spans="4:19" x14ac:dyDescent="0.2">
      <c r="D480" s="93"/>
      <c r="E480" s="93"/>
      <c r="F480" s="93"/>
      <c r="G480" s="93"/>
      <c r="H480" s="93"/>
      <c r="I480" s="93"/>
      <c r="J480" s="93"/>
      <c r="K480" s="93"/>
      <c r="L480" s="93"/>
      <c r="M480" s="93"/>
      <c r="N480" s="93"/>
      <c r="O480" s="93"/>
      <c r="P480" s="93"/>
      <c r="Q480" s="93"/>
      <c r="R480" s="93"/>
      <c r="S480" s="93"/>
    </row>
    <row r="481" spans="4:19" x14ac:dyDescent="0.2">
      <c r="D481" s="93"/>
      <c r="E481" s="93"/>
      <c r="F481" s="93"/>
      <c r="G481" s="93"/>
      <c r="H481" s="93"/>
      <c r="I481" s="93"/>
      <c r="J481" s="93"/>
      <c r="K481" s="93"/>
      <c r="L481" s="93"/>
      <c r="M481" s="93"/>
      <c r="N481" s="93"/>
      <c r="O481" s="93"/>
      <c r="P481" s="93"/>
      <c r="Q481" s="93"/>
      <c r="R481" s="93"/>
      <c r="S481" s="93"/>
    </row>
    <row r="482" spans="4:19" x14ac:dyDescent="0.2">
      <c r="D482" s="93"/>
      <c r="E482" s="93"/>
      <c r="F482" s="93"/>
      <c r="G482" s="93"/>
      <c r="H482" s="93"/>
      <c r="I482" s="93"/>
      <c r="J482" s="93"/>
      <c r="K482" s="93"/>
      <c r="L482" s="93"/>
      <c r="M482" s="93"/>
      <c r="N482" s="93"/>
      <c r="O482" s="93"/>
      <c r="P482" s="93"/>
      <c r="Q482" s="93"/>
      <c r="R482" s="93"/>
      <c r="S482" s="93"/>
    </row>
    <row r="483" spans="4:19" x14ac:dyDescent="0.2">
      <c r="D483" s="93"/>
      <c r="E483" s="93"/>
      <c r="F483" s="93"/>
      <c r="G483" s="93"/>
      <c r="H483" s="93"/>
      <c r="I483" s="93"/>
      <c r="J483" s="93"/>
      <c r="K483" s="93"/>
      <c r="L483" s="93"/>
      <c r="M483" s="93"/>
      <c r="N483" s="93"/>
      <c r="O483" s="93"/>
      <c r="P483" s="93"/>
      <c r="Q483" s="93"/>
      <c r="R483" s="93"/>
      <c r="S483" s="93"/>
    </row>
    <row r="484" spans="4:19" x14ac:dyDescent="0.2">
      <c r="D484" s="93"/>
      <c r="E484" s="93"/>
      <c r="F484" s="93"/>
      <c r="G484" s="93"/>
      <c r="H484" s="93"/>
      <c r="I484" s="93"/>
      <c r="J484" s="93"/>
      <c r="K484" s="93"/>
      <c r="L484" s="93"/>
      <c r="M484" s="93"/>
      <c r="N484" s="93"/>
      <c r="O484" s="93"/>
      <c r="P484" s="93"/>
      <c r="Q484" s="93"/>
      <c r="R484" s="93"/>
      <c r="S484" s="93"/>
    </row>
    <row r="485" spans="4:19" x14ac:dyDescent="0.2">
      <c r="D485" s="93"/>
      <c r="E485" s="93"/>
      <c r="F485" s="93"/>
      <c r="G485" s="93"/>
      <c r="H485" s="93"/>
      <c r="I485" s="93"/>
      <c r="J485" s="93"/>
      <c r="K485" s="93"/>
      <c r="L485" s="93"/>
      <c r="M485" s="93"/>
      <c r="N485" s="93"/>
      <c r="O485" s="93"/>
      <c r="P485" s="93"/>
      <c r="Q485" s="93"/>
      <c r="R485" s="93"/>
      <c r="S485" s="93"/>
    </row>
    <row r="486" spans="4:19" x14ac:dyDescent="0.2">
      <c r="D486" s="93"/>
      <c r="E486" s="93"/>
      <c r="F486" s="93"/>
      <c r="G486" s="93"/>
      <c r="H486" s="93"/>
      <c r="I486" s="93"/>
      <c r="J486" s="93"/>
      <c r="K486" s="93"/>
      <c r="L486" s="93"/>
      <c r="M486" s="93"/>
      <c r="N486" s="93"/>
      <c r="O486" s="93"/>
      <c r="P486" s="93"/>
      <c r="Q486" s="93"/>
      <c r="R486" s="93"/>
      <c r="S486" s="93"/>
    </row>
    <row r="487" spans="4:19" x14ac:dyDescent="0.2">
      <c r="D487" s="93"/>
      <c r="E487" s="93"/>
      <c r="F487" s="93"/>
      <c r="G487" s="93"/>
      <c r="H487" s="93"/>
      <c r="I487" s="93"/>
      <c r="J487" s="93"/>
      <c r="K487" s="93"/>
      <c r="L487" s="93"/>
      <c r="M487" s="93"/>
      <c r="N487" s="93"/>
      <c r="O487" s="93"/>
      <c r="P487" s="93"/>
      <c r="Q487" s="93"/>
      <c r="R487" s="93"/>
      <c r="S487" s="93"/>
    </row>
    <row r="488" spans="4:19" x14ac:dyDescent="0.2">
      <c r="D488" s="93"/>
      <c r="E488" s="93"/>
      <c r="F488" s="93"/>
      <c r="G488" s="93"/>
      <c r="H488" s="93"/>
      <c r="I488" s="93"/>
      <c r="J488" s="93"/>
      <c r="K488" s="93"/>
      <c r="L488" s="93"/>
      <c r="M488" s="93"/>
      <c r="N488" s="93"/>
      <c r="O488" s="93"/>
      <c r="P488" s="93"/>
      <c r="Q488" s="93"/>
      <c r="R488" s="93"/>
      <c r="S488" s="93"/>
    </row>
    <row r="489" spans="4:19" x14ac:dyDescent="0.2">
      <c r="D489" s="93"/>
      <c r="E489" s="93"/>
      <c r="F489" s="93"/>
      <c r="G489" s="93"/>
      <c r="H489" s="93"/>
      <c r="I489" s="93"/>
      <c r="J489" s="93"/>
      <c r="K489" s="93"/>
      <c r="L489" s="93"/>
      <c r="M489" s="93"/>
      <c r="N489" s="93"/>
      <c r="O489" s="93"/>
      <c r="P489" s="93"/>
      <c r="Q489" s="93"/>
      <c r="R489" s="93"/>
      <c r="S489" s="93"/>
    </row>
    <row r="490" spans="4:19" x14ac:dyDescent="0.2">
      <c r="D490" s="93"/>
      <c r="E490" s="93"/>
      <c r="F490" s="93"/>
      <c r="G490" s="93"/>
      <c r="H490" s="93"/>
      <c r="I490" s="93"/>
      <c r="J490" s="93"/>
      <c r="K490" s="93"/>
      <c r="L490" s="93"/>
      <c r="M490" s="93"/>
      <c r="N490" s="93"/>
      <c r="O490" s="93"/>
      <c r="P490" s="93"/>
      <c r="Q490" s="93"/>
      <c r="R490" s="93"/>
      <c r="S490" s="93"/>
    </row>
    <row r="491" spans="4:19" x14ac:dyDescent="0.2">
      <c r="D491" s="93"/>
      <c r="E491" s="93"/>
      <c r="F491" s="93"/>
      <c r="G491" s="93"/>
      <c r="H491" s="93"/>
      <c r="I491" s="93"/>
      <c r="J491" s="93"/>
      <c r="K491" s="93"/>
      <c r="L491" s="93"/>
      <c r="M491" s="93"/>
      <c r="N491" s="93"/>
      <c r="O491" s="93"/>
      <c r="P491" s="93"/>
      <c r="Q491" s="93"/>
      <c r="R491" s="93"/>
      <c r="S491" s="93"/>
    </row>
    <row r="492" spans="4:19" x14ac:dyDescent="0.2">
      <c r="D492" s="93"/>
      <c r="E492" s="93"/>
      <c r="F492" s="93"/>
      <c r="G492" s="93"/>
      <c r="H492" s="93"/>
      <c r="I492" s="93"/>
      <c r="J492" s="93"/>
      <c r="K492" s="93"/>
      <c r="L492" s="93"/>
      <c r="M492" s="93"/>
      <c r="N492" s="93"/>
      <c r="O492" s="93"/>
      <c r="P492" s="93"/>
      <c r="Q492" s="93"/>
      <c r="R492" s="93"/>
      <c r="S492" s="93"/>
    </row>
    <row r="493" spans="4:19" x14ac:dyDescent="0.2">
      <c r="D493" s="93"/>
      <c r="E493" s="93"/>
      <c r="F493" s="93"/>
      <c r="G493" s="93"/>
      <c r="H493" s="93"/>
      <c r="I493" s="93"/>
      <c r="J493" s="93"/>
      <c r="K493" s="93"/>
      <c r="L493" s="93"/>
      <c r="M493" s="93"/>
      <c r="N493" s="93"/>
      <c r="O493" s="93"/>
      <c r="P493" s="93"/>
      <c r="Q493" s="93"/>
      <c r="R493" s="93"/>
      <c r="S493" s="93"/>
    </row>
    <row r="494" spans="4:19" x14ac:dyDescent="0.2">
      <c r="D494" s="93"/>
      <c r="E494" s="93"/>
      <c r="F494" s="93"/>
      <c r="G494" s="93"/>
      <c r="H494" s="93"/>
      <c r="I494" s="93"/>
      <c r="J494" s="93"/>
      <c r="K494" s="93"/>
      <c r="L494" s="93"/>
      <c r="M494" s="93"/>
      <c r="N494" s="93"/>
      <c r="O494" s="93"/>
      <c r="P494" s="93"/>
      <c r="Q494" s="93"/>
      <c r="R494" s="93"/>
      <c r="S494" s="93"/>
    </row>
    <row r="495" spans="4:19" x14ac:dyDescent="0.2">
      <c r="D495" s="93"/>
      <c r="E495" s="93"/>
      <c r="F495" s="93"/>
      <c r="G495" s="93"/>
      <c r="H495" s="93"/>
      <c r="I495" s="93"/>
      <c r="J495" s="93"/>
      <c r="K495" s="93"/>
      <c r="L495" s="93"/>
      <c r="M495" s="93"/>
      <c r="N495" s="93"/>
      <c r="O495" s="93"/>
      <c r="P495" s="93"/>
      <c r="Q495" s="93"/>
      <c r="R495" s="93"/>
      <c r="S495" s="93"/>
    </row>
    <row r="496" spans="4:19" x14ac:dyDescent="0.2">
      <c r="D496" s="93"/>
      <c r="E496" s="93"/>
      <c r="F496" s="93"/>
      <c r="G496" s="93"/>
      <c r="H496" s="93"/>
      <c r="I496" s="93"/>
      <c r="J496" s="93"/>
      <c r="K496" s="93"/>
      <c r="L496" s="93"/>
      <c r="M496" s="93"/>
      <c r="N496" s="93"/>
      <c r="O496" s="93"/>
      <c r="P496" s="93"/>
      <c r="Q496" s="93"/>
      <c r="R496" s="93"/>
      <c r="S496" s="93"/>
    </row>
    <row r="497" spans="4:19" x14ac:dyDescent="0.2">
      <c r="D497" s="93"/>
      <c r="E497" s="93"/>
      <c r="F497" s="93"/>
      <c r="G497" s="93"/>
      <c r="H497" s="93"/>
      <c r="I497" s="93"/>
      <c r="J497" s="93"/>
      <c r="K497" s="93"/>
      <c r="L497" s="93"/>
      <c r="M497" s="93"/>
      <c r="N497" s="93"/>
      <c r="O497" s="93"/>
      <c r="P497" s="93"/>
      <c r="Q497" s="93"/>
      <c r="R497" s="93"/>
      <c r="S497" s="93"/>
    </row>
    <row r="498" spans="4:19" x14ac:dyDescent="0.2">
      <c r="D498" s="93"/>
      <c r="E498" s="93"/>
      <c r="F498" s="93"/>
      <c r="G498" s="93"/>
      <c r="H498" s="93"/>
      <c r="I498" s="93"/>
      <c r="J498" s="93"/>
      <c r="K498" s="93"/>
      <c r="L498" s="93"/>
      <c r="M498" s="93"/>
      <c r="N498" s="93"/>
      <c r="O498" s="93"/>
      <c r="P498" s="93"/>
      <c r="Q498" s="93"/>
      <c r="R498" s="93"/>
      <c r="S498" s="93"/>
    </row>
    <row r="499" spans="4:19" x14ac:dyDescent="0.2">
      <c r="D499" s="93"/>
      <c r="E499" s="93"/>
      <c r="F499" s="93"/>
      <c r="G499" s="93"/>
      <c r="H499" s="93"/>
      <c r="I499" s="93"/>
      <c r="J499" s="93"/>
      <c r="K499" s="93"/>
      <c r="L499" s="93"/>
      <c r="M499" s="93"/>
      <c r="N499" s="93"/>
      <c r="O499" s="93"/>
      <c r="P499" s="93"/>
      <c r="Q499" s="93"/>
      <c r="R499" s="93"/>
      <c r="S499" s="93"/>
    </row>
    <row r="500" spans="4:19" x14ac:dyDescent="0.2">
      <c r="D500" s="93"/>
      <c r="E500" s="93"/>
      <c r="F500" s="93"/>
      <c r="G500" s="93"/>
      <c r="H500" s="93"/>
      <c r="I500" s="93"/>
      <c r="J500" s="93"/>
      <c r="K500" s="93"/>
      <c r="L500" s="93"/>
      <c r="M500" s="93"/>
      <c r="N500" s="93"/>
      <c r="O500" s="93"/>
      <c r="P500" s="93"/>
      <c r="Q500" s="93"/>
      <c r="R500" s="93"/>
      <c r="S500" s="93"/>
    </row>
    <row r="501" spans="4:19" x14ac:dyDescent="0.2">
      <c r="D501" s="93"/>
      <c r="E501" s="93"/>
      <c r="F501" s="93"/>
      <c r="G501" s="93"/>
      <c r="H501" s="93"/>
      <c r="I501" s="93"/>
      <c r="J501" s="93"/>
      <c r="K501" s="93"/>
      <c r="L501" s="93"/>
      <c r="M501" s="93"/>
      <c r="N501" s="93"/>
      <c r="O501" s="93"/>
      <c r="P501" s="93"/>
      <c r="Q501" s="93"/>
      <c r="R501" s="93"/>
      <c r="S501" s="93"/>
    </row>
    <row r="502" spans="4:19" x14ac:dyDescent="0.2">
      <c r="D502" s="93"/>
      <c r="E502" s="93"/>
      <c r="F502" s="93"/>
      <c r="G502" s="93"/>
      <c r="H502" s="93"/>
      <c r="I502" s="93"/>
      <c r="J502" s="93"/>
      <c r="K502" s="93"/>
      <c r="L502" s="93"/>
      <c r="M502" s="93"/>
      <c r="N502" s="93"/>
      <c r="O502" s="93"/>
      <c r="P502" s="93"/>
      <c r="Q502" s="93"/>
      <c r="R502" s="93"/>
      <c r="S502" s="93"/>
    </row>
    <row r="503" spans="4:19" x14ac:dyDescent="0.2">
      <c r="D503" s="93"/>
      <c r="E503" s="93"/>
      <c r="F503" s="93"/>
      <c r="G503" s="93"/>
      <c r="H503" s="93"/>
      <c r="I503" s="93"/>
      <c r="J503" s="93"/>
      <c r="K503" s="93"/>
      <c r="L503" s="93"/>
      <c r="M503" s="93"/>
      <c r="N503" s="93"/>
      <c r="O503" s="93"/>
      <c r="P503" s="93"/>
      <c r="Q503" s="93"/>
      <c r="R503" s="93"/>
      <c r="S503" s="93"/>
    </row>
    <row r="504" spans="4:19" x14ac:dyDescent="0.2">
      <c r="D504" s="93"/>
      <c r="E504" s="93"/>
      <c r="F504" s="93"/>
      <c r="G504" s="93"/>
      <c r="H504" s="93"/>
      <c r="I504" s="93"/>
      <c r="J504" s="93"/>
      <c r="K504" s="93"/>
      <c r="L504" s="93"/>
      <c r="M504" s="93"/>
      <c r="N504" s="93"/>
      <c r="O504" s="93"/>
      <c r="P504" s="93"/>
      <c r="Q504" s="93"/>
      <c r="R504" s="93"/>
      <c r="S504" s="93"/>
    </row>
    <row r="505" spans="4:19" x14ac:dyDescent="0.2">
      <c r="D505" s="93"/>
      <c r="E505" s="93"/>
      <c r="F505" s="93"/>
      <c r="G505" s="93"/>
      <c r="H505" s="93"/>
      <c r="I505" s="93"/>
      <c r="J505" s="93"/>
      <c r="K505" s="93"/>
      <c r="L505" s="93"/>
      <c r="M505" s="93"/>
      <c r="N505" s="93"/>
      <c r="O505" s="93"/>
      <c r="P505" s="93"/>
      <c r="Q505" s="93"/>
      <c r="R505" s="93"/>
      <c r="S505" s="93"/>
    </row>
    <row r="506" spans="4:19" x14ac:dyDescent="0.2">
      <c r="D506" s="93"/>
      <c r="E506" s="93"/>
      <c r="F506" s="93"/>
      <c r="G506" s="93"/>
      <c r="H506" s="93"/>
      <c r="I506" s="93"/>
      <c r="J506" s="93"/>
      <c r="K506" s="93"/>
      <c r="L506" s="93"/>
      <c r="M506" s="93"/>
      <c r="N506" s="93"/>
      <c r="O506" s="93"/>
      <c r="P506" s="93"/>
      <c r="Q506" s="93"/>
      <c r="R506" s="93"/>
      <c r="S506" s="93"/>
    </row>
    <row r="507" spans="4:19" x14ac:dyDescent="0.2">
      <c r="D507" s="93"/>
      <c r="E507" s="93"/>
      <c r="F507" s="93"/>
      <c r="G507" s="93"/>
      <c r="H507" s="93"/>
      <c r="I507" s="93"/>
      <c r="J507" s="93"/>
      <c r="K507" s="93"/>
      <c r="L507" s="93"/>
      <c r="M507" s="93"/>
      <c r="N507" s="93"/>
      <c r="O507" s="93"/>
      <c r="P507" s="93"/>
      <c r="Q507" s="93"/>
      <c r="R507" s="93"/>
      <c r="S507" s="93"/>
    </row>
    <row r="508" spans="4:19" x14ac:dyDescent="0.2">
      <c r="D508" s="93"/>
      <c r="E508" s="93"/>
      <c r="F508" s="93"/>
      <c r="G508" s="93"/>
      <c r="H508" s="93"/>
      <c r="I508" s="93"/>
      <c r="J508" s="93"/>
      <c r="K508" s="93"/>
      <c r="L508" s="93"/>
      <c r="M508" s="93"/>
      <c r="N508" s="93"/>
      <c r="O508" s="93"/>
      <c r="P508" s="93"/>
      <c r="Q508" s="93"/>
      <c r="R508" s="93"/>
      <c r="S508" s="93"/>
    </row>
    <row r="509" spans="4:19" x14ac:dyDescent="0.2">
      <c r="D509" s="93"/>
      <c r="E509" s="93"/>
      <c r="F509" s="93"/>
      <c r="G509" s="93"/>
      <c r="H509" s="93"/>
      <c r="I509" s="93"/>
      <c r="J509" s="93"/>
      <c r="K509" s="93"/>
      <c r="L509" s="93"/>
      <c r="M509" s="93"/>
      <c r="N509" s="93"/>
      <c r="O509" s="93"/>
      <c r="P509" s="93"/>
      <c r="Q509" s="93"/>
      <c r="R509" s="93"/>
      <c r="S509" s="93"/>
    </row>
    <row r="510" spans="4:19" x14ac:dyDescent="0.2">
      <c r="D510" s="93"/>
      <c r="E510" s="93"/>
      <c r="F510" s="93"/>
      <c r="G510" s="93"/>
      <c r="H510" s="93"/>
      <c r="I510" s="93"/>
      <c r="J510" s="93"/>
      <c r="K510" s="93"/>
      <c r="L510" s="93"/>
      <c r="M510" s="93"/>
      <c r="N510" s="93"/>
      <c r="O510" s="93"/>
      <c r="P510" s="93"/>
      <c r="Q510" s="93"/>
      <c r="R510" s="93"/>
      <c r="S510" s="93"/>
    </row>
    <row r="511" spans="4:19" x14ac:dyDescent="0.2">
      <c r="D511" s="93"/>
      <c r="E511" s="93"/>
      <c r="F511" s="93"/>
      <c r="G511" s="93"/>
      <c r="H511" s="93"/>
      <c r="I511" s="93"/>
      <c r="J511" s="93"/>
      <c r="K511" s="93"/>
      <c r="L511" s="93"/>
      <c r="M511" s="93"/>
      <c r="N511" s="93"/>
      <c r="O511" s="93"/>
      <c r="P511" s="93"/>
      <c r="Q511" s="93"/>
      <c r="R511" s="93"/>
      <c r="S511" s="93"/>
    </row>
    <row r="512" spans="4:19" x14ac:dyDescent="0.2">
      <c r="D512" s="93"/>
      <c r="E512" s="93"/>
      <c r="F512" s="93"/>
      <c r="G512" s="93"/>
      <c r="H512" s="93"/>
      <c r="I512" s="93"/>
      <c r="J512" s="93"/>
      <c r="K512" s="93"/>
      <c r="L512" s="93"/>
      <c r="M512" s="93"/>
      <c r="N512" s="93"/>
      <c r="O512" s="93"/>
      <c r="P512" s="93"/>
      <c r="Q512" s="93"/>
      <c r="R512" s="93"/>
      <c r="S512" s="93"/>
    </row>
    <row r="513" spans="4:19" x14ac:dyDescent="0.2">
      <c r="D513" s="93"/>
      <c r="E513" s="93"/>
      <c r="F513" s="93"/>
      <c r="G513" s="93"/>
      <c r="H513" s="93"/>
      <c r="I513" s="93"/>
      <c r="J513" s="93"/>
      <c r="K513" s="93"/>
      <c r="L513" s="93"/>
      <c r="M513" s="93"/>
      <c r="N513" s="93"/>
      <c r="O513" s="93"/>
      <c r="P513" s="93"/>
      <c r="Q513" s="93"/>
      <c r="R513" s="93"/>
      <c r="S513" s="93"/>
    </row>
    <row r="514" spans="4:19" x14ac:dyDescent="0.2">
      <c r="D514" s="93"/>
      <c r="E514" s="93"/>
      <c r="F514" s="93"/>
      <c r="G514" s="93"/>
      <c r="H514" s="93"/>
      <c r="I514" s="93"/>
      <c r="J514" s="93"/>
      <c r="K514" s="93"/>
      <c r="L514" s="93"/>
      <c r="M514" s="93"/>
      <c r="N514" s="93"/>
      <c r="O514" s="93"/>
      <c r="P514" s="93"/>
      <c r="Q514" s="93"/>
      <c r="R514" s="93"/>
      <c r="S514" s="93"/>
    </row>
    <row r="515" spans="4:19" x14ac:dyDescent="0.2">
      <c r="D515" s="93"/>
      <c r="E515" s="93"/>
      <c r="F515" s="93"/>
      <c r="G515" s="93"/>
      <c r="H515" s="93"/>
      <c r="I515" s="93"/>
      <c r="J515" s="93"/>
      <c r="K515" s="93"/>
      <c r="L515" s="93"/>
      <c r="M515" s="93"/>
      <c r="N515" s="93"/>
      <c r="O515" s="93"/>
      <c r="P515" s="93"/>
      <c r="Q515" s="93"/>
      <c r="R515" s="93"/>
      <c r="S515" s="93"/>
    </row>
    <row r="516" spans="4:19" x14ac:dyDescent="0.2">
      <c r="D516" s="93"/>
      <c r="E516" s="93"/>
      <c r="F516" s="93"/>
      <c r="G516" s="93"/>
      <c r="H516" s="93"/>
      <c r="I516" s="93"/>
      <c r="J516" s="93"/>
      <c r="K516" s="93"/>
      <c r="L516" s="93"/>
      <c r="M516" s="93"/>
      <c r="N516" s="93"/>
      <c r="O516" s="93"/>
      <c r="P516" s="93"/>
      <c r="Q516" s="93"/>
      <c r="R516" s="93"/>
      <c r="S516" s="93"/>
    </row>
    <row r="517" spans="4:19" x14ac:dyDescent="0.2">
      <c r="D517" s="93"/>
      <c r="E517" s="93"/>
      <c r="F517" s="93"/>
      <c r="G517" s="93"/>
      <c r="H517" s="93"/>
      <c r="I517" s="93"/>
      <c r="J517" s="93"/>
      <c r="K517" s="93"/>
      <c r="L517" s="93"/>
      <c r="M517" s="93"/>
      <c r="N517" s="93"/>
      <c r="O517" s="93"/>
      <c r="P517" s="93"/>
      <c r="Q517" s="93"/>
      <c r="R517" s="93"/>
      <c r="S517" s="93"/>
    </row>
    <row r="518" spans="4:19" x14ac:dyDescent="0.2">
      <c r="D518" s="93"/>
      <c r="E518" s="93"/>
      <c r="F518" s="93"/>
      <c r="G518" s="93"/>
      <c r="H518" s="93"/>
      <c r="I518" s="93"/>
      <c r="J518" s="93"/>
      <c r="K518" s="93"/>
      <c r="L518" s="93"/>
      <c r="M518" s="93"/>
      <c r="N518" s="93"/>
      <c r="O518" s="93"/>
      <c r="P518" s="93"/>
      <c r="Q518" s="93"/>
      <c r="R518" s="93"/>
      <c r="S518" s="93"/>
    </row>
    <row r="519" spans="4:19" x14ac:dyDescent="0.2">
      <c r="D519" s="93"/>
      <c r="E519" s="93"/>
      <c r="F519" s="93"/>
      <c r="G519" s="93"/>
      <c r="H519" s="93"/>
      <c r="I519" s="93"/>
      <c r="J519" s="93"/>
      <c r="K519" s="93"/>
      <c r="L519" s="93"/>
      <c r="M519" s="93"/>
      <c r="N519" s="93"/>
      <c r="O519" s="93"/>
      <c r="P519" s="93"/>
      <c r="Q519" s="93"/>
      <c r="R519" s="93"/>
      <c r="S519" s="93"/>
    </row>
    <row r="520" spans="4:19" x14ac:dyDescent="0.2">
      <c r="D520" s="93"/>
      <c r="E520" s="93"/>
      <c r="F520" s="93"/>
      <c r="G520" s="93"/>
      <c r="H520" s="93"/>
      <c r="I520" s="93"/>
      <c r="J520" s="93"/>
      <c r="K520" s="93"/>
      <c r="L520" s="93"/>
      <c r="M520" s="93"/>
      <c r="N520" s="93"/>
      <c r="O520" s="93"/>
      <c r="P520" s="93"/>
      <c r="Q520" s="93"/>
      <c r="R520" s="93"/>
      <c r="S520" s="93"/>
    </row>
    <row r="521" spans="4:19" x14ac:dyDescent="0.2">
      <c r="D521" s="93"/>
      <c r="E521" s="93"/>
      <c r="F521" s="93"/>
      <c r="G521" s="93"/>
      <c r="H521" s="93"/>
      <c r="I521" s="93"/>
      <c r="J521" s="93"/>
      <c r="K521" s="93"/>
      <c r="L521" s="93"/>
      <c r="M521" s="93"/>
      <c r="N521" s="93"/>
      <c r="O521" s="93"/>
      <c r="P521" s="93"/>
      <c r="Q521" s="93"/>
      <c r="R521" s="93"/>
      <c r="S521" s="93"/>
    </row>
    <row r="522" spans="4:19" x14ac:dyDescent="0.2">
      <c r="D522" s="93"/>
      <c r="E522" s="93"/>
      <c r="F522" s="93"/>
      <c r="G522" s="93"/>
      <c r="H522" s="93"/>
      <c r="I522" s="93"/>
      <c r="J522" s="93"/>
      <c r="K522" s="93"/>
      <c r="L522" s="93"/>
      <c r="M522" s="93"/>
      <c r="N522" s="93"/>
      <c r="O522" s="93"/>
      <c r="P522" s="93"/>
      <c r="Q522" s="93"/>
      <c r="R522" s="93"/>
      <c r="S522" s="93"/>
    </row>
    <row r="523" spans="4:19" x14ac:dyDescent="0.2">
      <c r="D523" s="93"/>
      <c r="E523" s="93"/>
      <c r="F523" s="93"/>
      <c r="G523" s="93"/>
      <c r="H523" s="93"/>
      <c r="I523" s="93"/>
      <c r="J523" s="93"/>
      <c r="K523" s="93"/>
      <c r="L523" s="93"/>
      <c r="M523" s="93"/>
      <c r="N523" s="93"/>
      <c r="O523" s="93"/>
      <c r="P523" s="93"/>
      <c r="Q523" s="93"/>
      <c r="R523" s="93"/>
      <c r="S523" s="93"/>
    </row>
    <row r="524" spans="4:19" x14ac:dyDescent="0.2">
      <c r="D524" s="93"/>
      <c r="E524" s="93"/>
      <c r="F524" s="93"/>
      <c r="G524" s="93"/>
      <c r="H524" s="93"/>
      <c r="I524" s="93"/>
      <c r="J524" s="93"/>
      <c r="K524" s="93"/>
      <c r="L524" s="93"/>
      <c r="M524" s="93"/>
      <c r="N524" s="93"/>
      <c r="O524" s="93"/>
      <c r="P524" s="93"/>
      <c r="Q524" s="93"/>
      <c r="R524" s="93"/>
      <c r="S524" s="93"/>
    </row>
    <row r="525" spans="4:19" x14ac:dyDescent="0.2">
      <c r="D525" s="93"/>
      <c r="E525" s="93"/>
      <c r="F525" s="93"/>
      <c r="G525" s="93"/>
      <c r="H525" s="93"/>
      <c r="I525" s="93"/>
      <c r="J525" s="93"/>
      <c r="K525" s="93"/>
      <c r="L525" s="93"/>
      <c r="M525" s="93"/>
      <c r="N525" s="93"/>
      <c r="O525" s="93"/>
      <c r="P525" s="93"/>
      <c r="Q525" s="93"/>
      <c r="R525" s="93"/>
      <c r="S525" s="93"/>
    </row>
    <row r="526" spans="4:19" x14ac:dyDescent="0.2">
      <c r="D526" s="93"/>
      <c r="E526" s="93"/>
      <c r="F526" s="93"/>
      <c r="G526" s="93"/>
      <c r="H526" s="93"/>
      <c r="I526" s="93"/>
      <c r="J526" s="93"/>
      <c r="K526" s="93"/>
      <c r="L526" s="93"/>
      <c r="M526" s="93"/>
      <c r="N526" s="93"/>
      <c r="O526" s="93"/>
      <c r="P526" s="93"/>
      <c r="Q526" s="93"/>
      <c r="R526" s="93"/>
      <c r="S526" s="93"/>
    </row>
    <row r="527" spans="4:19" x14ac:dyDescent="0.2">
      <c r="D527" s="93"/>
      <c r="E527" s="93"/>
      <c r="F527" s="93"/>
      <c r="G527" s="93"/>
      <c r="H527" s="93"/>
      <c r="I527" s="93"/>
      <c r="J527" s="93"/>
      <c r="K527" s="93"/>
      <c r="L527" s="93"/>
      <c r="M527" s="93"/>
      <c r="N527" s="93"/>
      <c r="O527" s="93"/>
      <c r="P527" s="93"/>
      <c r="Q527" s="93"/>
      <c r="R527" s="93"/>
      <c r="S527" s="93"/>
    </row>
    <row r="528" spans="4:19" x14ac:dyDescent="0.2">
      <c r="D528" s="93"/>
      <c r="E528" s="93"/>
      <c r="F528" s="93"/>
      <c r="G528" s="93"/>
      <c r="H528" s="93"/>
      <c r="I528" s="93"/>
      <c r="J528" s="93"/>
      <c r="K528" s="93"/>
      <c r="L528" s="93"/>
      <c r="M528" s="93"/>
      <c r="N528" s="93"/>
      <c r="O528" s="93"/>
      <c r="P528" s="93"/>
      <c r="Q528" s="93"/>
      <c r="R528" s="93"/>
      <c r="S528" s="93"/>
    </row>
    <row r="529" spans="4:19" x14ac:dyDescent="0.2">
      <c r="D529" s="93"/>
      <c r="E529" s="93"/>
      <c r="F529" s="93"/>
      <c r="G529" s="93"/>
      <c r="H529" s="93"/>
      <c r="I529" s="93"/>
      <c r="J529" s="93"/>
      <c r="K529" s="93"/>
      <c r="L529" s="93"/>
      <c r="M529" s="93"/>
      <c r="N529" s="93"/>
      <c r="O529" s="93"/>
      <c r="P529" s="93"/>
      <c r="Q529" s="93"/>
      <c r="R529" s="93"/>
      <c r="S529" s="93"/>
    </row>
    <row r="530" spans="4:19" x14ac:dyDescent="0.2">
      <c r="D530" s="93"/>
      <c r="E530" s="93"/>
      <c r="F530" s="93"/>
      <c r="G530" s="93"/>
      <c r="H530" s="93"/>
      <c r="I530" s="93"/>
      <c r="J530" s="93"/>
      <c r="K530" s="93"/>
      <c r="L530" s="93"/>
      <c r="M530" s="93"/>
      <c r="N530" s="93"/>
      <c r="O530" s="93"/>
      <c r="P530" s="93"/>
      <c r="Q530" s="93"/>
      <c r="R530" s="93"/>
      <c r="S530" s="93"/>
    </row>
    <row r="531" spans="4:19" x14ac:dyDescent="0.2">
      <c r="D531" s="93"/>
      <c r="E531" s="93"/>
      <c r="F531" s="93"/>
      <c r="G531" s="93"/>
      <c r="H531" s="93"/>
      <c r="I531" s="93"/>
      <c r="J531" s="93"/>
      <c r="K531" s="93"/>
      <c r="L531" s="93"/>
      <c r="M531" s="93"/>
      <c r="N531" s="93"/>
      <c r="O531" s="93"/>
      <c r="P531" s="93"/>
      <c r="Q531" s="93"/>
      <c r="R531" s="93"/>
      <c r="S531" s="93"/>
    </row>
    <row r="532" spans="4:19" x14ac:dyDescent="0.2">
      <c r="D532" s="93"/>
      <c r="E532" s="93"/>
      <c r="F532" s="93"/>
      <c r="G532" s="93"/>
      <c r="H532" s="93"/>
      <c r="I532" s="93"/>
      <c r="J532" s="93"/>
      <c r="K532" s="93"/>
      <c r="L532" s="93"/>
      <c r="M532" s="93"/>
      <c r="N532" s="93"/>
      <c r="O532" s="93"/>
      <c r="P532" s="93"/>
      <c r="Q532" s="93"/>
      <c r="R532" s="93"/>
      <c r="S532" s="93"/>
    </row>
    <row r="533" spans="4:19" x14ac:dyDescent="0.2">
      <c r="D533" s="93"/>
      <c r="E533" s="93"/>
      <c r="F533" s="93"/>
      <c r="G533" s="93"/>
      <c r="H533" s="93"/>
      <c r="I533" s="93"/>
      <c r="J533" s="93"/>
      <c r="K533" s="93"/>
      <c r="L533" s="93"/>
      <c r="M533" s="93"/>
      <c r="N533" s="93"/>
      <c r="O533" s="93"/>
      <c r="P533" s="93"/>
      <c r="Q533" s="93"/>
      <c r="R533" s="93"/>
      <c r="S533" s="93"/>
    </row>
    <row r="534" spans="4:19" x14ac:dyDescent="0.2">
      <c r="D534" s="93"/>
      <c r="E534" s="93"/>
      <c r="F534" s="93"/>
      <c r="G534" s="93"/>
      <c r="H534" s="93"/>
      <c r="I534" s="93"/>
      <c r="J534" s="93"/>
      <c r="K534" s="93"/>
      <c r="L534" s="93"/>
      <c r="M534" s="93"/>
      <c r="N534" s="93"/>
      <c r="O534" s="93"/>
      <c r="P534" s="93"/>
      <c r="Q534" s="93"/>
      <c r="R534" s="93"/>
      <c r="S534" s="93"/>
    </row>
    <row r="535" spans="4:19" x14ac:dyDescent="0.2">
      <c r="D535" s="93"/>
      <c r="E535" s="93"/>
      <c r="F535" s="93"/>
      <c r="G535" s="93"/>
      <c r="H535" s="93"/>
      <c r="I535" s="93"/>
      <c r="J535" s="93"/>
      <c r="K535" s="93"/>
      <c r="L535" s="93"/>
      <c r="M535" s="93"/>
      <c r="N535" s="93"/>
      <c r="O535" s="93"/>
      <c r="P535" s="93"/>
      <c r="Q535" s="93"/>
      <c r="R535" s="93"/>
      <c r="S535" s="93"/>
    </row>
    <row r="536" spans="4:19" x14ac:dyDescent="0.2">
      <c r="D536" s="93"/>
      <c r="E536" s="93"/>
      <c r="F536" s="93"/>
      <c r="G536" s="93"/>
      <c r="H536" s="93"/>
      <c r="I536" s="93"/>
      <c r="J536" s="93"/>
      <c r="K536" s="93"/>
      <c r="L536" s="93"/>
      <c r="M536" s="93"/>
      <c r="N536" s="93"/>
      <c r="O536" s="93"/>
      <c r="P536" s="93"/>
      <c r="Q536" s="93"/>
      <c r="R536" s="93"/>
      <c r="S536" s="93"/>
    </row>
    <row r="537" spans="4:19" x14ac:dyDescent="0.2">
      <c r="D537" s="93"/>
      <c r="E537" s="93"/>
      <c r="F537" s="93"/>
      <c r="G537" s="93"/>
      <c r="H537" s="93"/>
      <c r="I537" s="93"/>
      <c r="J537" s="93"/>
      <c r="K537" s="93"/>
      <c r="L537" s="93"/>
      <c r="M537" s="93"/>
      <c r="N537" s="93"/>
      <c r="O537" s="93"/>
      <c r="P537" s="93"/>
      <c r="Q537" s="93"/>
      <c r="R537" s="93"/>
      <c r="S537" s="93"/>
    </row>
    <row r="538" spans="4:19" x14ac:dyDescent="0.2">
      <c r="D538" s="93"/>
      <c r="E538" s="93"/>
      <c r="F538" s="93"/>
      <c r="G538" s="93"/>
      <c r="H538" s="93"/>
      <c r="I538" s="93"/>
      <c r="J538" s="93"/>
      <c r="K538" s="93"/>
      <c r="L538" s="93"/>
      <c r="M538" s="93"/>
      <c r="N538" s="93"/>
      <c r="O538" s="93"/>
      <c r="P538" s="93"/>
      <c r="Q538" s="93"/>
      <c r="R538" s="93"/>
      <c r="S538" s="93"/>
    </row>
    <row r="539" spans="4:19" x14ac:dyDescent="0.2">
      <c r="D539" s="93"/>
      <c r="E539" s="93"/>
      <c r="F539" s="93"/>
      <c r="G539" s="93"/>
      <c r="H539" s="93"/>
      <c r="I539" s="93"/>
      <c r="J539" s="93"/>
      <c r="K539" s="93"/>
      <c r="L539" s="93"/>
      <c r="M539" s="93"/>
      <c r="N539" s="93"/>
      <c r="O539" s="93"/>
      <c r="P539" s="93"/>
      <c r="Q539" s="93"/>
      <c r="R539" s="93"/>
      <c r="S539" s="93"/>
    </row>
    <row r="540" spans="4:19" x14ac:dyDescent="0.2">
      <c r="D540" s="93"/>
      <c r="E540" s="93"/>
      <c r="F540" s="93"/>
      <c r="G540" s="93"/>
      <c r="H540" s="93"/>
      <c r="I540" s="93"/>
      <c r="J540" s="93"/>
      <c r="K540" s="93"/>
      <c r="L540" s="93"/>
      <c r="M540" s="93"/>
      <c r="N540" s="93"/>
      <c r="O540" s="93"/>
      <c r="P540" s="93"/>
      <c r="Q540" s="93"/>
      <c r="R540" s="93"/>
      <c r="S540" s="93"/>
    </row>
    <row r="541" spans="4:19" x14ac:dyDescent="0.2">
      <c r="D541" s="93"/>
      <c r="E541" s="93"/>
      <c r="F541" s="93"/>
      <c r="G541" s="93"/>
      <c r="H541" s="93"/>
      <c r="I541" s="93"/>
      <c r="J541" s="93"/>
      <c r="K541" s="93"/>
      <c r="L541" s="93"/>
      <c r="M541" s="93"/>
      <c r="N541" s="93"/>
      <c r="O541" s="93"/>
      <c r="P541" s="93"/>
      <c r="Q541" s="93"/>
      <c r="R541" s="93"/>
      <c r="S541" s="93"/>
    </row>
    <row r="542" spans="4:19" x14ac:dyDescent="0.2">
      <c r="D542" s="93"/>
      <c r="E542" s="93"/>
      <c r="F542" s="93"/>
      <c r="G542" s="93"/>
      <c r="H542" s="93"/>
      <c r="I542" s="93"/>
      <c r="J542" s="93"/>
      <c r="K542" s="93"/>
      <c r="L542" s="93"/>
      <c r="M542" s="93"/>
      <c r="N542" s="93"/>
      <c r="O542" s="93"/>
      <c r="P542" s="93"/>
      <c r="Q542" s="93"/>
      <c r="R542" s="93"/>
      <c r="S542" s="93"/>
    </row>
    <row r="543" spans="4:19" x14ac:dyDescent="0.2">
      <c r="D543" s="93"/>
      <c r="E543" s="93"/>
      <c r="F543" s="93"/>
      <c r="G543" s="93"/>
      <c r="H543" s="93"/>
      <c r="I543" s="93"/>
      <c r="J543" s="93"/>
      <c r="K543" s="93"/>
      <c r="L543" s="93"/>
      <c r="M543" s="93"/>
      <c r="N543" s="93"/>
      <c r="O543" s="93"/>
      <c r="P543" s="93"/>
      <c r="Q543" s="93"/>
      <c r="R543" s="93"/>
      <c r="S543" s="93"/>
    </row>
    <row r="544" spans="4:19" x14ac:dyDescent="0.2">
      <c r="D544" s="93"/>
      <c r="E544" s="93"/>
      <c r="F544" s="93"/>
      <c r="G544" s="93"/>
      <c r="H544" s="93"/>
      <c r="I544" s="93"/>
      <c r="J544" s="93"/>
      <c r="K544" s="93"/>
      <c r="L544" s="93"/>
      <c r="M544" s="93"/>
      <c r="N544" s="93"/>
      <c r="O544" s="93"/>
      <c r="P544" s="93"/>
      <c r="Q544" s="93"/>
      <c r="R544" s="93"/>
      <c r="S544" s="93"/>
    </row>
    <row r="545" spans="4:19" x14ac:dyDescent="0.2">
      <c r="D545" s="93"/>
      <c r="E545" s="93"/>
      <c r="F545" s="93"/>
      <c r="G545" s="93"/>
      <c r="H545" s="93"/>
      <c r="I545" s="93"/>
      <c r="J545" s="93"/>
      <c r="K545" s="93"/>
      <c r="L545" s="93"/>
      <c r="M545" s="93"/>
      <c r="N545" s="93"/>
      <c r="O545" s="93"/>
      <c r="P545" s="93"/>
      <c r="Q545" s="93"/>
      <c r="R545" s="93"/>
      <c r="S545" s="93"/>
    </row>
    <row r="546" spans="4:19" x14ac:dyDescent="0.2">
      <c r="D546" s="93"/>
      <c r="E546" s="93"/>
      <c r="F546" s="93"/>
      <c r="G546" s="93"/>
      <c r="H546" s="93"/>
      <c r="I546" s="93"/>
      <c r="J546" s="93"/>
      <c r="K546" s="93"/>
      <c r="L546" s="93"/>
      <c r="M546" s="93"/>
      <c r="N546" s="93"/>
      <c r="O546" s="93"/>
      <c r="P546" s="93"/>
      <c r="Q546" s="93"/>
      <c r="R546" s="93"/>
      <c r="S546" s="93"/>
    </row>
    <row r="547" spans="4:19" x14ac:dyDescent="0.2">
      <c r="D547" s="93"/>
      <c r="E547" s="93"/>
      <c r="F547" s="93"/>
      <c r="G547" s="93"/>
      <c r="H547" s="93"/>
      <c r="I547" s="93"/>
      <c r="J547" s="93"/>
      <c r="K547" s="93"/>
      <c r="L547" s="93"/>
      <c r="M547" s="93"/>
      <c r="N547" s="93"/>
      <c r="O547" s="93"/>
      <c r="P547" s="93"/>
      <c r="Q547" s="93"/>
      <c r="R547" s="93"/>
      <c r="S547" s="93"/>
    </row>
    <row r="548" spans="4:19" x14ac:dyDescent="0.2">
      <c r="D548" s="93"/>
      <c r="E548" s="93"/>
      <c r="F548" s="93"/>
      <c r="G548" s="93"/>
      <c r="H548" s="93"/>
      <c r="I548" s="93"/>
      <c r="J548" s="93"/>
      <c r="K548" s="93"/>
      <c r="L548" s="93"/>
      <c r="M548" s="93"/>
      <c r="N548" s="93"/>
      <c r="O548" s="93"/>
      <c r="P548" s="93"/>
      <c r="Q548" s="93"/>
      <c r="R548" s="93"/>
      <c r="S548" s="93"/>
    </row>
    <row r="549" spans="4:19" x14ac:dyDescent="0.2">
      <c r="D549" s="93"/>
      <c r="E549" s="93"/>
      <c r="F549" s="93"/>
      <c r="G549" s="93"/>
      <c r="H549" s="93"/>
      <c r="I549" s="93"/>
      <c r="J549" s="93"/>
      <c r="K549" s="93"/>
      <c r="L549" s="93"/>
      <c r="M549" s="93"/>
      <c r="N549" s="93"/>
      <c r="O549" s="93"/>
      <c r="P549" s="93"/>
      <c r="Q549" s="93"/>
      <c r="R549" s="93"/>
      <c r="S549" s="93"/>
    </row>
    <row r="550" spans="4:19" x14ac:dyDescent="0.2">
      <c r="D550" s="93"/>
      <c r="E550" s="93"/>
      <c r="F550" s="93"/>
      <c r="G550" s="93"/>
      <c r="H550" s="93"/>
      <c r="I550" s="93"/>
      <c r="J550" s="93"/>
      <c r="K550" s="93"/>
      <c r="L550" s="93"/>
      <c r="M550" s="93"/>
      <c r="N550" s="93"/>
      <c r="O550" s="93"/>
      <c r="P550" s="93"/>
      <c r="Q550" s="93"/>
      <c r="R550" s="93"/>
      <c r="S550" s="93"/>
    </row>
    <row r="551" spans="4:19" x14ac:dyDescent="0.2">
      <c r="D551" s="93"/>
      <c r="E551" s="93"/>
      <c r="F551" s="93"/>
      <c r="G551" s="93"/>
      <c r="H551" s="93"/>
      <c r="I551" s="93"/>
      <c r="J551" s="93"/>
      <c r="K551" s="93"/>
      <c r="L551" s="93"/>
      <c r="M551" s="93"/>
      <c r="N551" s="93"/>
      <c r="O551" s="93"/>
      <c r="P551" s="93"/>
      <c r="Q551" s="93"/>
      <c r="R551" s="93"/>
      <c r="S551" s="93"/>
    </row>
    <row r="552" spans="4:19" x14ac:dyDescent="0.2">
      <c r="D552" s="93"/>
      <c r="E552" s="93"/>
      <c r="F552" s="93"/>
      <c r="G552" s="93"/>
      <c r="H552" s="93"/>
      <c r="I552" s="93"/>
      <c r="J552" s="93"/>
      <c r="K552" s="93"/>
      <c r="L552" s="93"/>
      <c r="M552" s="93"/>
      <c r="N552" s="93"/>
      <c r="O552" s="93"/>
      <c r="P552" s="93"/>
      <c r="Q552" s="93"/>
      <c r="R552" s="93"/>
      <c r="S552" s="93"/>
    </row>
    <row r="553" spans="4:19" x14ac:dyDescent="0.2">
      <c r="D553" s="93"/>
      <c r="E553" s="93"/>
      <c r="F553" s="93"/>
      <c r="G553" s="93"/>
      <c r="H553" s="93"/>
      <c r="I553" s="93"/>
      <c r="J553" s="93"/>
      <c r="K553" s="93"/>
      <c r="L553" s="93"/>
      <c r="M553" s="93"/>
      <c r="N553" s="93"/>
      <c r="O553" s="93"/>
      <c r="P553" s="93"/>
      <c r="Q553" s="93"/>
      <c r="R553" s="93"/>
      <c r="S553" s="93"/>
    </row>
    <row r="554" spans="4:19" x14ac:dyDescent="0.2">
      <c r="D554" s="93"/>
      <c r="E554" s="93"/>
      <c r="F554" s="93"/>
      <c r="G554" s="93"/>
      <c r="H554" s="93"/>
      <c r="I554" s="93"/>
      <c r="J554" s="93"/>
      <c r="K554" s="93"/>
      <c r="L554" s="93"/>
      <c r="M554" s="93"/>
      <c r="N554" s="93"/>
      <c r="O554" s="93"/>
      <c r="P554" s="93"/>
      <c r="Q554" s="93"/>
      <c r="R554" s="93"/>
      <c r="S554" s="93"/>
    </row>
    <row r="555" spans="4:19" x14ac:dyDescent="0.2">
      <c r="D555" s="93"/>
      <c r="E555" s="93"/>
      <c r="F555" s="93"/>
      <c r="G555" s="93"/>
      <c r="H555" s="93"/>
      <c r="I555" s="93"/>
      <c r="J555" s="93"/>
      <c r="K555" s="93"/>
      <c r="L555" s="93"/>
      <c r="M555" s="93"/>
      <c r="N555" s="93"/>
      <c r="O555" s="93"/>
      <c r="P555" s="93"/>
      <c r="Q555" s="93"/>
      <c r="R555" s="93"/>
      <c r="S555" s="93"/>
    </row>
    <row r="556" spans="4:19" x14ac:dyDescent="0.2">
      <c r="D556" s="93"/>
      <c r="E556" s="93"/>
      <c r="F556" s="93"/>
      <c r="G556" s="93"/>
      <c r="H556" s="93"/>
      <c r="I556" s="93"/>
      <c r="J556" s="93"/>
      <c r="K556" s="93"/>
      <c r="L556" s="93"/>
      <c r="M556" s="93"/>
      <c r="N556" s="93"/>
      <c r="O556" s="93"/>
      <c r="P556" s="93"/>
      <c r="Q556" s="93"/>
      <c r="R556" s="93"/>
      <c r="S556" s="93"/>
    </row>
    <row r="557" spans="4:19" x14ac:dyDescent="0.2">
      <c r="D557" s="93"/>
      <c r="E557" s="93"/>
      <c r="F557" s="93"/>
      <c r="G557" s="93"/>
      <c r="H557" s="93"/>
      <c r="I557" s="93"/>
      <c r="J557" s="93"/>
      <c r="K557" s="93"/>
      <c r="L557" s="93"/>
      <c r="M557" s="93"/>
      <c r="N557" s="93"/>
      <c r="O557" s="93"/>
      <c r="P557" s="93"/>
      <c r="Q557" s="93"/>
      <c r="R557" s="93"/>
      <c r="S557" s="93"/>
    </row>
    <row r="558" spans="4:19" x14ac:dyDescent="0.2">
      <c r="D558" s="93"/>
      <c r="E558" s="93"/>
      <c r="F558" s="93"/>
      <c r="G558" s="93"/>
      <c r="H558" s="93"/>
      <c r="I558" s="93"/>
      <c r="J558" s="93"/>
      <c r="K558" s="93"/>
      <c r="L558" s="93"/>
      <c r="M558" s="93"/>
      <c r="N558" s="93"/>
      <c r="O558" s="93"/>
      <c r="P558" s="93"/>
      <c r="Q558" s="93"/>
      <c r="R558" s="93"/>
      <c r="S558" s="93"/>
    </row>
    <row r="559" spans="4:19" x14ac:dyDescent="0.2">
      <c r="D559" s="93"/>
      <c r="E559" s="93"/>
      <c r="F559" s="93"/>
      <c r="G559" s="93"/>
      <c r="H559" s="93"/>
      <c r="I559" s="93"/>
      <c r="J559" s="93"/>
      <c r="K559" s="93"/>
      <c r="L559" s="93"/>
      <c r="M559" s="93"/>
      <c r="N559" s="93"/>
      <c r="O559" s="93"/>
      <c r="P559" s="93"/>
      <c r="Q559" s="93"/>
      <c r="R559" s="93"/>
      <c r="S559" s="93"/>
    </row>
    <row r="560" spans="4:19" x14ac:dyDescent="0.2">
      <c r="D560" s="93"/>
      <c r="E560" s="93"/>
      <c r="F560" s="93"/>
      <c r="G560" s="93"/>
      <c r="H560" s="93"/>
      <c r="I560" s="93"/>
      <c r="J560" s="93"/>
      <c r="K560" s="93"/>
      <c r="L560" s="93"/>
      <c r="M560" s="93"/>
      <c r="N560" s="93"/>
      <c r="O560" s="93"/>
      <c r="P560" s="93"/>
      <c r="Q560" s="93"/>
      <c r="R560" s="93"/>
      <c r="S560" s="93"/>
    </row>
    <row r="561" spans="4:19" x14ac:dyDescent="0.2">
      <c r="D561" s="93"/>
      <c r="E561" s="93"/>
      <c r="F561" s="93"/>
      <c r="G561" s="93"/>
      <c r="H561" s="93"/>
      <c r="I561" s="93"/>
      <c r="J561" s="93"/>
      <c r="K561" s="93"/>
      <c r="L561" s="93"/>
      <c r="M561" s="93"/>
      <c r="N561" s="93"/>
      <c r="O561" s="93"/>
      <c r="P561" s="93"/>
      <c r="Q561" s="93"/>
      <c r="R561" s="93"/>
      <c r="S561" s="93"/>
    </row>
    <row r="562" spans="4:19" x14ac:dyDescent="0.2">
      <c r="D562" s="93"/>
      <c r="E562" s="93"/>
      <c r="F562" s="93"/>
      <c r="G562" s="93"/>
      <c r="H562" s="93"/>
      <c r="I562" s="93"/>
      <c r="J562" s="93"/>
      <c r="K562" s="93"/>
      <c r="L562" s="93"/>
      <c r="M562" s="93"/>
      <c r="N562" s="93"/>
      <c r="O562" s="93"/>
      <c r="P562" s="93"/>
      <c r="Q562" s="93"/>
      <c r="R562" s="93"/>
      <c r="S562" s="93"/>
    </row>
    <row r="563" spans="4:19" x14ac:dyDescent="0.2">
      <c r="D563" s="93"/>
      <c r="E563" s="93"/>
      <c r="F563" s="93"/>
      <c r="G563" s="93"/>
      <c r="H563" s="93"/>
      <c r="I563" s="93"/>
      <c r="J563" s="93"/>
      <c r="K563" s="93"/>
      <c r="L563" s="93"/>
      <c r="M563" s="93"/>
      <c r="N563" s="93"/>
      <c r="O563" s="93"/>
      <c r="P563" s="93"/>
      <c r="Q563" s="93"/>
      <c r="R563" s="93"/>
      <c r="S563" s="93"/>
    </row>
    <row r="564" spans="4:19" x14ac:dyDescent="0.2">
      <c r="D564" s="93"/>
      <c r="E564" s="93"/>
      <c r="F564" s="93"/>
      <c r="G564" s="93"/>
      <c r="H564" s="93"/>
      <c r="I564" s="93"/>
      <c r="J564" s="93"/>
      <c r="K564" s="93"/>
      <c r="L564" s="93"/>
      <c r="M564" s="93"/>
      <c r="N564" s="93"/>
      <c r="O564" s="93"/>
      <c r="P564" s="93"/>
      <c r="Q564" s="93"/>
      <c r="R564" s="93"/>
      <c r="S564" s="93"/>
    </row>
    <row r="565" spans="4:19" x14ac:dyDescent="0.2">
      <c r="D565" s="93"/>
      <c r="E565" s="93"/>
      <c r="F565" s="93"/>
      <c r="G565" s="93"/>
      <c r="H565" s="93"/>
      <c r="I565" s="93"/>
      <c r="J565" s="93"/>
      <c r="K565" s="93"/>
      <c r="L565" s="93"/>
      <c r="M565" s="93"/>
      <c r="N565" s="93"/>
      <c r="O565" s="93"/>
      <c r="P565" s="93"/>
      <c r="Q565" s="93"/>
      <c r="R565" s="93"/>
      <c r="S565" s="93"/>
    </row>
    <row r="566" spans="4:19" x14ac:dyDescent="0.2">
      <c r="D566" s="93"/>
      <c r="E566" s="93"/>
      <c r="F566" s="93"/>
      <c r="G566" s="93"/>
      <c r="H566" s="93"/>
      <c r="I566" s="93"/>
      <c r="J566" s="93"/>
      <c r="K566" s="93"/>
      <c r="L566" s="93"/>
      <c r="M566" s="93"/>
      <c r="N566" s="93"/>
      <c r="O566" s="93"/>
      <c r="P566" s="93"/>
      <c r="Q566" s="93"/>
      <c r="R566" s="93"/>
      <c r="S566" s="93"/>
    </row>
    <row r="567" spans="4:19" x14ac:dyDescent="0.2">
      <c r="D567" s="93"/>
      <c r="E567" s="93"/>
      <c r="F567" s="93"/>
      <c r="G567" s="93"/>
      <c r="H567" s="93"/>
      <c r="I567" s="93"/>
      <c r="J567" s="93"/>
      <c r="K567" s="93"/>
      <c r="L567" s="93"/>
      <c r="M567" s="93"/>
      <c r="N567" s="93"/>
      <c r="O567" s="93"/>
      <c r="P567" s="93"/>
      <c r="Q567" s="93"/>
      <c r="R567" s="93"/>
      <c r="S567" s="93"/>
    </row>
    <row r="568" spans="4:19" x14ac:dyDescent="0.2">
      <c r="D568" s="93"/>
      <c r="E568" s="93"/>
      <c r="F568" s="93"/>
      <c r="G568" s="93"/>
      <c r="H568" s="93"/>
      <c r="I568" s="93"/>
      <c r="J568" s="93"/>
      <c r="K568" s="93"/>
      <c r="L568" s="93"/>
      <c r="M568" s="93"/>
      <c r="N568" s="93"/>
      <c r="O568" s="93"/>
      <c r="P568" s="93"/>
      <c r="Q568" s="93"/>
      <c r="R568" s="93"/>
      <c r="S568" s="93"/>
    </row>
    <row r="569" spans="4:19" x14ac:dyDescent="0.2">
      <c r="D569" s="93"/>
      <c r="E569" s="93"/>
      <c r="F569" s="93"/>
      <c r="G569" s="93"/>
      <c r="H569" s="93"/>
      <c r="I569" s="93"/>
      <c r="J569" s="93"/>
      <c r="K569" s="93"/>
      <c r="L569" s="93"/>
      <c r="M569" s="93"/>
      <c r="N569" s="93"/>
      <c r="O569" s="93"/>
      <c r="P569" s="93"/>
      <c r="Q569" s="93"/>
      <c r="R569" s="93"/>
      <c r="S569" s="93"/>
    </row>
    <row r="570" spans="4:19" x14ac:dyDescent="0.2">
      <c r="D570" s="93"/>
      <c r="E570" s="93"/>
      <c r="F570" s="93"/>
      <c r="G570" s="93"/>
      <c r="H570" s="93"/>
      <c r="I570" s="93"/>
      <c r="J570" s="93"/>
      <c r="K570" s="93"/>
      <c r="L570" s="93"/>
      <c r="M570" s="93"/>
      <c r="N570" s="93"/>
      <c r="O570" s="93"/>
      <c r="P570" s="93"/>
      <c r="Q570" s="93"/>
      <c r="R570" s="93"/>
      <c r="S570" s="93"/>
    </row>
    <row r="571" spans="4:19" x14ac:dyDescent="0.2">
      <c r="D571" s="93"/>
      <c r="E571" s="93"/>
      <c r="F571" s="93"/>
      <c r="G571" s="93"/>
      <c r="H571" s="93"/>
      <c r="I571" s="93"/>
      <c r="J571" s="93"/>
      <c r="K571" s="93"/>
      <c r="L571" s="93"/>
      <c r="M571" s="93"/>
      <c r="N571" s="93"/>
      <c r="O571" s="93"/>
      <c r="P571" s="93"/>
      <c r="Q571" s="93"/>
      <c r="R571" s="93"/>
      <c r="S571" s="93"/>
    </row>
    <row r="572" spans="4:19" x14ac:dyDescent="0.2">
      <c r="D572" s="93"/>
      <c r="E572" s="93"/>
      <c r="F572" s="93"/>
      <c r="G572" s="93"/>
      <c r="H572" s="93"/>
      <c r="I572" s="93"/>
      <c r="J572" s="93"/>
      <c r="K572" s="93"/>
      <c r="L572" s="93"/>
      <c r="M572" s="93"/>
      <c r="N572" s="93"/>
      <c r="O572" s="93"/>
      <c r="P572" s="93"/>
      <c r="Q572" s="93"/>
      <c r="R572" s="93"/>
      <c r="S572" s="93"/>
    </row>
    <row r="573" spans="4:19" x14ac:dyDescent="0.2">
      <c r="D573" s="93"/>
      <c r="E573" s="93"/>
      <c r="F573" s="93"/>
      <c r="G573" s="93"/>
      <c r="H573" s="93"/>
      <c r="I573" s="93"/>
      <c r="J573" s="93"/>
      <c r="K573" s="93"/>
      <c r="L573" s="93"/>
      <c r="M573" s="93"/>
      <c r="N573" s="93"/>
      <c r="O573" s="93"/>
      <c r="P573" s="93"/>
      <c r="Q573" s="93"/>
      <c r="R573" s="93"/>
      <c r="S573" s="93"/>
    </row>
    <row r="574" spans="4:19" x14ac:dyDescent="0.2">
      <c r="D574" s="93"/>
      <c r="E574" s="93"/>
      <c r="F574" s="93"/>
      <c r="G574" s="93"/>
      <c r="H574" s="93"/>
      <c r="I574" s="93"/>
      <c r="J574" s="93"/>
      <c r="K574" s="93"/>
      <c r="L574" s="93"/>
      <c r="M574" s="93"/>
      <c r="N574" s="93"/>
      <c r="O574" s="93"/>
      <c r="P574" s="93"/>
      <c r="Q574" s="93"/>
      <c r="R574" s="93"/>
      <c r="S574" s="93"/>
    </row>
    <row r="575" spans="4:19" x14ac:dyDescent="0.2">
      <c r="D575" s="93"/>
      <c r="E575" s="93"/>
      <c r="F575" s="93"/>
      <c r="G575" s="93"/>
      <c r="H575" s="93"/>
      <c r="I575" s="93"/>
      <c r="J575" s="93"/>
      <c r="K575" s="93"/>
      <c r="L575" s="93"/>
      <c r="M575" s="93"/>
      <c r="N575" s="93"/>
      <c r="O575" s="93"/>
      <c r="P575" s="93"/>
      <c r="Q575" s="93"/>
      <c r="R575" s="93"/>
      <c r="S575" s="93"/>
    </row>
    <row r="576" spans="4:19" x14ac:dyDescent="0.2">
      <c r="D576" s="93"/>
      <c r="E576" s="93"/>
      <c r="F576" s="93"/>
      <c r="G576" s="93"/>
      <c r="H576" s="93"/>
      <c r="I576" s="93"/>
      <c r="J576" s="93"/>
      <c r="K576" s="93"/>
      <c r="L576" s="93"/>
      <c r="M576" s="93"/>
      <c r="N576" s="93"/>
      <c r="O576" s="93"/>
      <c r="P576" s="93"/>
      <c r="Q576" s="93"/>
      <c r="R576" s="93"/>
      <c r="S576" s="93"/>
    </row>
    <row r="577" spans="4:19" x14ac:dyDescent="0.2">
      <c r="D577" s="93"/>
      <c r="E577" s="93"/>
      <c r="F577" s="93"/>
      <c r="G577" s="93"/>
      <c r="H577" s="93"/>
      <c r="I577" s="93"/>
      <c r="J577" s="93"/>
      <c r="K577" s="93"/>
      <c r="L577" s="93"/>
      <c r="M577" s="93"/>
      <c r="N577" s="93"/>
      <c r="O577" s="93"/>
      <c r="P577" s="93"/>
      <c r="Q577" s="93"/>
      <c r="R577" s="93"/>
      <c r="S577" s="93"/>
    </row>
    <row r="578" spans="4:19" x14ac:dyDescent="0.2">
      <c r="D578" s="93"/>
      <c r="E578" s="93"/>
      <c r="F578" s="93"/>
      <c r="G578" s="93"/>
      <c r="H578" s="93"/>
      <c r="I578" s="93"/>
      <c r="J578" s="93"/>
      <c r="K578" s="93"/>
      <c r="L578" s="93"/>
      <c r="M578" s="93"/>
      <c r="N578" s="93"/>
      <c r="O578" s="93"/>
      <c r="P578" s="93"/>
      <c r="Q578" s="93"/>
      <c r="R578" s="93"/>
      <c r="S578" s="93"/>
    </row>
    <row r="579" spans="4:19" x14ac:dyDescent="0.2">
      <c r="D579" s="93"/>
      <c r="E579" s="93"/>
      <c r="F579" s="93"/>
      <c r="G579" s="93"/>
      <c r="H579" s="93"/>
      <c r="I579" s="93"/>
      <c r="J579" s="93"/>
      <c r="K579" s="93"/>
      <c r="L579" s="93"/>
      <c r="M579" s="93"/>
      <c r="N579" s="93"/>
      <c r="O579" s="93"/>
      <c r="P579" s="93"/>
      <c r="Q579" s="93"/>
      <c r="R579" s="93"/>
      <c r="S579" s="93"/>
    </row>
    <row r="580" spans="4:19" x14ac:dyDescent="0.2">
      <c r="D580" s="93"/>
      <c r="E580" s="93"/>
      <c r="F580" s="93"/>
      <c r="G580" s="93"/>
      <c r="H580" s="93"/>
      <c r="I580" s="93"/>
      <c r="J580" s="93"/>
      <c r="K580" s="93"/>
      <c r="L580" s="93"/>
      <c r="M580" s="93"/>
      <c r="N580" s="93"/>
      <c r="O580" s="93"/>
      <c r="P580" s="93"/>
      <c r="Q580" s="93"/>
      <c r="R580" s="93"/>
      <c r="S580" s="93"/>
    </row>
    <row r="581" spans="4:19" x14ac:dyDescent="0.2">
      <c r="D581" s="93"/>
      <c r="E581" s="93"/>
      <c r="F581" s="93"/>
      <c r="G581" s="93"/>
      <c r="H581" s="93"/>
      <c r="I581" s="93"/>
      <c r="J581" s="93"/>
      <c r="K581" s="93"/>
      <c r="L581" s="93"/>
      <c r="M581" s="93"/>
      <c r="N581" s="93"/>
      <c r="O581" s="93"/>
      <c r="P581" s="93"/>
      <c r="Q581" s="93"/>
      <c r="R581" s="93"/>
      <c r="S581" s="93"/>
    </row>
    <row r="582" spans="4:19" x14ac:dyDescent="0.2">
      <c r="D582" s="93"/>
      <c r="E582" s="93"/>
      <c r="F582" s="93"/>
      <c r="G582" s="93"/>
      <c r="H582" s="93"/>
      <c r="I582" s="93"/>
      <c r="J582" s="93"/>
      <c r="K582" s="93"/>
      <c r="L582" s="93"/>
      <c r="M582" s="93"/>
      <c r="N582" s="93"/>
      <c r="O582" s="93"/>
      <c r="P582" s="93"/>
      <c r="Q582" s="93"/>
      <c r="R582" s="93"/>
      <c r="S582" s="93"/>
    </row>
    <row r="583" spans="4:19" x14ac:dyDescent="0.2">
      <c r="D583" s="93"/>
      <c r="E583" s="93"/>
      <c r="F583" s="93"/>
      <c r="G583" s="93"/>
      <c r="H583" s="93"/>
      <c r="I583" s="93"/>
      <c r="J583" s="93"/>
      <c r="K583" s="93"/>
      <c r="L583" s="93"/>
      <c r="M583" s="93"/>
      <c r="N583" s="93"/>
      <c r="O583" s="93"/>
      <c r="P583" s="93"/>
      <c r="Q583" s="93"/>
      <c r="R583" s="93"/>
      <c r="S583" s="93"/>
    </row>
    <row r="584" spans="4:19" x14ac:dyDescent="0.2">
      <c r="D584" s="93"/>
      <c r="E584" s="93"/>
      <c r="F584" s="93"/>
      <c r="G584" s="93"/>
      <c r="H584" s="93"/>
      <c r="I584" s="93"/>
      <c r="J584" s="93"/>
      <c r="K584" s="93"/>
      <c r="L584" s="93"/>
      <c r="M584" s="93"/>
      <c r="N584" s="93"/>
      <c r="O584" s="93"/>
      <c r="P584" s="93"/>
      <c r="Q584" s="93"/>
      <c r="R584" s="93"/>
      <c r="S584" s="93"/>
    </row>
    <row r="585" spans="4:19" x14ac:dyDescent="0.2">
      <c r="D585" s="93"/>
      <c r="E585" s="93"/>
      <c r="F585" s="93"/>
      <c r="G585" s="93"/>
      <c r="H585" s="93"/>
      <c r="I585" s="93"/>
      <c r="J585" s="93"/>
      <c r="K585" s="93"/>
      <c r="L585" s="93"/>
      <c r="M585" s="93"/>
      <c r="N585" s="93"/>
      <c r="O585" s="93"/>
      <c r="P585" s="93"/>
      <c r="Q585" s="93"/>
      <c r="R585" s="93"/>
      <c r="S585" s="93"/>
    </row>
    <row r="586" spans="4:19" x14ac:dyDescent="0.2">
      <c r="D586" s="93"/>
      <c r="E586" s="93"/>
      <c r="F586" s="93"/>
      <c r="G586" s="93"/>
      <c r="H586" s="93"/>
      <c r="I586" s="93"/>
      <c r="J586" s="93"/>
      <c r="K586" s="93"/>
      <c r="L586" s="93"/>
      <c r="M586" s="93"/>
      <c r="N586" s="93"/>
      <c r="O586" s="93"/>
      <c r="P586" s="93"/>
      <c r="Q586" s="93"/>
      <c r="R586" s="93"/>
      <c r="S586" s="93"/>
    </row>
    <row r="587" spans="4:19" x14ac:dyDescent="0.2">
      <c r="D587" s="93"/>
      <c r="E587" s="93"/>
      <c r="F587" s="93"/>
      <c r="G587" s="93"/>
      <c r="H587" s="93"/>
      <c r="I587" s="93"/>
      <c r="J587" s="93"/>
      <c r="K587" s="93"/>
      <c r="L587" s="93"/>
      <c r="M587" s="93"/>
      <c r="N587" s="93"/>
      <c r="O587" s="93"/>
      <c r="P587" s="93"/>
      <c r="Q587" s="93"/>
      <c r="R587" s="93"/>
      <c r="S587" s="93"/>
    </row>
    <row r="588" spans="4:19" x14ac:dyDescent="0.2">
      <c r="D588" s="93"/>
      <c r="E588" s="93"/>
      <c r="F588" s="93"/>
      <c r="G588" s="93"/>
      <c r="H588" s="93"/>
      <c r="I588" s="93"/>
      <c r="J588" s="93"/>
      <c r="K588" s="93"/>
      <c r="L588" s="93"/>
      <c r="M588" s="93"/>
      <c r="N588" s="93"/>
      <c r="O588" s="93"/>
      <c r="P588" s="93"/>
      <c r="Q588" s="93"/>
      <c r="R588" s="93"/>
      <c r="S588" s="93"/>
    </row>
    <row r="589" spans="4:19" x14ac:dyDescent="0.2">
      <c r="D589" s="93"/>
      <c r="E589" s="93"/>
      <c r="F589" s="93"/>
      <c r="G589" s="93"/>
      <c r="H589" s="93"/>
      <c r="I589" s="93"/>
      <c r="J589" s="93"/>
      <c r="K589" s="93"/>
      <c r="L589" s="93"/>
      <c r="M589" s="93"/>
      <c r="N589" s="93"/>
      <c r="O589" s="93"/>
      <c r="P589" s="93"/>
      <c r="Q589" s="93"/>
      <c r="R589" s="93"/>
      <c r="S589" s="93"/>
    </row>
    <row r="590" spans="4:19" x14ac:dyDescent="0.2">
      <c r="D590" s="93"/>
      <c r="E590" s="93"/>
      <c r="F590" s="93"/>
      <c r="G590" s="93"/>
      <c r="H590" s="93"/>
      <c r="I590" s="93"/>
      <c r="J590" s="93"/>
      <c r="K590" s="93"/>
      <c r="L590" s="93"/>
      <c r="M590" s="93"/>
      <c r="N590" s="93"/>
      <c r="O590" s="93"/>
      <c r="P590" s="93"/>
      <c r="Q590" s="93"/>
      <c r="R590" s="93"/>
      <c r="S590" s="93"/>
    </row>
    <row r="591" spans="4:19" x14ac:dyDescent="0.2">
      <c r="D591" s="93"/>
      <c r="E591" s="93"/>
      <c r="F591" s="93"/>
      <c r="G591" s="93"/>
      <c r="H591" s="93"/>
      <c r="I591" s="93"/>
      <c r="J591" s="93"/>
      <c r="K591" s="93"/>
      <c r="L591" s="93"/>
      <c r="M591" s="93"/>
      <c r="N591" s="93"/>
      <c r="O591" s="93"/>
      <c r="P591" s="93"/>
      <c r="Q591" s="93"/>
      <c r="R591" s="93"/>
      <c r="S591" s="93"/>
    </row>
    <row r="592" spans="4:19" x14ac:dyDescent="0.2">
      <c r="D592" s="93"/>
      <c r="E592" s="93"/>
      <c r="F592" s="93"/>
      <c r="G592" s="93"/>
      <c r="H592" s="93"/>
      <c r="I592" s="93"/>
      <c r="J592" s="93"/>
      <c r="K592" s="93"/>
      <c r="L592" s="93"/>
      <c r="M592" s="93"/>
      <c r="N592" s="93"/>
      <c r="O592" s="93"/>
      <c r="P592" s="93"/>
      <c r="Q592" s="93"/>
      <c r="R592" s="93"/>
      <c r="S592" s="93"/>
    </row>
    <row r="593" spans="4:19" x14ac:dyDescent="0.2">
      <c r="D593" s="93"/>
      <c r="E593" s="93"/>
      <c r="F593" s="93"/>
      <c r="G593" s="93"/>
      <c r="H593" s="93"/>
      <c r="I593" s="93"/>
      <c r="J593" s="93"/>
      <c r="K593" s="93"/>
      <c r="L593" s="93"/>
      <c r="M593" s="93"/>
      <c r="N593" s="93"/>
      <c r="O593" s="93"/>
      <c r="P593" s="93"/>
      <c r="Q593" s="93"/>
      <c r="R593" s="93"/>
      <c r="S593" s="93"/>
    </row>
    <row r="594" spans="4:19" x14ac:dyDescent="0.2">
      <c r="D594" s="93"/>
      <c r="E594" s="93"/>
      <c r="F594" s="93"/>
      <c r="G594" s="93"/>
      <c r="H594" s="93"/>
      <c r="I594" s="93"/>
      <c r="J594" s="93"/>
      <c r="K594" s="93"/>
      <c r="L594" s="93"/>
      <c r="M594" s="93"/>
      <c r="N594" s="93"/>
      <c r="O594" s="93"/>
      <c r="P594" s="93"/>
      <c r="Q594" s="93"/>
      <c r="R594" s="93"/>
      <c r="S594" s="93"/>
    </row>
    <row r="595" spans="4:19" x14ac:dyDescent="0.2">
      <c r="D595" s="93"/>
      <c r="E595" s="93"/>
      <c r="F595" s="93"/>
      <c r="G595" s="93"/>
      <c r="H595" s="93"/>
      <c r="I595" s="93"/>
      <c r="J595" s="93"/>
      <c r="K595" s="93"/>
      <c r="L595" s="93"/>
      <c r="M595" s="93"/>
      <c r="N595" s="93"/>
      <c r="O595" s="93"/>
      <c r="P595" s="93"/>
      <c r="Q595" s="93"/>
      <c r="R595" s="93"/>
      <c r="S595" s="93"/>
    </row>
    <row r="596" spans="4:19" x14ac:dyDescent="0.2">
      <c r="D596" s="93"/>
      <c r="E596" s="93"/>
      <c r="F596" s="93"/>
      <c r="G596" s="93"/>
      <c r="H596" s="93"/>
      <c r="I596" s="93"/>
      <c r="J596" s="93"/>
      <c r="K596" s="93"/>
      <c r="L596" s="93"/>
      <c r="M596" s="93"/>
      <c r="N596" s="93"/>
      <c r="O596" s="93"/>
      <c r="P596" s="93"/>
      <c r="Q596" s="93"/>
      <c r="R596" s="93"/>
      <c r="S596" s="93"/>
    </row>
    <row r="597" spans="4:19" x14ac:dyDescent="0.2">
      <c r="D597" s="93"/>
      <c r="E597" s="93"/>
      <c r="F597" s="93"/>
      <c r="G597" s="93"/>
      <c r="H597" s="93"/>
      <c r="I597" s="93"/>
      <c r="J597" s="93"/>
      <c r="K597" s="93"/>
      <c r="L597" s="93"/>
      <c r="M597" s="93"/>
      <c r="N597" s="93"/>
      <c r="O597" s="93"/>
      <c r="P597" s="93"/>
      <c r="Q597" s="93"/>
      <c r="R597" s="93"/>
      <c r="S597" s="93"/>
    </row>
    <row r="598" spans="4:19" x14ac:dyDescent="0.2">
      <c r="D598" s="93"/>
      <c r="E598" s="93"/>
      <c r="F598" s="93"/>
      <c r="G598" s="93"/>
      <c r="H598" s="93"/>
      <c r="I598" s="93"/>
      <c r="J598" s="93"/>
      <c r="K598" s="93"/>
      <c r="L598" s="93"/>
      <c r="M598" s="93"/>
      <c r="N598" s="93"/>
      <c r="O598" s="93"/>
      <c r="P598" s="93"/>
      <c r="Q598" s="93"/>
      <c r="R598" s="93"/>
      <c r="S598" s="93"/>
    </row>
    <row r="599" spans="4:19" x14ac:dyDescent="0.2">
      <c r="D599" s="93"/>
      <c r="E599" s="93"/>
      <c r="F599" s="93"/>
      <c r="G599" s="93"/>
      <c r="H599" s="93"/>
      <c r="I599" s="93"/>
      <c r="J599" s="93"/>
      <c r="K599" s="93"/>
      <c r="L599" s="93"/>
      <c r="M599" s="93"/>
      <c r="N599" s="93"/>
      <c r="O599" s="93"/>
      <c r="P599" s="93"/>
      <c r="Q599" s="93"/>
      <c r="R599" s="93"/>
      <c r="S599" s="93"/>
    </row>
    <row r="600" spans="4:19" x14ac:dyDescent="0.2">
      <c r="D600" s="93"/>
      <c r="E600" s="93"/>
      <c r="F600" s="93"/>
      <c r="G600" s="93"/>
      <c r="H600" s="93"/>
      <c r="I600" s="93"/>
      <c r="J600" s="93"/>
      <c r="K600" s="93"/>
      <c r="L600" s="93"/>
      <c r="M600" s="93"/>
      <c r="N600" s="93"/>
      <c r="O600" s="93"/>
      <c r="P600" s="93"/>
      <c r="Q600" s="93"/>
      <c r="R600" s="93"/>
      <c r="S600" s="93"/>
    </row>
    <row r="601" spans="4:19" x14ac:dyDescent="0.2">
      <c r="D601" s="93"/>
      <c r="E601" s="93"/>
      <c r="F601" s="93"/>
      <c r="G601" s="93"/>
      <c r="H601" s="93"/>
      <c r="I601" s="93"/>
      <c r="J601" s="93"/>
      <c r="K601" s="93"/>
      <c r="L601" s="93"/>
      <c r="M601" s="93"/>
      <c r="N601" s="93"/>
      <c r="O601" s="93"/>
      <c r="P601" s="93"/>
      <c r="Q601" s="93"/>
      <c r="R601" s="93"/>
      <c r="S601" s="93"/>
    </row>
    <row r="602" spans="4:19" x14ac:dyDescent="0.2">
      <c r="D602" s="93"/>
      <c r="E602" s="93"/>
      <c r="F602" s="93"/>
      <c r="G602" s="93"/>
      <c r="H602" s="93"/>
      <c r="I602" s="93"/>
      <c r="J602" s="93"/>
      <c r="K602" s="93"/>
      <c r="L602" s="93"/>
      <c r="M602" s="93"/>
      <c r="N602" s="93"/>
      <c r="O602" s="93"/>
      <c r="P602" s="93"/>
      <c r="Q602" s="93"/>
      <c r="R602" s="93"/>
      <c r="S602" s="93"/>
    </row>
    <row r="603" spans="4:19" x14ac:dyDescent="0.2">
      <c r="D603" s="93"/>
      <c r="E603" s="93"/>
      <c r="F603" s="93"/>
      <c r="G603" s="93"/>
      <c r="H603" s="93"/>
      <c r="I603" s="93"/>
      <c r="J603" s="93"/>
      <c r="K603" s="93"/>
      <c r="L603" s="93"/>
      <c r="M603" s="93"/>
      <c r="N603" s="93"/>
      <c r="O603" s="93"/>
      <c r="P603" s="93"/>
      <c r="Q603" s="93"/>
      <c r="R603" s="93"/>
      <c r="S603" s="93"/>
    </row>
    <row r="604" spans="4:19" x14ac:dyDescent="0.2">
      <c r="D604" s="93"/>
      <c r="E604" s="93"/>
      <c r="F604" s="93"/>
      <c r="G604" s="93"/>
      <c r="H604" s="93"/>
      <c r="I604" s="93"/>
      <c r="J604" s="93"/>
      <c r="K604" s="93"/>
      <c r="L604" s="93"/>
      <c r="M604" s="93"/>
      <c r="N604" s="93"/>
      <c r="O604" s="93"/>
      <c r="P604" s="93"/>
      <c r="Q604" s="93"/>
      <c r="R604" s="93"/>
      <c r="S604" s="93"/>
    </row>
    <row r="605" spans="4:19" x14ac:dyDescent="0.2">
      <c r="D605" s="93"/>
      <c r="E605" s="93"/>
      <c r="F605" s="93"/>
      <c r="G605" s="93"/>
      <c r="H605" s="93"/>
      <c r="I605" s="93"/>
      <c r="J605" s="93"/>
      <c r="K605" s="93"/>
      <c r="L605" s="93"/>
      <c r="M605" s="93"/>
      <c r="N605" s="93"/>
      <c r="O605" s="93"/>
      <c r="P605" s="93"/>
      <c r="Q605" s="93"/>
      <c r="R605" s="93"/>
      <c r="S605" s="93"/>
    </row>
    <row r="606" spans="4:19" x14ac:dyDescent="0.2">
      <c r="D606" s="93"/>
      <c r="E606" s="93"/>
      <c r="F606" s="93"/>
      <c r="G606" s="93"/>
      <c r="H606" s="93"/>
      <c r="I606" s="93"/>
      <c r="J606" s="93"/>
      <c r="K606" s="93"/>
      <c r="L606" s="93"/>
      <c r="M606" s="93"/>
      <c r="N606" s="93"/>
      <c r="O606" s="93"/>
      <c r="P606" s="93"/>
      <c r="Q606" s="93"/>
      <c r="R606" s="93"/>
      <c r="S606" s="93"/>
    </row>
    <row r="607" spans="4:19" x14ac:dyDescent="0.2">
      <c r="D607" s="93"/>
      <c r="E607" s="93"/>
      <c r="F607" s="93"/>
      <c r="G607" s="93"/>
      <c r="H607" s="93"/>
      <c r="I607" s="93"/>
      <c r="J607" s="93"/>
      <c r="K607" s="93"/>
      <c r="L607" s="93"/>
      <c r="M607" s="93"/>
      <c r="N607" s="93"/>
      <c r="O607" s="93"/>
      <c r="P607" s="93"/>
      <c r="Q607" s="93"/>
      <c r="R607" s="93"/>
      <c r="S607" s="93"/>
    </row>
    <row r="608" spans="4:19" x14ac:dyDescent="0.2">
      <c r="D608" s="93"/>
      <c r="E608" s="93"/>
      <c r="F608" s="93"/>
      <c r="G608" s="93"/>
      <c r="H608" s="93"/>
      <c r="I608" s="93"/>
      <c r="J608" s="93"/>
      <c r="K608" s="93"/>
      <c r="L608" s="93"/>
      <c r="M608" s="93"/>
      <c r="N608" s="93"/>
      <c r="O608" s="93"/>
      <c r="P608" s="93"/>
      <c r="Q608" s="93"/>
      <c r="R608" s="93"/>
      <c r="S608" s="93"/>
    </row>
    <row r="609" spans="4:19" x14ac:dyDescent="0.2">
      <c r="D609" s="93"/>
      <c r="E609" s="93"/>
      <c r="F609" s="93"/>
      <c r="G609" s="93"/>
      <c r="H609" s="93"/>
      <c r="I609" s="93"/>
      <c r="J609" s="93"/>
      <c r="K609" s="93"/>
      <c r="L609" s="93"/>
      <c r="M609" s="93"/>
      <c r="N609" s="93"/>
      <c r="O609" s="93"/>
      <c r="P609" s="93"/>
      <c r="Q609" s="93"/>
      <c r="R609" s="93"/>
      <c r="S609" s="93"/>
    </row>
    <row r="610" spans="4:19" x14ac:dyDescent="0.2">
      <c r="D610" s="93"/>
      <c r="E610" s="93"/>
      <c r="F610" s="93"/>
      <c r="G610" s="93"/>
      <c r="H610" s="93"/>
      <c r="I610" s="93"/>
      <c r="J610" s="93"/>
      <c r="K610" s="93"/>
      <c r="L610" s="93"/>
      <c r="M610" s="93"/>
      <c r="N610" s="93"/>
      <c r="O610" s="93"/>
      <c r="P610" s="93"/>
      <c r="Q610" s="93"/>
      <c r="R610" s="93"/>
      <c r="S610" s="93"/>
    </row>
    <row r="611" spans="4:19" x14ac:dyDescent="0.2">
      <c r="D611" s="93"/>
      <c r="E611" s="93"/>
      <c r="F611" s="93"/>
      <c r="G611" s="93"/>
      <c r="H611" s="93"/>
      <c r="I611" s="93"/>
      <c r="J611" s="93"/>
      <c r="K611" s="93"/>
      <c r="L611" s="93"/>
      <c r="M611" s="93"/>
      <c r="N611" s="93"/>
      <c r="O611" s="93"/>
      <c r="P611" s="93"/>
      <c r="Q611" s="93"/>
      <c r="R611" s="93"/>
      <c r="S611" s="93"/>
    </row>
    <row r="612" spans="4:19" x14ac:dyDescent="0.2">
      <c r="D612" s="93"/>
      <c r="E612" s="93"/>
      <c r="F612" s="93"/>
      <c r="G612" s="93"/>
      <c r="H612" s="93"/>
      <c r="I612" s="93"/>
      <c r="J612" s="93"/>
      <c r="K612" s="93"/>
      <c r="L612" s="93"/>
      <c r="M612" s="93"/>
      <c r="N612" s="93"/>
      <c r="O612" s="93"/>
      <c r="P612" s="93"/>
      <c r="Q612" s="93"/>
      <c r="R612" s="93"/>
      <c r="S612" s="93"/>
    </row>
    <row r="613" spans="4:19" x14ac:dyDescent="0.2">
      <c r="D613" s="93"/>
      <c r="E613" s="93"/>
      <c r="F613" s="93"/>
      <c r="G613" s="93"/>
      <c r="H613" s="93"/>
      <c r="I613" s="93"/>
      <c r="J613" s="93"/>
      <c r="K613" s="93"/>
      <c r="L613" s="93"/>
      <c r="M613" s="93"/>
      <c r="N613" s="93"/>
      <c r="O613" s="93"/>
      <c r="P613" s="93"/>
      <c r="Q613" s="93"/>
      <c r="R613" s="93"/>
      <c r="S613" s="93"/>
    </row>
    <row r="614" spans="4:19" x14ac:dyDescent="0.2">
      <c r="D614" s="93"/>
      <c r="E614" s="93"/>
      <c r="F614" s="93"/>
      <c r="G614" s="93"/>
      <c r="H614" s="93"/>
      <c r="I614" s="93"/>
      <c r="J614" s="93"/>
      <c r="K614" s="93"/>
      <c r="L614" s="93"/>
      <c r="M614" s="93"/>
      <c r="N614" s="93"/>
      <c r="O614" s="93"/>
      <c r="P614" s="93"/>
      <c r="Q614" s="93"/>
      <c r="R614" s="93"/>
      <c r="S614" s="93"/>
    </row>
    <row r="615" spans="4:19" x14ac:dyDescent="0.2">
      <c r="D615" s="93"/>
      <c r="E615" s="93"/>
      <c r="F615" s="93"/>
      <c r="G615" s="93"/>
      <c r="H615" s="93"/>
      <c r="I615" s="93"/>
      <c r="J615" s="93"/>
      <c r="K615" s="93"/>
      <c r="L615" s="93"/>
      <c r="M615" s="93"/>
      <c r="N615" s="93"/>
      <c r="O615" s="93"/>
      <c r="P615" s="93"/>
      <c r="Q615" s="93"/>
      <c r="R615" s="93"/>
      <c r="S615" s="93"/>
    </row>
    <row r="616" spans="4:19" x14ac:dyDescent="0.2">
      <c r="D616" s="93"/>
      <c r="E616" s="93"/>
      <c r="F616" s="93"/>
      <c r="G616" s="93"/>
      <c r="H616" s="93"/>
      <c r="I616" s="93"/>
      <c r="J616" s="93"/>
      <c r="K616" s="93"/>
      <c r="L616" s="93"/>
      <c r="M616" s="93"/>
      <c r="N616" s="93"/>
      <c r="O616" s="93"/>
      <c r="P616" s="93"/>
      <c r="Q616" s="93"/>
      <c r="R616" s="93"/>
      <c r="S616" s="93"/>
    </row>
    <row r="617" spans="4:19" x14ac:dyDescent="0.2">
      <c r="D617" s="93"/>
      <c r="E617" s="93"/>
      <c r="F617" s="93"/>
      <c r="G617" s="93"/>
      <c r="H617" s="93"/>
      <c r="I617" s="93"/>
      <c r="J617" s="93"/>
      <c r="K617" s="93"/>
      <c r="L617" s="93"/>
      <c r="M617" s="93"/>
      <c r="N617" s="93"/>
      <c r="O617" s="93"/>
      <c r="P617" s="93"/>
      <c r="Q617" s="93"/>
      <c r="R617" s="93"/>
      <c r="S617" s="93"/>
    </row>
    <row r="618" spans="4:19" x14ac:dyDescent="0.2">
      <c r="D618" s="93"/>
      <c r="E618" s="93"/>
      <c r="F618" s="93"/>
      <c r="G618" s="93"/>
      <c r="H618" s="93"/>
      <c r="I618" s="93"/>
      <c r="J618" s="93"/>
      <c r="K618" s="93"/>
      <c r="L618" s="93"/>
      <c r="M618" s="93"/>
      <c r="N618" s="93"/>
      <c r="O618" s="93"/>
      <c r="P618" s="93"/>
      <c r="Q618" s="93"/>
      <c r="R618" s="93"/>
      <c r="S618" s="93"/>
    </row>
    <row r="619" spans="4:19" x14ac:dyDescent="0.2">
      <c r="D619" s="93"/>
      <c r="E619" s="93"/>
      <c r="F619" s="93"/>
      <c r="G619" s="93"/>
      <c r="H619" s="93"/>
      <c r="I619" s="93"/>
      <c r="J619" s="93"/>
      <c r="K619" s="93"/>
      <c r="L619" s="93"/>
      <c r="M619" s="93"/>
      <c r="N619" s="93"/>
      <c r="O619" s="93"/>
      <c r="P619" s="93"/>
      <c r="Q619" s="93"/>
      <c r="R619" s="93"/>
      <c r="S619" s="93"/>
    </row>
    <row r="620" spans="4:19" x14ac:dyDescent="0.2">
      <c r="D620" s="93"/>
      <c r="E620" s="93"/>
      <c r="F620" s="93"/>
      <c r="G620" s="93"/>
      <c r="H620" s="93"/>
      <c r="I620" s="93"/>
      <c r="J620" s="93"/>
      <c r="K620" s="93"/>
      <c r="L620" s="93"/>
      <c r="M620" s="93"/>
      <c r="N620" s="93"/>
      <c r="O620" s="93"/>
      <c r="P620" s="93"/>
      <c r="Q620" s="93"/>
      <c r="R620" s="93"/>
      <c r="S620" s="93"/>
    </row>
    <row r="621" spans="4:19" x14ac:dyDescent="0.2">
      <c r="D621" s="93"/>
      <c r="E621" s="93"/>
      <c r="F621" s="93"/>
      <c r="G621" s="93"/>
      <c r="H621" s="93"/>
      <c r="I621" s="93"/>
      <c r="J621" s="93"/>
      <c r="K621" s="93"/>
      <c r="L621" s="93"/>
      <c r="M621" s="93"/>
      <c r="N621" s="93"/>
      <c r="O621" s="93"/>
      <c r="P621" s="93"/>
      <c r="Q621" s="93"/>
      <c r="R621" s="93"/>
      <c r="S621" s="93"/>
    </row>
    <row r="622" spans="4:19" x14ac:dyDescent="0.2">
      <c r="D622" s="93"/>
      <c r="E622" s="93"/>
      <c r="F622" s="93"/>
      <c r="G622" s="93"/>
      <c r="H622" s="93"/>
      <c r="I622" s="93"/>
      <c r="J622" s="93"/>
      <c r="K622" s="93"/>
      <c r="L622" s="93"/>
      <c r="M622" s="93"/>
      <c r="N622" s="93"/>
      <c r="O622" s="93"/>
      <c r="P622" s="93"/>
      <c r="Q622" s="93"/>
      <c r="R622" s="93"/>
      <c r="S622" s="93"/>
    </row>
    <row r="623" spans="4:19" x14ac:dyDescent="0.2">
      <c r="D623" s="93"/>
      <c r="E623" s="93"/>
      <c r="F623" s="93"/>
      <c r="G623" s="93"/>
      <c r="H623" s="93"/>
      <c r="I623" s="93"/>
      <c r="J623" s="93"/>
      <c r="K623" s="93"/>
      <c r="L623" s="93"/>
      <c r="M623" s="93"/>
      <c r="N623" s="93"/>
      <c r="O623" s="93"/>
      <c r="P623" s="93"/>
      <c r="Q623" s="93"/>
      <c r="R623" s="93"/>
      <c r="S623" s="93"/>
    </row>
    <row r="624" spans="4:19" x14ac:dyDescent="0.2">
      <c r="D624" s="93"/>
      <c r="E624" s="93"/>
      <c r="F624" s="93"/>
      <c r="G624" s="93"/>
      <c r="H624" s="93"/>
      <c r="I624" s="93"/>
      <c r="J624" s="93"/>
      <c r="K624" s="93"/>
      <c r="L624" s="93"/>
      <c r="M624" s="93"/>
      <c r="N624" s="93"/>
      <c r="O624" s="93"/>
      <c r="P624" s="93"/>
      <c r="Q624" s="93"/>
      <c r="R624" s="93"/>
      <c r="S624" s="93"/>
    </row>
    <row r="625" spans="4:19" x14ac:dyDescent="0.2">
      <c r="D625" s="93"/>
      <c r="E625" s="93"/>
      <c r="F625" s="93"/>
      <c r="G625" s="93"/>
      <c r="H625" s="93"/>
      <c r="I625" s="93"/>
      <c r="J625" s="93"/>
      <c r="K625" s="93"/>
      <c r="L625" s="93"/>
      <c r="M625" s="93"/>
      <c r="N625" s="93"/>
      <c r="O625" s="93"/>
      <c r="P625" s="93"/>
      <c r="Q625" s="93"/>
      <c r="R625" s="93"/>
      <c r="S625" s="93"/>
    </row>
    <row r="626" spans="4:19" x14ac:dyDescent="0.2">
      <c r="D626" s="93"/>
      <c r="E626" s="93"/>
      <c r="F626" s="93"/>
      <c r="G626" s="93"/>
      <c r="H626" s="93"/>
      <c r="I626" s="93"/>
      <c r="J626" s="93"/>
      <c r="K626" s="93"/>
      <c r="L626" s="93"/>
      <c r="M626" s="93"/>
      <c r="N626" s="93"/>
      <c r="O626" s="93"/>
      <c r="P626" s="93"/>
      <c r="Q626" s="93"/>
      <c r="R626" s="93"/>
      <c r="S626" s="93"/>
    </row>
    <row r="627" spans="4:19" x14ac:dyDescent="0.2">
      <c r="D627" s="93"/>
      <c r="E627" s="93"/>
      <c r="F627" s="93"/>
      <c r="G627" s="93"/>
      <c r="H627" s="93"/>
      <c r="I627" s="93"/>
      <c r="J627" s="93"/>
      <c r="K627" s="93"/>
      <c r="L627" s="93"/>
      <c r="M627" s="93"/>
      <c r="N627" s="93"/>
      <c r="O627" s="93"/>
      <c r="P627" s="93"/>
      <c r="Q627" s="93"/>
      <c r="R627" s="93"/>
      <c r="S627" s="93"/>
    </row>
    <row r="628" spans="4:19" x14ac:dyDescent="0.2">
      <c r="D628" s="93"/>
      <c r="E628" s="93"/>
      <c r="F628" s="93"/>
      <c r="G628" s="93"/>
      <c r="H628" s="93"/>
      <c r="I628" s="93"/>
      <c r="J628" s="93"/>
      <c r="K628" s="93"/>
      <c r="L628" s="93"/>
      <c r="M628" s="93"/>
      <c r="N628" s="93"/>
      <c r="O628" s="93"/>
      <c r="P628" s="93"/>
      <c r="Q628" s="93"/>
      <c r="R628" s="93"/>
      <c r="S628" s="93"/>
    </row>
    <row r="629" spans="4:19" x14ac:dyDescent="0.2">
      <c r="D629" s="93"/>
      <c r="E629" s="93"/>
      <c r="F629" s="93"/>
      <c r="G629" s="93"/>
      <c r="H629" s="93"/>
      <c r="I629" s="93"/>
      <c r="J629" s="93"/>
      <c r="K629" s="93"/>
      <c r="L629" s="93"/>
      <c r="M629" s="93"/>
      <c r="N629" s="93"/>
      <c r="O629" s="93"/>
      <c r="P629" s="93"/>
      <c r="Q629" s="93"/>
      <c r="R629" s="93"/>
      <c r="S629" s="93"/>
    </row>
    <row r="630" spans="4:19" x14ac:dyDescent="0.2">
      <c r="D630" s="93"/>
      <c r="E630" s="93"/>
      <c r="F630" s="93"/>
      <c r="G630" s="93"/>
      <c r="H630" s="93"/>
      <c r="I630" s="93"/>
      <c r="J630" s="93"/>
      <c r="K630" s="93"/>
      <c r="L630" s="93"/>
      <c r="M630" s="93"/>
      <c r="N630" s="93"/>
      <c r="O630" s="93"/>
      <c r="P630" s="93"/>
      <c r="Q630" s="93"/>
      <c r="R630" s="93"/>
      <c r="S630" s="93"/>
    </row>
    <row r="631" spans="4:19" x14ac:dyDescent="0.2">
      <c r="D631" s="93"/>
      <c r="E631" s="93"/>
      <c r="F631" s="93"/>
      <c r="G631" s="93"/>
      <c r="H631" s="93"/>
      <c r="I631" s="93"/>
      <c r="J631" s="93"/>
      <c r="K631" s="93"/>
      <c r="L631" s="93"/>
      <c r="M631" s="93"/>
      <c r="N631" s="93"/>
      <c r="O631" s="93"/>
      <c r="P631" s="93"/>
      <c r="Q631" s="93"/>
      <c r="R631" s="93"/>
      <c r="S631" s="93"/>
    </row>
    <row r="632" spans="4:19" x14ac:dyDescent="0.2">
      <c r="D632" s="93"/>
      <c r="E632" s="93"/>
      <c r="F632" s="93"/>
      <c r="G632" s="93"/>
      <c r="H632" s="93"/>
      <c r="I632" s="93"/>
      <c r="J632" s="93"/>
      <c r="K632" s="93"/>
      <c r="L632" s="93"/>
      <c r="M632" s="93"/>
      <c r="N632" s="93"/>
      <c r="O632" s="93"/>
      <c r="P632" s="93"/>
      <c r="Q632" s="93"/>
      <c r="R632" s="93"/>
      <c r="S632" s="93"/>
    </row>
    <row r="633" spans="4:19" x14ac:dyDescent="0.2">
      <c r="D633" s="93"/>
      <c r="E633" s="93"/>
      <c r="F633" s="93"/>
      <c r="G633" s="93"/>
      <c r="H633" s="93"/>
      <c r="I633" s="93"/>
      <c r="J633" s="93"/>
      <c r="K633" s="93"/>
      <c r="L633" s="93"/>
      <c r="M633" s="93"/>
      <c r="N633" s="93"/>
      <c r="O633" s="93"/>
      <c r="P633" s="93"/>
      <c r="Q633" s="93"/>
      <c r="R633" s="93"/>
      <c r="S633" s="93"/>
    </row>
    <row r="634" spans="4:19" x14ac:dyDescent="0.2">
      <c r="D634" s="93"/>
      <c r="E634" s="93"/>
      <c r="F634" s="93"/>
      <c r="G634" s="93"/>
      <c r="H634" s="93"/>
      <c r="I634" s="93"/>
      <c r="J634" s="93"/>
      <c r="K634" s="93"/>
      <c r="L634" s="93"/>
      <c r="M634" s="93"/>
      <c r="N634" s="93"/>
      <c r="O634" s="93"/>
      <c r="P634" s="93"/>
      <c r="Q634" s="93"/>
      <c r="R634" s="93"/>
      <c r="S634" s="93"/>
    </row>
    <row r="635" spans="4:19" x14ac:dyDescent="0.2">
      <c r="D635" s="93"/>
      <c r="E635" s="93"/>
      <c r="F635" s="93"/>
      <c r="G635" s="93"/>
      <c r="H635" s="93"/>
      <c r="I635" s="93"/>
      <c r="J635" s="93"/>
      <c r="K635" s="93"/>
      <c r="L635" s="93"/>
      <c r="M635" s="93"/>
      <c r="N635" s="93"/>
      <c r="O635" s="93"/>
      <c r="P635" s="93"/>
      <c r="Q635" s="93"/>
      <c r="R635" s="93"/>
      <c r="S635" s="93"/>
    </row>
    <row r="636" spans="4:19" x14ac:dyDescent="0.2">
      <c r="D636" s="93"/>
      <c r="E636" s="93"/>
      <c r="F636" s="93"/>
      <c r="G636" s="93"/>
      <c r="H636" s="93"/>
      <c r="I636" s="93"/>
      <c r="J636" s="93"/>
      <c r="K636" s="93"/>
      <c r="L636" s="93"/>
      <c r="M636" s="93"/>
      <c r="N636" s="93"/>
      <c r="O636" s="93"/>
      <c r="P636" s="93"/>
      <c r="Q636" s="93"/>
      <c r="R636" s="93"/>
      <c r="S636" s="93"/>
    </row>
    <row r="637" spans="4:19" x14ac:dyDescent="0.2">
      <c r="D637" s="93"/>
      <c r="E637" s="93"/>
      <c r="F637" s="93"/>
      <c r="G637" s="93"/>
      <c r="H637" s="93"/>
      <c r="I637" s="93"/>
      <c r="J637" s="93"/>
      <c r="K637" s="93"/>
      <c r="L637" s="93"/>
      <c r="M637" s="93"/>
      <c r="N637" s="93"/>
      <c r="O637" s="93"/>
      <c r="P637" s="93"/>
      <c r="Q637" s="93"/>
      <c r="R637" s="93"/>
      <c r="S637" s="93"/>
    </row>
    <row r="638" spans="4:19" x14ac:dyDescent="0.2">
      <c r="D638" s="93"/>
      <c r="E638" s="93"/>
      <c r="F638" s="93"/>
      <c r="G638" s="93"/>
      <c r="H638" s="93"/>
      <c r="I638" s="93"/>
      <c r="J638" s="93"/>
      <c r="K638" s="93"/>
      <c r="L638" s="93"/>
      <c r="M638" s="93"/>
      <c r="N638" s="93"/>
      <c r="O638" s="93"/>
      <c r="P638" s="93"/>
      <c r="Q638" s="93"/>
      <c r="R638" s="93"/>
      <c r="S638" s="93"/>
    </row>
    <row r="639" spans="4:19" x14ac:dyDescent="0.2">
      <c r="D639" s="93"/>
      <c r="E639" s="93"/>
      <c r="F639" s="93"/>
      <c r="G639" s="93"/>
      <c r="H639" s="93"/>
      <c r="I639" s="93"/>
      <c r="J639" s="93"/>
      <c r="K639" s="93"/>
      <c r="L639" s="93"/>
      <c r="M639" s="93"/>
      <c r="N639" s="93"/>
      <c r="O639" s="93"/>
      <c r="P639" s="93"/>
      <c r="Q639" s="93"/>
      <c r="R639" s="93"/>
      <c r="S639" s="93"/>
    </row>
    <row r="640" spans="4:19" x14ac:dyDescent="0.2">
      <c r="D640" s="93"/>
      <c r="E640" s="93"/>
      <c r="F640" s="93"/>
      <c r="G640" s="93"/>
      <c r="H640" s="93"/>
      <c r="I640" s="93"/>
      <c r="J640" s="93"/>
      <c r="K640" s="93"/>
      <c r="L640" s="93"/>
      <c r="M640" s="93"/>
      <c r="N640" s="93"/>
      <c r="O640" s="93"/>
      <c r="P640" s="93"/>
      <c r="Q640" s="93"/>
      <c r="R640" s="93"/>
      <c r="S640" s="93"/>
    </row>
    <row r="641" spans="4:19" x14ac:dyDescent="0.2">
      <c r="D641" s="93"/>
      <c r="E641" s="93"/>
      <c r="F641" s="93"/>
      <c r="G641" s="93"/>
      <c r="H641" s="93"/>
      <c r="I641" s="93"/>
      <c r="J641" s="93"/>
      <c r="K641" s="93"/>
      <c r="L641" s="93"/>
      <c r="M641" s="93"/>
      <c r="N641" s="93"/>
      <c r="O641" s="93"/>
      <c r="P641" s="93"/>
      <c r="Q641" s="93"/>
      <c r="R641" s="93"/>
      <c r="S641" s="93"/>
    </row>
    <row r="642" spans="4:19" x14ac:dyDescent="0.2">
      <c r="D642" s="93"/>
      <c r="E642" s="93"/>
      <c r="F642" s="93"/>
      <c r="G642" s="93"/>
      <c r="H642" s="93"/>
      <c r="I642" s="93"/>
      <c r="J642" s="93"/>
      <c r="K642" s="93"/>
      <c r="L642" s="93"/>
      <c r="M642" s="93"/>
      <c r="N642" s="93"/>
      <c r="O642" s="93"/>
      <c r="P642" s="93"/>
      <c r="Q642" s="93"/>
      <c r="R642" s="93"/>
      <c r="S642" s="93"/>
    </row>
    <row r="643" spans="4:19" x14ac:dyDescent="0.2">
      <c r="D643" s="93"/>
      <c r="E643" s="93"/>
      <c r="F643" s="93"/>
      <c r="G643" s="93"/>
      <c r="H643" s="93"/>
      <c r="I643" s="93"/>
      <c r="J643" s="93"/>
      <c r="K643" s="93"/>
      <c r="L643" s="93"/>
      <c r="M643" s="93"/>
      <c r="N643" s="93"/>
      <c r="O643" s="93"/>
      <c r="P643" s="93"/>
      <c r="Q643" s="93"/>
      <c r="R643" s="93"/>
      <c r="S643" s="93"/>
    </row>
    <row r="644" spans="4:19" x14ac:dyDescent="0.2">
      <c r="D644" s="93"/>
      <c r="E644" s="93"/>
      <c r="F644" s="93"/>
      <c r="G644" s="93"/>
      <c r="H644" s="93"/>
      <c r="I644" s="93"/>
      <c r="J644" s="93"/>
      <c r="K644" s="93"/>
      <c r="L644" s="93"/>
      <c r="M644" s="93"/>
      <c r="N644" s="93"/>
      <c r="O644" s="93"/>
      <c r="P644" s="93"/>
      <c r="Q644" s="93"/>
      <c r="R644" s="93"/>
      <c r="S644" s="93"/>
    </row>
    <row r="645" spans="4:19" x14ac:dyDescent="0.2">
      <c r="D645" s="93"/>
      <c r="E645" s="93"/>
      <c r="F645" s="93"/>
      <c r="G645" s="93"/>
      <c r="H645" s="93"/>
      <c r="I645" s="93"/>
      <c r="J645" s="93"/>
      <c r="K645" s="93"/>
      <c r="L645" s="93"/>
      <c r="M645" s="93"/>
      <c r="N645" s="93"/>
      <c r="O645" s="93"/>
      <c r="P645" s="93"/>
      <c r="Q645" s="93"/>
      <c r="R645" s="93"/>
      <c r="S645" s="93"/>
    </row>
    <row r="646" spans="4:19" x14ac:dyDescent="0.2">
      <c r="D646" s="93"/>
      <c r="E646" s="93"/>
      <c r="F646" s="93"/>
      <c r="G646" s="93"/>
      <c r="H646" s="93"/>
      <c r="I646" s="93"/>
      <c r="J646" s="93"/>
      <c r="K646" s="93"/>
      <c r="L646" s="93"/>
      <c r="M646" s="93"/>
      <c r="N646" s="93"/>
      <c r="O646" s="93"/>
      <c r="P646" s="93"/>
      <c r="Q646" s="93"/>
      <c r="R646" s="93"/>
      <c r="S646" s="93"/>
    </row>
    <row r="647" spans="4:19" x14ac:dyDescent="0.2">
      <c r="D647" s="93"/>
      <c r="E647" s="93"/>
      <c r="F647" s="93"/>
      <c r="G647" s="93"/>
      <c r="H647" s="93"/>
      <c r="I647" s="93"/>
      <c r="J647" s="93"/>
      <c r="K647" s="93"/>
      <c r="L647" s="93"/>
      <c r="M647" s="93"/>
      <c r="N647" s="93"/>
      <c r="O647" s="93"/>
      <c r="P647" s="93"/>
      <c r="Q647" s="93"/>
      <c r="R647" s="93"/>
      <c r="S647" s="93"/>
    </row>
    <row r="648" spans="4:19" x14ac:dyDescent="0.2">
      <c r="D648" s="93"/>
      <c r="E648" s="93"/>
      <c r="F648" s="93"/>
      <c r="G648" s="93"/>
      <c r="H648" s="93"/>
      <c r="I648" s="93"/>
      <c r="J648" s="93"/>
      <c r="K648" s="93"/>
      <c r="L648" s="93"/>
      <c r="M648" s="93"/>
      <c r="N648" s="93"/>
      <c r="O648" s="93"/>
      <c r="P648" s="93"/>
      <c r="Q648" s="93"/>
      <c r="R648" s="93"/>
      <c r="S648" s="93"/>
    </row>
    <row r="649" spans="4:19" x14ac:dyDescent="0.2">
      <c r="D649" s="93"/>
      <c r="E649" s="93"/>
      <c r="F649" s="93"/>
      <c r="G649" s="93"/>
      <c r="H649" s="93"/>
      <c r="I649" s="93"/>
      <c r="J649" s="93"/>
      <c r="K649" s="93"/>
      <c r="L649" s="93"/>
      <c r="M649" s="93"/>
      <c r="N649" s="93"/>
      <c r="O649" s="93"/>
      <c r="P649" s="93"/>
      <c r="Q649" s="93"/>
      <c r="R649" s="93"/>
      <c r="S649" s="93"/>
    </row>
    <row r="650" spans="4:19" x14ac:dyDescent="0.2">
      <c r="D650" s="93"/>
      <c r="E650" s="93"/>
      <c r="F650" s="93"/>
      <c r="G650" s="93"/>
      <c r="H650" s="93"/>
      <c r="I650" s="93"/>
      <c r="J650" s="93"/>
      <c r="K650" s="93"/>
      <c r="L650" s="93"/>
      <c r="M650" s="93"/>
      <c r="N650" s="93"/>
      <c r="O650" s="93"/>
      <c r="P650" s="93"/>
      <c r="Q650" s="93"/>
      <c r="R650" s="93"/>
      <c r="S650" s="93"/>
    </row>
    <row r="651" spans="4:19" x14ac:dyDescent="0.2">
      <c r="D651" s="93"/>
      <c r="E651" s="93"/>
      <c r="F651" s="93"/>
      <c r="G651" s="93"/>
      <c r="H651" s="93"/>
      <c r="I651" s="93"/>
      <c r="J651" s="93"/>
      <c r="K651" s="93"/>
      <c r="L651" s="93"/>
      <c r="M651" s="93"/>
      <c r="N651" s="93"/>
      <c r="O651" s="93"/>
      <c r="P651" s="93"/>
      <c r="Q651" s="93"/>
      <c r="R651" s="93"/>
      <c r="S651" s="93"/>
    </row>
    <row r="652" spans="4:19" x14ac:dyDescent="0.2">
      <c r="D652" s="93"/>
      <c r="E652" s="93"/>
      <c r="F652" s="93"/>
      <c r="G652" s="93"/>
      <c r="H652" s="93"/>
      <c r="I652" s="93"/>
      <c r="J652" s="93"/>
      <c r="K652" s="93"/>
      <c r="L652" s="93"/>
      <c r="M652" s="93"/>
      <c r="N652" s="93"/>
      <c r="O652" s="93"/>
      <c r="P652" s="93"/>
      <c r="Q652" s="93"/>
      <c r="R652" s="93"/>
      <c r="S652" s="93"/>
    </row>
    <row r="653" spans="4:19" x14ac:dyDescent="0.2">
      <c r="D653" s="93"/>
      <c r="E653" s="93"/>
      <c r="F653" s="93"/>
      <c r="G653" s="93"/>
      <c r="H653" s="93"/>
      <c r="I653" s="93"/>
      <c r="J653" s="93"/>
      <c r="K653" s="93"/>
      <c r="L653" s="93"/>
      <c r="M653" s="93"/>
      <c r="N653" s="93"/>
      <c r="O653" s="93"/>
      <c r="P653" s="93"/>
      <c r="Q653" s="93"/>
      <c r="R653" s="93"/>
      <c r="S653" s="93"/>
    </row>
    <row r="654" spans="4:19" x14ac:dyDescent="0.2">
      <c r="D654" s="93"/>
      <c r="E654" s="93"/>
      <c r="F654" s="93"/>
      <c r="G654" s="93"/>
      <c r="H654" s="93"/>
      <c r="I654" s="93"/>
      <c r="J654" s="93"/>
      <c r="K654" s="93"/>
      <c r="L654" s="93"/>
      <c r="M654" s="93"/>
      <c r="N654" s="93"/>
      <c r="O654" s="93"/>
      <c r="P654" s="93"/>
      <c r="Q654" s="93"/>
      <c r="R654" s="93"/>
      <c r="S654" s="93"/>
    </row>
    <row r="655" spans="4:19" x14ac:dyDescent="0.2">
      <c r="D655" s="93"/>
      <c r="E655" s="93"/>
      <c r="F655" s="93"/>
      <c r="G655" s="93"/>
      <c r="H655" s="93"/>
      <c r="I655" s="93"/>
      <c r="J655" s="93"/>
      <c r="K655" s="93"/>
      <c r="L655" s="93"/>
      <c r="M655" s="93"/>
      <c r="N655" s="93"/>
      <c r="O655" s="93"/>
      <c r="P655" s="93"/>
      <c r="Q655" s="93"/>
      <c r="R655" s="93"/>
      <c r="S655" s="93"/>
    </row>
    <row r="656" spans="4:19" x14ac:dyDescent="0.2">
      <c r="D656" s="93"/>
      <c r="E656" s="93"/>
      <c r="F656" s="93"/>
      <c r="G656" s="93"/>
      <c r="H656" s="93"/>
      <c r="I656" s="93"/>
      <c r="J656" s="93"/>
      <c r="K656" s="93"/>
      <c r="L656" s="93"/>
      <c r="M656" s="93"/>
      <c r="N656" s="93"/>
      <c r="O656" s="93"/>
      <c r="P656" s="93"/>
      <c r="Q656" s="93"/>
      <c r="R656" s="93"/>
      <c r="S656" s="93"/>
    </row>
    <row r="657" spans="4:19" x14ac:dyDescent="0.2">
      <c r="D657" s="93"/>
      <c r="E657" s="93"/>
      <c r="F657" s="93"/>
      <c r="G657" s="93"/>
      <c r="H657" s="93"/>
      <c r="I657" s="93"/>
      <c r="J657" s="93"/>
      <c r="K657" s="93"/>
      <c r="L657" s="93"/>
      <c r="M657" s="93"/>
      <c r="N657" s="93"/>
      <c r="O657" s="93"/>
      <c r="P657" s="93"/>
      <c r="Q657" s="93"/>
      <c r="R657" s="93"/>
      <c r="S657" s="93"/>
    </row>
    <row r="658" spans="4:19" x14ac:dyDescent="0.2">
      <c r="D658" s="93"/>
      <c r="E658" s="93"/>
      <c r="F658" s="93"/>
      <c r="G658" s="93"/>
      <c r="H658" s="93"/>
      <c r="I658" s="93"/>
      <c r="J658" s="93"/>
      <c r="K658" s="93"/>
      <c r="L658" s="93"/>
      <c r="M658" s="93"/>
      <c r="N658" s="93"/>
      <c r="O658" s="93"/>
      <c r="P658" s="93"/>
      <c r="Q658" s="93"/>
      <c r="R658" s="93"/>
      <c r="S658" s="93"/>
    </row>
    <row r="659" spans="4:19" x14ac:dyDescent="0.2">
      <c r="D659" s="93"/>
      <c r="E659" s="93"/>
      <c r="F659" s="93"/>
      <c r="G659" s="93"/>
      <c r="H659" s="93"/>
      <c r="I659" s="93"/>
      <c r="J659" s="93"/>
      <c r="K659" s="93"/>
      <c r="L659" s="93"/>
      <c r="M659" s="93"/>
      <c r="N659" s="93"/>
      <c r="O659" s="93"/>
      <c r="P659" s="93"/>
      <c r="Q659" s="93"/>
      <c r="R659" s="93"/>
      <c r="S659" s="93"/>
    </row>
    <row r="660" spans="4:19" x14ac:dyDescent="0.2">
      <c r="D660" s="93"/>
      <c r="E660" s="93"/>
      <c r="F660" s="93"/>
      <c r="G660" s="93"/>
      <c r="H660" s="93"/>
      <c r="I660" s="93"/>
      <c r="J660" s="93"/>
      <c r="K660" s="93"/>
      <c r="L660" s="93"/>
      <c r="M660" s="93"/>
      <c r="N660" s="93"/>
      <c r="O660" s="93"/>
      <c r="P660" s="93"/>
      <c r="Q660" s="93"/>
      <c r="R660" s="93"/>
      <c r="S660" s="93"/>
    </row>
    <row r="661" spans="4:19" x14ac:dyDescent="0.2">
      <c r="D661" s="93"/>
      <c r="E661" s="93"/>
      <c r="F661" s="93"/>
      <c r="G661" s="93"/>
      <c r="H661" s="93"/>
      <c r="I661" s="93"/>
      <c r="J661" s="93"/>
      <c r="K661" s="93"/>
      <c r="L661" s="93"/>
      <c r="M661" s="93"/>
      <c r="N661" s="93"/>
      <c r="O661" s="93"/>
      <c r="P661" s="93"/>
      <c r="Q661" s="93"/>
      <c r="R661" s="93"/>
      <c r="S661" s="93"/>
    </row>
    <row r="662" spans="4:19" x14ac:dyDescent="0.2">
      <c r="D662" s="93"/>
      <c r="E662" s="93"/>
      <c r="F662" s="93"/>
      <c r="G662" s="93"/>
      <c r="H662" s="93"/>
      <c r="I662" s="93"/>
      <c r="J662" s="93"/>
      <c r="K662" s="93"/>
      <c r="L662" s="93"/>
      <c r="M662" s="93"/>
      <c r="N662" s="93"/>
      <c r="O662" s="93"/>
      <c r="P662" s="93"/>
      <c r="Q662" s="93"/>
      <c r="R662" s="93"/>
      <c r="S662" s="93"/>
    </row>
    <row r="663" spans="4:19" x14ac:dyDescent="0.2">
      <c r="D663" s="93"/>
      <c r="E663" s="93"/>
      <c r="F663" s="93"/>
      <c r="G663" s="93"/>
      <c r="H663" s="93"/>
      <c r="I663" s="93"/>
      <c r="J663" s="93"/>
      <c r="K663" s="93"/>
      <c r="L663" s="93"/>
      <c r="M663" s="93"/>
      <c r="N663" s="93"/>
      <c r="O663" s="93"/>
      <c r="P663" s="93"/>
      <c r="Q663" s="93"/>
      <c r="R663" s="93"/>
      <c r="S663" s="93"/>
    </row>
    <row r="664" spans="4:19" x14ac:dyDescent="0.2">
      <c r="D664" s="93"/>
      <c r="E664" s="93"/>
      <c r="F664" s="93"/>
      <c r="G664" s="93"/>
      <c r="H664" s="93"/>
      <c r="I664" s="93"/>
      <c r="J664" s="93"/>
      <c r="K664" s="93"/>
      <c r="L664" s="93"/>
      <c r="M664" s="93"/>
      <c r="N664" s="93"/>
      <c r="O664" s="93"/>
      <c r="P664" s="93"/>
      <c r="Q664" s="93"/>
      <c r="R664" s="93"/>
      <c r="S664" s="93"/>
    </row>
    <row r="665" spans="4:19" x14ac:dyDescent="0.2">
      <c r="D665" s="93"/>
      <c r="E665" s="93"/>
      <c r="F665" s="93"/>
      <c r="G665" s="93"/>
      <c r="H665" s="93"/>
      <c r="I665" s="93"/>
      <c r="J665" s="93"/>
      <c r="K665" s="93"/>
      <c r="L665" s="93"/>
      <c r="M665" s="93"/>
      <c r="N665" s="93"/>
      <c r="O665" s="93"/>
      <c r="P665" s="93"/>
      <c r="Q665" s="93"/>
      <c r="R665" s="93"/>
      <c r="S665" s="93"/>
    </row>
    <row r="666" spans="4:19" x14ac:dyDescent="0.2">
      <c r="D666" s="93"/>
      <c r="E666" s="93"/>
      <c r="F666" s="93"/>
      <c r="G666" s="93"/>
      <c r="H666" s="93"/>
      <c r="I666" s="93"/>
      <c r="J666" s="93"/>
      <c r="K666" s="93"/>
      <c r="L666" s="93"/>
      <c r="M666" s="93"/>
      <c r="N666" s="93"/>
      <c r="O666" s="93"/>
      <c r="P666" s="93"/>
      <c r="Q666" s="93"/>
      <c r="R666" s="93"/>
      <c r="S666" s="93"/>
    </row>
    <row r="667" spans="4:19" x14ac:dyDescent="0.2">
      <c r="D667" s="93"/>
      <c r="E667" s="93"/>
      <c r="F667" s="93"/>
      <c r="G667" s="93"/>
      <c r="H667" s="93"/>
      <c r="I667" s="93"/>
      <c r="J667" s="93"/>
      <c r="K667" s="93"/>
      <c r="L667" s="93"/>
      <c r="M667" s="93"/>
      <c r="N667" s="93"/>
      <c r="O667" s="93"/>
      <c r="P667" s="93"/>
      <c r="Q667" s="93"/>
      <c r="R667" s="93"/>
      <c r="S667" s="93"/>
    </row>
    <row r="668" spans="4:19" x14ac:dyDescent="0.2">
      <c r="D668" s="93"/>
      <c r="E668" s="93"/>
      <c r="F668" s="93"/>
      <c r="G668" s="93"/>
      <c r="H668" s="93"/>
      <c r="I668" s="93"/>
      <c r="J668" s="93"/>
      <c r="K668" s="93"/>
      <c r="L668" s="93"/>
      <c r="M668" s="93"/>
      <c r="N668" s="93"/>
      <c r="O668" s="93"/>
      <c r="P668" s="93"/>
      <c r="Q668" s="93"/>
      <c r="R668" s="93"/>
      <c r="S668" s="93"/>
    </row>
    <row r="669" spans="4:19" x14ac:dyDescent="0.2">
      <c r="D669" s="93"/>
      <c r="E669" s="93"/>
      <c r="F669" s="93"/>
      <c r="G669" s="93"/>
      <c r="H669" s="93"/>
      <c r="I669" s="93"/>
      <c r="J669" s="93"/>
      <c r="K669" s="93"/>
      <c r="L669" s="93"/>
      <c r="M669" s="93"/>
      <c r="N669" s="93"/>
      <c r="O669" s="93"/>
      <c r="P669" s="93"/>
      <c r="Q669" s="93"/>
      <c r="R669" s="93"/>
      <c r="S669" s="93"/>
    </row>
    <row r="670" spans="4:19" x14ac:dyDescent="0.2">
      <c r="D670" s="93"/>
      <c r="E670" s="93"/>
      <c r="F670" s="93"/>
      <c r="G670" s="93"/>
      <c r="H670" s="93"/>
      <c r="I670" s="93"/>
      <c r="J670" s="93"/>
      <c r="K670" s="93"/>
      <c r="L670" s="93"/>
      <c r="M670" s="93"/>
      <c r="N670" s="93"/>
      <c r="O670" s="93"/>
      <c r="P670" s="93"/>
      <c r="Q670" s="93"/>
      <c r="R670" s="93"/>
      <c r="S670" s="93"/>
    </row>
    <row r="671" spans="4:19" x14ac:dyDescent="0.2">
      <c r="D671" s="93"/>
      <c r="E671" s="93"/>
      <c r="F671" s="93"/>
      <c r="G671" s="93"/>
      <c r="H671" s="93"/>
      <c r="I671" s="93"/>
      <c r="J671" s="93"/>
      <c r="K671" s="93"/>
      <c r="L671" s="93"/>
      <c r="M671" s="93"/>
      <c r="N671" s="93"/>
      <c r="O671" s="93"/>
      <c r="P671" s="93"/>
      <c r="Q671" s="93"/>
      <c r="R671" s="93"/>
      <c r="S671" s="93"/>
    </row>
    <row r="672" spans="4:19" x14ac:dyDescent="0.2">
      <c r="D672" s="93"/>
      <c r="E672" s="93"/>
      <c r="F672" s="93"/>
      <c r="G672" s="93"/>
      <c r="H672" s="93"/>
      <c r="I672" s="93"/>
      <c r="J672" s="93"/>
      <c r="K672" s="93"/>
      <c r="L672" s="93"/>
      <c r="M672" s="93"/>
      <c r="N672" s="93"/>
      <c r="O672" s="93"/>
      <c r="P672" s="93"/>
      <c r="Q672" s="93"/>
      <c r="R672" s="93"/>
      <c r="S672" s="93"/>
    </row>
    <row r="673" spans="4:19" x14ac:dyDescent="0.2">
      <c r="D673" s="93"/>
      <c r="E673" s="93"/>
      <c r="F673" s="93"/>
      <c r="G673" s="93"/>
      <c r="H673" s="93"/>
      <c r="I673" s="93"/>
      <c r="J673" s="93"/>
      <c r="K673" s="93"/>
      <c r="L673" s="93"/>
      <c r="M673" s="93"/>
      <c r="N673" s="93"/>
      <c r="O673" s="93"/>
      <c r="P673" s="93"/>
      <c r="Q673" s="93"/>
      <c r="R673" s="93"/>
      <c r="S673" s="93"/>
    </row>
    <row r="674" spans="4:19" x14ac:dyDescent="0.2">
      <c r="D674" s="93"/>
      <c r="E674" s="93"/>
      <c r="F674" s="93"/>
      <c r="G674" s="93"/>
      <c r="H674" s="93"/>
      <c r="I674" s="93"/>
      <c r="J674" s="93"/>
      <c r="K674" s="93"/>
      <c r="L674" s="93"/>
      <c r="M674" s="93"/>
      <c r="N674" s="93"/>
      <c r="O674" s="93"/>
      <c r="P674" s="93"/>
      <c r="Q674" s="93"/>
      <c r="R674" s="93"/>
      <c r="S674" s="93"/>
    </row>
    <row r="675" spans="4:19" x14ac:dyDescent="0.2">
      <c r="D675" s="93"/>
      <c r="E675" s="93"/>
      <c r="F675" s="93"/>
      <c r="G675" s="93"/>
      <c r="H675" s="93"/>
      <c r="I675" s="93"/>
      <c r="J675" s="93"/>
      <c r="K675" s="93"/>
      <c r="L675" s="93"/>
      <c r="M675" s="93"/>
      <c r="N675" s="93"/>
      <c r="O675" s="93"/>
      <c r="P675" s="93"/>
      <c r="Q675" s="93"/>
      <c r="R675" s="93"/>
      <c r="S675" s="93"/>
    </row>
    <row r="676" spans="4:19" x14ac:dyDescent="0.2">
      <c r="D676" s="93"/>
      <c r="E676" s="93"/>
      <c r="F676" s="93"/>
      <c r="G676" s="93"/>
      <c r="H676" s="93"/>
      <c r="I676" s="93"/>
      <c r="J676" s="93"/>
      <c r="K676" s="93"/>
      <c r="L676" s="93"/>
      <c r="M676" s="93"/>
      <c r="N676" s="93"/>
      <c r="O676" s="93"/>
      <c r="P676" s="93"/>
      <c r="Q676" s="93"/>
      <c r="R676" s="93"/>
      <c r="S676" s="93"/>
    </row>
    <row r="677" spans="4:19" x14ac:dyDescent="0.2">
      <c r="D677" s="93"/>
      <c r="E677" s="93"/>
      <c r="F677" s="93"/>
      <c r="G677" s="93"/>
      <c r="H677" s="93"/>
      <c r="I677" s="93"/>
      <c r="J677" s="93"/>
      <c r="K677" s="93"/>
      <c r="L677" s="93"/>
      <c r="M677" s="93"/>
      <c r="N677" s="93"/>
      <c r="O677" s="93"/>
      <c r="P677" s="93"/>
      <c r="Q677" s="93"/>
      <c r="R677" s="93"/>
      <c r="S677" s="93"/>
    </row>
    <row r="678" spans="4:19" x14ac:dyDescent="0.2">
      <c r="D678" s="93"/>
      <c r="E678" s="93"/>
      <c r="F678" s="93"/>
      <c r="G678" s="93"/>
      <c r="H678" s="93"/>
      <c r="I678" s="93"/>
      <c r="J678" s="93"/>
      <c r="K678" s="93"/>
      <c r="L678" s="93"/>
      <c r="M678" s="93"/>
      <c r="N678" s="93"/>
      <c r="O678" s="93"/>
      <c r="P678" s="93"/>
      <c r="Q678" s="93"/>
      <c r="R678" s="93"/>
      <c r="S678" s="93"/>
    </row>
    <row r="679" spans="4:19" x14ac:dyDescent="0.2">
      <c r="D679" s="93"/>
      <c r="E679" s="93"/>
      <c r="F679" s="93"/>
      <c r="G679" s="93"/>
      <c r="H679" s="93"/>
      <c r="I679" s="93"/>
      <c r="J679" s="93"/>
      <c r="K679" s="93"/>
      <c r="L679" s="93"/>
      <c r="M679" s="93"/>
      <c r="N679" s="93"/>
      <c r="O679" s="93"/>
      <c r="P679" s="93"/>
      <c r="Q679" s="93"/>
      <c r="R679" s="93"/>
      <c r="S679" s="93"/>
    </row>
    <row r="680" spans="4:19" x14ac:dyDescent="0.2">
      <c r="D680" s="93"/>
      <c r="E680" s="93"/>
      <c r="F680" s="93"/>
      <c r="G680" s="93"/>
      <c r="H680" s="93"/>
      <c r="I680" s="93"/>
      <c r="J680" s="93"/>
      <c r="K680" s="93"/>
      <c r="L680" s="93"/>
      <c r="M680" s="93"/>
      <c r="N680" s="93"/>
      <c r="O680" s="93"/>
      <c r="P680" s="93"/>
      <c r="Q680" s="93"/>
      <c r="R680" s="93"/>
      <c r="S680" s="93"/>
    </row>
    <row r="681" spans="4:19" x14ac:dyDescent="0.2">
      <c r="D681" s="93"/>
      <c r="E681" s="93"/>
      <c r="F681" s="93"/>
      <c r="G681" s="93"/>
      <c r="H681" s="93"/>
      <c r="I681" s="93"/>
      <c r="J681" s="93"/>
      <c r="K681" s="93"/>
      <c r="L681" s="93"/>
      <c r="M681" s="93"/>
      <c r="N681" s="93"/>
      <c r="O681" s="93"/>
      <c r="P681" s="93"/>
      <c r="Q681" s="93"/>
      <c r="R681" s="93"/>
      <c r="S681" s="93"/>
    </row>
    <row r="682" spans="4:19" x14ac:dyDescent="0.2">
      <c r="D682" s="93"/>
      <c r="E682" s="93"/>
      <c r="F682" s="93"/>
      <c r="G682" s="93"/>
      <c r="H682" s="93"/>
      <c r="I682" s="93"/>
      <c r="J682" s="93"/>
      <c r="K682" s="93"/>
      <c r="L682" s="93"/>
      <c r="M682" s="93"/>
      <c r="N682" s="93"/>
      <c r="O682" s="93"/>
      <c r="P682" s="93"/>
      <c r="Q682" s="93"/>
      <c r="R682" s="93"/>
      <c r="S682" s="93"/>
    </row>
    <row r="683" spans="4:19" x14ac:dyDescent="0.2">
      <c r="D683" s="93"/>
      <c r="E683" s="93"/>
      <c r="F683" s="93"/>
      <c r="G683" s="93"/>
      <c r="H683" s="93"/>
      <c r="I683" s="93"/>
      <c r="J683" s="93"/>
      <c r="K683" s="93"/>
      <c r="L683" s="93"/>
      <c r="M683" s="93"/>
      <c r="N683" s="93"/>
      <c r="O683" s="93"/>
      <c r="P683" s="93"/>
      <c r="Q683" s="93"/>
      <c r="R683" s="93"/>
      <c r="S683" s="93"/>
    </row>
    <row r="684" spans="4:19" x14ac:dyDescent="0.2">
      <c r="D684" s="93"/>
      <c r="E684" s="93"/>
      <c r="F684" s="93"/>
      <c r="G684" s="93"/>
      <c r="H684" s="93"/>
      <c r="I684" s="93"/>
      <c r="J684" s="93"/>
      <c r="K684" s="93"/>
      <c r="L684" s="93"/>
      <c r="M684" s="93"/>
      <c r="N684" s="93"/>
      <c r="O684" s="93"/>
      <c r="P684" s="93"/>
      <c r="Q684" s="93"/>
      <c r="R684" s="93"/>
      <c r="S684" s="93"/>
    </row>
    <row r="685" spans="4:19" x14ac:dyDescent="0.2">
      <c r="D685" s="93"/>
      <c r="E685" s="93"/>
      <c r="F685" s="93"/>
      <c r="G685" s="93"/>
      <c r="H685" s="93"/>
      <c r="I685" s="93"/>
      <c r="J685" s="93"/>
      <c r="K685" s="93"/>
      <c r="L685" s="93"/>
      <c r="M685" s="93"/>
      <c r="N685" s="93"/>
      <c r="O685" s="93"/>
      <c r="P685" s="93"/>
      <c r="Q685" s="93"/>
      <c r="R685" s="93"/>
      <c r="S685" s="93"/>
    </row>
    <row r="686" spans="4:19" x14ac:dyDescent="0.2">
      <c r="D686" s="93"/>
      <c r="E686" s="93"/>
      <c r="F686" s="93"/>
      <c r="G686" s="93"/>
      <c r="H686" s="93"/>
      <c r="I686" s="93"/>
      <c r="J686" s="93"/>
      <c r="K686" s="93"/>
      <c r="L686" s="93"/>
      <c r="M686" s="93"/>
      <c r="N686" s="93"/>
      <c r="O686" s="93"/>
      <c r="P686" s="93"/>
      <c r="Q686" s="93"/>
      <c r="R686" s="93"/>
      <c r="S686" s="93"/>
    </row>
    <row r="687" spans="4:19" x14ac:dyDescent="0.2">
      <c r="D687" s="93"/>
      <c r="E687" s="93"/>
      <c r="F687" s="93"/>
      <c r="G687" s="93"/>
      <c r="H687" s="93"/>
      <c r="I687" s="93"/>
      <c r="J687" s="93"/>
      <c r="K687" s="93"/>
      <c r="L687" s="93"/>
      <c r="M687" s="93"/>
      <c r="N687" s="93"/>
      <c r="O687" s="93"/>
      <c r="P687" s="93"/>
      <c r="Q687" s="93"/>
      <c r="R687" s="93"/>
      <c r="S687" s="93"/>
    </row>
    <row r="688" spans="4:19" x14ac:dyDescent="0.2">
      <c r="D688" s="93"/>
      <c r="E688" s="93"/>
      <c r="F688" s="93"/>
      <c r="G688" s="93"/>
      <c r="H688" s="93"/>
      <c r="I688" s="93"/>
      <c r="J688" s="93"/>
      <c r="K688" s="93"/>
      <c r="L688" s="93"/>
      <c r="M688" s="93"/>
      <c r="N688" s="93"/>
      <c r="O688" s="93"/>
      <c r="P688" s="93"/>
      <c r="Q688" s="93"/>
      <c r="R688" s="93"/>
      <c r="S688" s="93"/>
    </row>
    <row r="689" spans="4:19" x14ac:dyDescent="0.2">
      <c r="D689" s="93"/>
      <c r="E689" s="93"/>
      <c r="F689" s="93"/>
      <c r="G689" s="93"/>
      <c r="H689" s="93"/>
      <c r="I689" s="93"/>
      <c r="J689" s="93"/>
      <c r="K689" s="93"/>
      <c r="L689" s="93"/>
      <c r="M689" s="93"/>
      <c r="N689" s="93"/>
      <c r="O689" s="93"/>
      <c r="P689" s="93"/>
      <c r="Q689" s="93"/>
      <c r="R689" s="93"/>
      <c r="S689" s="93"/>
    </row>
    <row r="690" spans="4:19" x14ac:dyDescent="0.2">
      <c r="D690" s="93"/>
      <c r="E690" s="93"/>
      <c r="F690" s="93"/>
      <c r="G690" s="93"/>
      <c r="H690" s="93"/>
      <c r="I690" s="93"/>
      <c r="J690" s="93"/>
      <c r="K690" s="93"/>
      <c r="L690" s="93"/>
      <c r="M690" s="93"/>
      <c r="N690" s="93"/>
      <c r="O690" s="93"/>
      <c r="P690" s="93"/>
      <c r="Q690" s="93"/>
      <c r="R690" s="93"/>
      <c r="S690" s="93"/>
    </row>
    <row r="691" spans="4:19" x14ac:dyDescent="0.2">
      <c r="D691" s="93"/>
      <c r="E691" s="93"/>
      <c r="F691" s="93"/>
      <c r="G691" s="93"/>
      <c r="H691" s="93"/>
      <c r="I691" s="93"/>
      <c r="J691" s="93"/>
      <c r="K691" s="93"/>
      <c r="L691" s="93"/>
      <c r="M691" s="93"/>
      <c r="N691" s="93"/>
      <c r="O691" s="93"/>
      <c r="P691" s="93"/>
      <c r="Q691" s="93"/>
      <c r="R691" s="93"/>
      <c r="S691" s="93"/>
    </row>
    <row r="692" spans="4:19" x14ac:dyDescent="0.2">
      <c r="D692" s="93"/>
      <c r="E692" s="93"/>
      <c r="F692" s="93"/>
      <c r="G692" s="93"/>
      <c r="H692" s="93"/>
      <c r="I692" s="93"/>
      <c r="J692" s="93"/>
      <c r="K692" s="93"/>
      <c r="L692" s="93"/>
      <c r="M692" s="93"/>
      <c r="N692" s="93"/>
      <c r="O692" s="93"/>
      <c r="P692" s="93"/>
      <c r="Q692" s="93"/>
      <c r="R692" s="93"/>
      <c r="S692" s="93"/>
    </row>
    <row r="693" spans="4:19" x14ac:dyDescent="0.2">
      <c r="D693" s="93"/>
      <c r="E693" s="93"/>
      <c r="F693" s="93"/>
      <c r="G693" s="93"/>
      <c r="H693" s="93"/>
      <c r="I693" s="93"/>
      <c r="J693" s="93"/>
      <c r="K693" s="93"/>
      <c r="L693" s="93"/>
      <c r="M693" s="93"/>
      <c r="N693" s="93"/>
      <c r="O693" s="93"/>
      <c r="P693" s="93"/>
      <c r="Q693" s="93"/>
      <c r="R693" s="93"/>
      <c r="S693" s="93"/>
    </row>
    <row r="694" spans="4:19" x14ac:dyDescent="0.2">
      <c r="D694" s="93"/>
      <c r="E694" s="93"/>
      <c r="F694" s="93"/>
      <c r="G694" s="93"/>
      <c r="H694" s="93"/>
      <c r="I694" s="93"/>
      <c r="J694" s="93"/>
      <c r="K694" s="93"/>
      <c r="L694" s="93"/>
      <c r="M694" s="93"/>
      <c r="N694" s="93"/>
      <c r="O694" s="93"/>
      <c r="P694" s="93"/>
      <c r="Q694" s="93"/>
      <c r="R694" s="93"/>
      <c r="S694" s="93"/>
    </row>
    <row r="695" spans="4:19" x14ac:dyDescent="0.2">
      <c r="D695" s="93"/>
      <c r="E695" s="93"/>
      <c r="F695" s="93"/>
      <c r="G695" s="93"/>
      <c r="H695" s="93"/>
      <c r="I695" s="93"/>
      <c r="J695" s="93"/>
      <c r="K695" s="93"/>
      <c r="L695" s="93"/>
      <c r="M695" s="93"/>
      <c r="N695" s="93"/>
      <c r="O695" s="93"/>
      <c r="P695" s="93"/>
      <c r="Q695" s="93"/>
      <c r="R695" s="93"/>
      <c r="S695" s="93"/>
    </row>
    <row r="696" spans="4:19" x14ac:dyDescent="0.2">
      <c r="D696" s="93"/>
      <c r="E696" s="93"/>
      <c r="F696" s="93"/>
      <c r="G696" s="93"/>
      <c r="H696" s="93"/>
      <c r="I696" s="93"/>
      <c r="J696" s="93"/>
      <c r="K696" s="93"/>
      <c r="L696" s="93"/>
      <c r="M696" s="93"/>
      <c r="N696" s="93"/>
      <c r="O696" s="93"/>
      <c r="P696" s="93"/>
      <c r="Q696" s="93"/>
      <c r="R696" s="93"/>
      <c r="S696" s="93"/>
    </row>
    <row r="697" spans="4:19" x14ac:dyDescent="0.2">
      <c r="D697" s="93"/>
      <c r="E697" s="93"/>
      <c r="F697" s="93"/>
      <c r="G697" s="93"/>
      <c r="H697" s="93"/>
      <c r="I697" s="93"/>
      <c r="J697" s="93"/>
      <c r="K697" s="93"/>
      <c r="L697" s="93"/>
      <c r="M697" s="93"/>
      <c r="N697" s="93"/>
      <c r="O697" s="93"/>
      <c r="P697" s="93"/>
      <c r="Q697" s="93"/>
      <c r="R697" s="93"/>
      <c r="S697" s="93"/>
    </row>
    <row r="698" spans="4:19" x14ac:dyDescent="0.2">
      <c r="D698" s="93"/>
      <c r="E698" s="93"/>
      <c r="F698" s="93"/>
      <c r="G698" s="93"/>
      <c r="H698" s="93"/>
      <c r="I698" s="93"/>
      <c r="J698" s="93"/>
      <c r="K698" s="93"/>
      <c r="L698" s="93"/>
      <c r="M698" s="93"/>
      <c r="N698" s="93"/>
      <c r="O698" s="93"/>
      <c r="P698" s="93"/>
      <c r="Q698" s="93"/>
      <c r="R698" s="93"/>
      <c r="S698" s="93"/>
    </row>
    <row r="699" spans="4:19" x14ac:dyDescent="0.2">
      <c r="D699" s="93"/>
      <c r="E699" s="93"/>
      <c r="F699" s="93"/>
      <c r="G699" s="93"/>
      <c r="H699" s="93"/>
      <c r="I699" s="93"/>
      <c r="J699" s="93"/>
      <c r="K699" s="93"/>
      <c r="L699" s="93"/>
      <c r="M699" s="93"/>
      <c r="N699" s="93"/>
      <c r="O699" s="93"/>
      <c r="P699" s="93"/>
      <c r="Q699" s="93"/>
      <c r="R699" s="93"/>
      <c r="S699" s="93"/>
    </row>
    <row r="700" spans="4:19" x14ac:dyDescent="0.2">
      <c r="D700" s="93"/>
      <c r="E700" s="93"/>
      <c r="F700" s="93"/>
      <c r="G700" s="93"/>
      <c r="H700" s="93"/>
      <c r="I700" s="93"/>
      <c r="J700" s="93"/>
      <c r="K700" s="93"/>
      <c r="L700" s="93"/>
      <c r="M700" s="93"/>
      <c r="N700" s="93"/>
      <c r="O700" s="93"/>
      <c r="P700" s="93"/>
      <c r="Q700" s="93"/>
      <c r="R700" s="93"/>
      <c r="S700" s="93"/>
    </row>
    <row r="701" spans="4:19" x14ac:dyDescent="0.2">
      <c r="D701" s="93"/>
      <c r="E701" s="93"/>
      <c r="F701" s="93"/>
      <c r="G701" s="93"/>
      <c r="H701" s="93"/>
      <c r="I701" s="93"/>
      <c r="J701" s="93"/>
      <c r="K701" s="93"/>
      <c r="L701" s="93"/>
      <c r="M701" s="93"/>
      <c r="N701" s="93"/>
      <c r="O701" s="93"/>
      <c r="P701" s="93"/>
      <c r="Q701" s="93"/>
      <c r="R701" s="93"/>
      <c r="S701" s="93"/>
    </row>
    <row r="702" spans="4:19" x14ac:dyDescent="0.2">
      <c r="D702" s="93"/>
      <c r="E702" s="93"/>
      <c r="F702" s="93"/>
      <c r="G702" s="93"/>
      <c r="H702" s="93"/>
      <c r="I702" s="93"/>
      <c r="J702" s="93"/>
      <c r="K702" s="93"/>
      <c r="L702" s="93"/>
      <c r="M702" s="93"/>
      <c r="N702" s="93"/>
      <c r="O702" s="93"/>
      <c r="P702" s="93"/>
      <c r="Q702" s="93"/>
      <c r="R702" s="93"/>
      <c r="S702" s="93"/>
    </row>
    <row r="703" spans="4:19" x14ac:dyDescent="0.2">
      <c r="D703" s="93"/>
      <c r="E703" s="93"/>
      <c r="F703" s="93"/>
      <c r="G703" s="93"/>
      <c r="H703" s="93"/>
      <c r="I703" s="93"/>
      <c r="J703" s="93"/>
      <c r="K703" s="93"/>
      <c r="L703" s="93"/>
      <c r="M703" s="93"/>
      <c r="N703" s="93"/>
      <c r="O703" s="93"/>
      <c r="P703" s="93"/>
      <c r="Q703" s="93"/>
      <c r="R703" s="93"/>
      <c r="S703" s="93"/>
    </row>
    <row r="704" spans="4:19" x14ac:dyDescent="0.2">
      <c r="D704" s="93"/>
      <c r="E704" s="93"/>
      <c r="F704" s="93"/>
      <c r="G704" s="93"/>
      <c r="H704" s="93"/>
      <c r="I704" s="93"/>
      <c r="J704" s="93"/>
      <c r="K704" s="93"/>
      <c r="L704" s="93"/>
      <c r="M704" s="93"/>
      <c r="N704" s="93"/>
      <c r="O704" s="93"/>
      <c r="P704" s="93"/>
      <c r="Q704" s="93"/>
      <c r="R704" s="93"/>
      <c r="S704" s="93"/>
    </row>
    <row r="705" spans="4:19" x14ac:dyDescent="0.2">
      <c r="D705" s="93"/>
      <c r="E705" s="93"/>
      <c r="F705" s="93"/>
      <c r="G705" s="93"/>
      <c r="H705" s="93"/>
      <c r="I705" s="93"/>
      <c r="J705" s="93"/>
      <c r="K705" s="93"/>
      <c r="L705" s="93"/>
      <c r="M705" s="93"/>
      <c r="N705" s="93"/>
      <c r="O705" s="93"/>
      <c r="P705" s="93"/>
      <c r="Q705" s="93"/>
      <c r="R705" s="93"/>
      <c r="S705" s="93"/>
    </row>
    <row r="706" spans="4:19" x14ac:dyDescent="0.2">
      <c r="D706" s="93"/>
      <c r="E706" s="93"/>
      <c r="F706" s="93"/>
      <c r="G706" s="93"/>
      <c r="H706" s="93"/>
      <c r="I706" s="93"/>
      <c r="J706" s="93"/>
      <c r="K706" s="93"/>
      <c r="L706" s="93"/>
      <c r="M706" s="93"/>
      <c r="N706" s="93"/>
      <c r="O706" s="93"/>
      <c r="P706" s="93"/>
      <c r="Q706" s="93"/>
      <c r="R706" s="93"/>
      <c r="S706" s="93"/>
    </row>
    <row r="707" spans="4:19" x14ac:dyDescent="0.2">
      <c r="D707" s="93"/>
      <c r="E707" s="93"/>
      <c r="F707" s="93"/>
      <c r="G707" s="93"/>
      <c r="H707" s="93"/>
      <c r="I707" s="93"/>
      <c r="J707" s="93"/>
      <c r="K707" s="93"/>
      <c r="L707" s="93"/>
      <c r="M707" s="93"/>
      <c r="N707" s="93"/>
      <c r="O707" s="93"/>
      <c r="P707" s="93"/>
      <c r="Q707" s="93"/>
      <c r="R707" s="93"/>
      <c r="S707" s="93"/>
    </row>
    <row r="708" spans="4:19" x14ac:dyDescent="0.2">
      <c r="D708" s="93"/>
      <c r="E708" s="93"/>
      <c r="F708" s="93"/>
      <c r="G708" s="93"/>
      <c r="H708" s="93"/>
      <c r="I708" s="93"/>
      <c r="J708" s="93"/>
      <c r="K708" s="93"/>
      <c r="L708" s="93"/>
      <c r="M708" s="93"/>
      <c r="N708" s="93"/>
      <c r="O708" s="93"/>
      <c r="P708" s="93"/>
      <c r="Q708" s="93"/>
      <c r="R708" s="93"/>
      <c r="S708" s="93"/>
    </row>
    <row r="709" spans="4:19" x14ac:dyDescent="0.2">
      <c r="D709" s="93"/>
      <c r="E709" s="93"/>
      <c r="F709" s="93"/>
      <c r="G709" s="93"/>
      <c r="H709" s="93"/>
      <c r="I709" s="93"/>
      <c r="J709" s="93"/>
      <c r="K709" s="93"/>
      <c r="L709" s="93"/>
      <c r="M709" s="93"/>
      <c r="N709" s="93"/>
      <c r="O709" s="93"/>
      <c r="P709" s="93"/>
      <c r="Q709" s="93"/>
      <c r="R709" s="93"/>
      <c r="S709" s="93"/>
    </row>
    <row r="710" spans="4:19" x14ac:dyDescent="0.2">
      <c r="D710" s="93"/>
      <c r="E710" s="93"/>
      <c r="F710" s="93"/>
      <c r="G710" s="93"/>
      <c r="H710" s="93"/>
      <c r="I710" s="93"/>
      <c r="J710" s="93"/>
      <c r="K710" s="93"/>
      <c r="L710" s="93"/>
      <c r="M710" s="93"/>
      <c r="N710" s="93"/>
      <c r="O710" s="93"/>
      <c r="P710" s="93"/>
      <c r="Q710" s="93"/>
      <c r="R710" s="93"/>
      <c r="S710" s="93"/>
    </row>
    <row r="711" spans="4:19" x14ac:dyDescent="0.2">
      <c r="D711" s="93"/>
      <c r="E711" s="93"/>
      <c r="F711" s="93"/>
      <c r="G711" s="93"/>
      <c r="H711" s="93"/>
      <c r="I711" s="93"/>
      <c r="J711" s="93"/>
      <c r="K711" s="93"/>
      <c r="L711" s="93"/>
      <c r="M711" s="93"/>
      <c r="N711" s="93"/>
      <c r="O711" s="93"/>
      <c r="P711" s="93"/>
      <c r="Q711" s="93"/>
      <c r="R711" s="93"/>
      <c r="S711" s="93"/>
    </row>
    <row r="712" spans="4:19" x14ac:dyDescent="0.2">
      <c r="D712" s="93"/>
      <c r="E712" s="93"/>
      <c r="F712" s="93"/>
      <c r="G712" s="93"/>
      <c r="H712" s="93"/>
      <c r="I712" s="93"/>
      <c r="J712" s="93"/>
      <c r="K712" s="93"/>
      <c r="L712" s="93"/>
      <c r="M712" s="93"/>
      <c r="N712" s="93"/>
      <c r="O712" s="93"/>
      <c r="P712" s="93"/>
      <c r="Q712" s="93"/>
      <c r="R712" s="93"/>
      <c r="S712" s="93"/>
    </row>
    <row r="713" spans="4:19" x14ac:dyDescent="0.2">
      <c r="D713" s="93"/>
      <c r="E713" s="93"/>
      <c r="F713" s="93"/>
      <c r="G713" s="93"/>
      <c r="H713" s="93"/>
      <c r="I713" s="93"/>
      <c r="J713" s="93"/>
      <c r="K713" s="93"/>
      <c r="L713" s="93"/>
      <c r="M713" s="93"/>
      <c r="N713" s="93"/>
      <c r="O713" s="93"/>
      <c r="P713" s="93"/>
      <c r="Q713" s="93"/>
      <c r="R713" s="93"/>
      <c r="S713" s="93"/>
    </row>
    <row r="714" spans="4:19" x14ac:dyDescent="0.2">
      <c r="D714" s="93"/>
      <c r="E714" s="93"/>
      <c r="F714" s="93"/>
      <c r="G714" s="93"/>
      <c r="H714" s="93"/>
      <c r="I714" s="93"/>
      <c r="J714" s="93"/>
      <c r="K714" s="93"/>
      <c r="L714" s="93"/>
      <c r="M714" s="93"/>
      <c r="N714" s="93"/>
      <c r="O714" s="93"/>
      <c r="P714" s="93"/>
      <c r="Q714" s="93"/>
      <c r="R714" s="93"/>
      <c r="S714" s="93"/>
    </row>
    <row r="715" spans="4:19" x14ac:dyDescent="0.2">
      <c r="D715" s="93"/>
      <c r="E715" s="93"/>
      <c r="F715" s="93"/>
      <c r="G715" s="93"/>
      <c r="H715" s="93"/>
      <c r="I715" s="93"/>
      <c r="J715" s="93"/>
      <c r="K715" s="93"/>
      <c r="L715" s="93"/>
      <c r="M715" s="93"/>
      <c r="N715" s="93"/>
      <c r="O715" s="93"/>
      <c r="P715" s="93"/>
      <c r="Q715" s="93"/>
      <c r="R715" s="93"/>
      <c r="S715" s="93"/>
    </row>
    <row r="716" spans="4:19" x14ac:dyDescent="0.2">
      <c r="D716" s="93"/>
      <c r="E716" s="93"/>
      <c r="F716" s="93"/>
      <c r="G716" s="93"/>
      <c r="H716" s="93"/>
      <c r="I716" s="93"/>
      <c r="J716" s="93"/>
      <c r="K716" s="93"/>
      <c r="L716" s="93"/>
      <c r="M716" s="93"/>
      <c r="N716" s="93"/>
      <c r="O716" s="93"/>
      <c r="P716" s="93"/>
      <c r="Q716" s="93"/>
      <c r="R716" s="93"/>
      <c r="S716" s="93"/>
    </row>
    <row r="717" spans="4:19" x14ac:dyDescent="0.2">
      <c r="D717" s="93"/>
      <c r="E717" s="93"/>
      <c r="F717" s="93"/>
      <c r="G717" s="93"/>
      <c r="H717" s="93"/>
      <c r="I717" s="93"/>
      <c r="J717" s="93"/>
      <c r="K717" s="93"/>
      <c r="L717" s="93"/>
      <c r="M717" s="93"/>
      <c r="N717" s="93"/>
      <c r="O717" s="93"/>
      <c r="P717" s="93"/>
      <c r="Q717" s="93"/>
      <c r="R717" s="93"/>
      <c r="S717" s="93"/>
    </row>
    <row r="718" spans="4:19" x14ac:dyDescent="0.2">
      <c r="D718" s="93"/>
      <c r="E718" s="93"/>
      <c r="F718" s="93"/>
      <c r="G718" s="93"/>
      <c r="H718" s="93"/>
      <c r="I718" s="93"/>
      <c r="J718" s="93"/>
      <c r="K718" s="93"/>
      <c r="L718" s="93"/>
      <c r="M718" s="93"/>
      <c r="N718" s="93"/>
      <c r="O718" s="93"/>
      <c r="P718" s="93"/>
      <c r="Q718" s="93"/>
      <c r="R718" s="93"/>
      <c r="S718" s="93"/>
    </row>
    <row r="719" spans="4:19" x14ac:dyDescent="0.2">
      <c r="D719" s="93"/>
      <c r="E719" s="93"/>
      <c r="F719" s="93"/>
      <c r="G719" s="93"/>
      <c r="H719" s="93"/>
      <c r="I719" s="93"/>
      <c r="J719" s="93"/>
      <c r="K719" s="93"/>
      <c r="L719" s="93"/>
      <c r="M719" s="93"/>
      <c r="N719" s="93"/>
      <c r="O719" s="93"/>
      <c r="P719" s="93"/>
      <c r="Q719" s="93"/>
      <c r="R719" s="93"/>
      <c r="S719" s="93"/>
    </row>
    <row r="720" spans="4:19" x14ac:dyDescent="0.2">
      <c r="D720" s="93"/>
      <c r="E720" s="93"/>
      <c r="F720" s="93"/>
      <c r="G720" s="93"/>
      <c r="H720" s="93"/>
      <c r="I720" s="93"/>
      <c r="J720" s="93"/>
      <c r="K720" s="93"/>
      <c r="L720" s="93"/>
      <c r="M720" s="93"/>
      <c r="N720" s="93"/>
      <c r="O720" s="93"/>
      <c r="P720" s="93"/>
      <c r="Q720" s="93"/>
      <c r="R720" s="93"/>
      <c r="S720" s="93"/>
    </row>
    <row r="721" spans="4:19" x14ac:dyDescent="0.2">
      <c r="D721" s="93"/>
      <c r="E721" s="93"/>
      <c r="F721" s="93"/>
      <c r="G721" s="93"/>
      <c r="H721" s="93"/>
      <c r="I721" s="93"/>
      <c r="J721" s="93"/>
      <c r="K721" s="93"/>
      <c r="L721" s="93"/>
      <c r="M721" s="93"/>
      <c r="N721" s="93"/>
      <c r="O721" s="93"/>
      <c r="P721" s="93"/>
      <c r="Q721" s="93"/>
      <c r="R721" s="93"/>
      <c r="S721" s="93"/>
    </row>
    <row r="722" spans="4:19" x14ac:dyDescent="0.2">
      <c r="D722" s="93"/>
      <c r="E722" s="93"/>
      <c r="F722" s="93"/>
      <c r="G722" s="93"/>
      <c r="H722" s="93"/>
      <c r="I722" s="93"/>
      <c r="J722" s="93"/>
      <c r="K722" s="93"/>
      <c r="L722" s="93"/>
      <c r="M722" s="93"/>
      <c r="N722" s="93"/>
      <c r="O722" s="93"/>
      <c r="P722" s="93"/>
      <c r="Q722" s="93"/>
      <c r="R722" s="93"/>
      <c r="S722" s="93"/>
    </row>
    <row r="723" spans="4:19" x14ac:dyDescent="0.2">
      <c r="D723" s="93"/>
      <c r="E723" s="93"/>
      <c r="F723" s="93"/>
      <c r="G723" s="93"/>
      <c r="H723" s="93"/>
      <c r="I723" s="93"/>
      <c r="J723" s="93"/>
      <c r="K723" s="93"/>
      <c r="L723" s="93"/>
      <c r="M723" s="93"/>
      <c r="N723" s="93"/>
      <c r="O723" s="93"/>
      <c r="P723" s="93"/>
      <c r="Q723" s="93"/>
      <c r="R723" s="93"/>
      <c r="S723" s="93"/>
    </row>
    <row r="724" spans="4:19" x14ac:dyDescent="0.2">
      <c r="D724" s="93"/>
      <c r="E724" s="93"/>
      <c r="F724" s="93"/>
      <c r="G724" s="93"/>
      <c r="H724" s="93"/>
      <c r="I724" s="93"/>
      <c r="J724" s="93"/>
      <c r="K724" s="93"/>
      <c r="L724" s="93"/>
      <c r="M724" s="93"/>
      <c r="N724" s="93"/>
      <c r="O724" s="93"/>
      <c r="P724" s="93"/>
      <c r="Q724" s="93"/>
      <c r="R724" s="93"/>
      <c r="S724" s="93"/>
    </row>
    <row r="725" spans="4:19" x14ac:dyDescent="0.2">
      <c r="D725" s="93"/>
      <c r="E725" s="93"/>
      <c r="F725" s="93"/>
      <c r="G725" s="93"/>
      <c r="H725" s="93"/>
      <c r="I725" s="93"/>
      <c r="J725" s="93"/>
      <c r="K725" s="93"/>
      <c r="L725" s="93"/>
      <c r="M725" s="93"/>
      <c r="N725" s="93"/>
      <c r="O725" s="93"/>
      <c r="P725" s="93"/>
      <c r="Q725" s="93"/>
      <c r="R725" s="93"/>
      <c r="S725" s="93"/>
    </row>
    <row r="726" spans="4:19" x14ac:dyDescent="0.2">
      <c r="D726" s="93"/>
      <c r="E726" s="93"/>
      <c r="F726" s="93"/>
      <c r="G726" s="93"/>
      <c r="H726" s="93"/>
      <c r="I726" s="93"/>
      <c r="J726" s="93"/>
      <c r="K726" s="93"/>
      <c r="L726" s="93"/>
      <c r="M726" s="93"/>
      <c r="N726" s="93"/>
      <c r="O726" s="93"/>
      <c r="P726" s="93"/>
      <c r="Q726" s="93"/>
      <c r="R726" s="93"/>
      <c r="S726" s="93"/>
    </row>
    <row r="727" spans="4:19" x14ac:dyDescent="0.2">
      <c r="D727" s="93"/>
      <c r="E727" s="93"/>
      <c r="F727" s="93"/>
      <c r="G727" s="93"/>
      <c r="H727" s="93"/>
      <c r="I727" s="93"/>
      <c r="J727" s="93"/>
      <c r="K727" s="93"/>
      <c r="L727" s="93"/>
      <c r="M727" s="93"/>
      <c r="N727" s="93"/>
      <c r="O727" s="93"/>
      <c r="P727" s="93"/>
      <c r="Q727" s="93"/>
      <c r="R727" s="93"/>
      <c r="S727" s="93"/>
    </row>
    <row r="728" spans="4:19" x14ac:dyDescent="0.2">
      <c r="D728" s="93"/>
      <c r="E728" s="93"/>
      <c r="F728" s="93"/>
      <c r="G728" s="93"/>
      <c r="H728" s="93"/>
      <c r="I728" s="93"/>
      <c r="J728" s="93"/>
      <c r="K728" s="93"/>
      <c r="L728" s="93"/>
      <c r="M728" s="93"/>
      <c r="N728" s="93"/>
      <c r="O728" s="93"/>
      <c r="P728" s="93"/>
      <c r="Q728" s="93"/>
      <c r="R728" s="93"/>
      <c r="S728" s="93"/>
    </row>
    <row r="729" spans="4:19" x14ac:dyDescent="0.2">
      <c r="D729" s="93"/>
      <c r="E729" s="93"/>
      <c r="F729" s="93"/>
      <c r="G729" s="93"/>
      <c r="H729" s="93"/>
      <c r="I729" s="93"/>
      <c r="J729" s="93"/>
      <c r="K729" s="93"/>
      <c r="L729" s="93"/>
      <c r="M729" s="93"/>
      <c r="N729" s="93"/>
      <c r="O729" s="93"/>
      <c r="P729" s="93"/>
      <c r="Q729" s="93"/>
      <c r="R729" s="93"/>
      <c r="S729" s="93"/>
    </row>
    <row r="730" spans="4:19" x14ac:dyDescent="0.2">
      <c r="D730" s="93"/>
      <c r="E730" s="93"/>
      <c r="F730" s="93"/>
      <c r="G730" s="93"/>
      <c r="H730" s="93"/>
      <c r="I730" s="93"/>
      <c r="J730" s="93"/>
      <c r="K730" s="93"/>
      <c r="L730" s="93"/>
      <c r="M730" s="93"/>
      <c r="N730" s="93"/>
      <c r="O730" s="93"/>
      <c r="P730" s="93"/>
      <c r="Q730" s="93"/>
      <c r="R730" s="93"/>
      <c r="S730" s="93"/>
    </row>
    <row r="731" spans="4:19" x14ac:dyDescent="0.2">
      <c r="D731" s="93"/>
      <c r="E731" s="93"/>
      <c r="F731" s="93"/>
      <c r="G731" s="93"/>
      <c r="H731" s="93"/>
      <c r="I731" s="93"/>
      <c r="J731" s="93"/>
      <c r="K731" s="93"/>
      <c r="L731" s="93"/>
      <c r="M731" s="93"/>
      <c r="N731" s="93"/>
      <c r="O731" s="93"/>
      <c r="P731" s="93"/>
      <c r="Q731" s="93"/>
      <c r="R731" s="93"/>
      <c r="S731" s="93"/>
    </row>
    <row r="732" spans="4:19" x14ac:dyDescent="0.2">
      <c r="D732" s="93"/>
      <c r="E732" s="93"/>
      <c r="F732" s="93"/>
      <c r="G732" s="93"/>
      <c r="H732" s="93"/>
      <c r="I732" s="93"/>
      <c r="J732" s="93"/>
      <c r="K732" s="93"/>
      <c r="L732" s="93"/>
      <c r="M732" s="93"/>
      <c r="N732" s="93"/>
      <c r="O732" s="93"/>
      <c r="P732" s="93"/>
      <c r="Q732" s="93"/>
      <c r="R732" s="93"/>
      <c r="S732" s="93"/>
    </row>
    <row r="733" spans="4:19" x14ac:dyDescent="0.2">
      <c r="D733" s="93"/>
      <c r="E733" s="93"/>
      <c r="F733" s="93"/>
      <c r="G733" s="93"/>
      <c r="H733" s="93"/>
      <c r="I733" s="93"/>
      <c r="J733" s="93"/>
      <c r="K733" s="93"/>
      <c r="L733" s="93"/>
      <c r="M733" s="93"/>
      <c r="N733" s="93"/>
      <c r="O733" s="93"/>
      <c r="P733" s="93"/>
      <c r="Q733" s="93"/>
      <c r="R733" s="93"/>
      <c r="S733" s="93"/>
    </row>
    <row r="734" spans="4:19" x14ac:dyDescent="0.2">
      <c r="D734" s="93"/>
      <c r="E734" s="93"/>
      <c r="F734" s="93"/>
      <c r="G734" s="93"/>
      <c r="H734" s="93"/>
      <c r="I734" s="93"/>
      <c r="J734" s="93"/>
      <c r="K734" s="93"/>
      <c r="L734" s="93"/>
      <c r="M734" s="93"/>
      <c r="N734" s="93"/>
      <c r="O734" s="93"/>
      <c r="P734" s="93"/>
      <c r="Q734" s="93"/>
      <c r="R734" s="93"/>
      <c r="S734" s="93"/>
    </row>
    <row r="735" spans="4:19" x14ac:dyDescent="0.2">
      <c r="D735" s="93"/>
      <c r="E735" s="93"/>
      <c r="F735" s="93"/>
      <c r="G735" s="93"/>
      <c r="H735" s="93"/>
      <c r="I735" s="93"/>
      <c r="J735" s="93"/>
      <c r="K735" s="93"/>
      <c r="L735" s="93"/>
      <c r="M735" s="93"/>
      <c r="N735" s="93"/>
      <c r="O735" s="93"/>
      <c r="P735" s="93"/>
      <c r="Q735" s="93"/>
      <c r="R735" s="93"/>
      <c r="S735" s="93"/>
    </row>
    <row r="736" spans="4:19" x14ac:dyDescent="0.2">
      <c r="D736" s="93"/>
      <c r="E736" s="93"/>
      <c r="F736" s="93"/>
      <c r="G736" s="93"/>
      <c r="H736" s="93"/>
      <c r="I736" s="93"/>
      <c r="J736" s="93"/>
      <c r="K736" s="93"/>
      <c r="L736" s="93"/>
      <c r="M736" s="93"/>
      <c r="N736" s="93"/>
      <c r="O736" s="93"/>
      <c r="P736" s="93"/>
      <c r="Q736" s="93"/>
      <c r="R736" s="93"/>
      <c r="S736" s="93"/>
    </row>
    <row r="737" spans="4:19" x14ac:dyDescent="0.2">
      <c r="D737" s="93"/>
      <c r="E737" s="93"/>
      <c r="F737" s="93"/>
      <c r="G737" s="93"/>
      <c r="H737" s="93"/>
      <c r="I737" s="93"/>
      <c r="J737" s="93"/>
      <c r="K737" s="93"/>
      <c r="L737" s="93"/>
      <c r="M737" s="93"/>
      <c r="N737" s="93"/>
      <c r="O737" s="93"/>
      <c r="P737" s="93"/>
      <c r="Q737" s="93"/>
      <c r="R737" s="93"/>
      <c r="S737" s="93"/>
    </row>
    <row r="738" spans="4:19" x14ac:dyDescent="0.2">
      <c r="D738" s="93"/>
      <c r="E738" s="93"/>
      <c r="F738" s="93"/>
      <c r="G738" s="93"/>
      <c r="H738" s="93"/>
      <c r="I738" s="93"/>
      <c r="J738" s="93"/>
      <c r="K738" s="93"/>
      <c r="L738" s="93"/>
      <c r="M738" s="93"/>
      <c r="N738" s="93"/>
      <c r="O738" s="93"/>
      <c r="P738" s="93"/>
      <c r="Q738" s="93"/>
      <c r="R738" s="93"/>
      <c r="S738" s="93"/>
    </row>
    <row r="739" spans="4:19" x14ac:dyDescent="0.2">
      <c r="D739" s="93"/>
      <c r="E739" s="93"/>
      <c r="F739" s="93"/>
      <c r="G739" s="93"/>
      <c r="H739" s="93"/>
      <c r="I739" s="93"/>
      <c r="J739" s="93"/>
      <c r="K739" s="93"/>
      <c r="L739" s="93"/>
      <c r="M739" s="93"/>
      <c r="N739" s="93"/>
      <c r="O739" s="93"/>
      <c r="P739" s="93"/>
      <c r="Q739" s="93"/>
      <c r="R739" s="93"/>
      <c r="S739" s="93"/>
    </row>
    <row r="740" spans="4:19" x14ac:dyDescent="0.2">
      <c r="D740" s="93"/>
      <c r="E740" s="93"/>
      <c r="F740" s="93"/>
      <c r="G740" s="93"/>
      <c r="H740" s="93"/>
      <c r="I740" s="93"/>
      <c r="J740" s="93"/>
      <c r="K740" s="93"/>
      <c r="L740" s="93"/>
      <c r="M740" s="93"/>
      <c r="N740" s="93"/>
      <c r="O740" s="93"/>
      <c r="P740" s="93"/>
      <c r="Q740" s="93"/>
      <c r="R740" s="93"/>
      <c r="S740" s="93"/>
    </row>
    <row r="741" spans="4:19" x14ac:dyDescent="0.2">
      <c r="D741" s="93"/>
      <c r="E741" s="93"/>
      <c r="F741" s="93"/>
      <c r="G741" s="93"/>
      <c r="H741" s="93"/>
      <c r="I741" s="93"/>
      <c r="J741" s="93"/>
      <c r="K741" s="93"/>
      <c r="L741" s="93"/>
      <c r="M741" s="93"/>
      <c r="N741" s="93"/>
      <c r="O741" s="93"/>
      <c r="P741" s="93"/>
      <c r="Q741" s="93"/>
      <c r="R741" s="93"/>
      <c r="S741" s="93"/>
    </row>
    <row r="742" spans="4:19" x14ac:dyDescent="0.2">
      <c r="D742" s="93"/>
      <c r="E742" s="93"/>
      <c r="F742" s="93"/>
      <c r="G742" s="93"/>
      <c r="H742" s="93"/>
      <c r="I742" s="93"/>
      <c r="J742" s="93"/>
      <c r="K742" s="93"/>
      <c r="L742" s="93"/>
      <c r="M742" s="93"/>
      <c r="N742" s="93"/>
      <c r="O742" s="93"/>
      <c r="P742" s="93"/>
      <c r="Q742" s="93"/>
      <c r="R742" s="93"/>
      <c r="S742" s="93"/>
    </row>
    <row r="743" spans="4:19" x14ac:dyDescent="0.2">
      <c r="D743" s="93"/>
      <c r="E743" s="93"/>
      <c r="F743" s="93"/>
      <c r="G743" s="93"/>
      <c r="H743" s="93"/>
      <c r="I743" s="93"/>
      <c r="J743" s="93"/>
      <c r="K743" s="93"/>
      <c r="L743" s="93"/>
      <c r="M743" s="93"/>
      <c r="N743" s="93"/>
      <c r="O743" s="93"/>
      <c r="P743" s="93"/>
      <c r="Q743" s="93"/>
      <c r="R743" s="93"/>
      <c r="S743" s="93"/>
    </row>
    <row r="744" spans="4:19" x14ac:dyDescent="0.2">
      <c r="D744" s="93"/>
      <c r="E744" s="93"/>
      <c r="F744" s="93"/>
      <c r="G744" s="93"/>
      <c r="H744" s="93"/>
      <c r="I744" s="93"/>
      <c r="J744" s="93"/>
      <c r="K744" s="93"/>
      <c r="L744" s="93"/>
      <c r="M744" s="93"/>
      <c r="N744" s="93"/>
      <c r="O744" s="93"/>
      <c r="P744" s="93"/>
      <c r="Q744" s="93"/>
      <c r="R744" s="93"/>
      <c r="S744" s="93"/>
    </row>
    <row r="745" spans="4:19" x14ac:dyDescent="0.2">
      <c r="D745" s="93"/>
      <c r="E745" s="93"/>
      <c r="F745" s="93"/>
      <c r="G745" s="93"/>
      <c r="H745" s="93"/>
      <c r="I745" s="93"/>
      <c r="J745" s="93"/>
      <c r="K745" s="93"/>
      <c r="L745" s="93"/>
      <c r="M745" s="93"/>
      <c r="N745" s="93"/>
      <c r="O745" s="93"/>
      <c r="P745" s="93"/>
      <c r="Q745" s="93"/>
      <c r="R745" s="93"/>
      <c r="S745" s="93"/>
    </row>
    <row r="746" spans="4:19" x14ac:dyDescent="0.2">
      <c r="D746" s="93"/>
      <c r="E746" s="93"/>
      <c r="F746" s="93"/>
      <c r="G746" s="93"/>
      <c r="H746" s="93"/>
      <c r="I746" s="93"/>
      <c r="J746" s="93"/>
      <c r="K746" s="93"/>
      <c r="L746" s="93"/>
      <c r="M746" s="93"/>
      <c r="N746" s="93"/>
      <c r="O746" s="93"/>
      <c r="P746" s="93"/>
      <c r="Q746" s="93"/>
      <c r="R746" s="93"/>
      <c r="S746" s="93"/>
    </row>
    <row r="747" spans="4:19" x14ac:dyDescent="0.2">
      <c r="D747" s="93"/>
      <c r="E747" s="93"/>
      <c r="F747" s="93"/>
      <c r="G747" s="93"/>
      <c r="H747" s="93"/>
      <c r="I747" s="93"/>
      <c r="J747" s="93"/>
      <c r="K747" s="93"/>
      <c r="L747" s="93"/>
      <c r="M747" s="93"/>
      <c r="N747" s="93"/>
      <c r="O747" s="93"/>
      <c r="P747" s="93"/>
      <c r="Q747" s="93"/>
      <c r="R747" s="93"/>
      <c r="S747" s="93"/>
    </row>
    <row r="748" spans="4:19" x14ac:dyDescent="0.2">
      <c r="D748" s="93"/>
      <c r="E748" s="93"/>
      <c r="F748" s="93"/>
      <c r="G748" s="93"/>
      <c r="H748" s="93"/>
      <c r="I748" s="93"/>
      <c r="J748" s="93"/>
      <c r="K748" s="93"/>
      <c r="L748" s="93"/>
      <c r="M748" s="93"/>
      <c r="N748" s="93"/>
      <c r="O748" s="93"/>
      <c r="P748" s="93"/>
      <c r="Q748" s="93"/>
      <c r="R748" s="93"/>
      <c r="S748" s="93"/>
    </row>
    <row r="749" spans="4:19" x14ac:dyDescent="0.2">
      <c r="D749" s="93"/>
      <c r="E749" s="93"/>
      <c r="F749" s="93"/>
      <c r="G749" s="93"/>
      <c r="H749" s="93"/>
      <c r="I749" s="93"/>
      <c r="J749" s="93"/>
      <c r="K749" s="93"/>
      <c r="L749" s="93"/>
      <c r="M749" s="93"/>
      <c r="N749" s="93"/>
      <c r="O749" s="93"/>
      <c r="P749" s="93"/>
      <c r="Q749" s="93"/>
      <c r="R749" s="93"/>
      <c r="S749" s="93"/>
    </row>
    <row r="750" spans="4:19" x14ac:dyDescent="0.2">
      <c r="D750" s="93"/>
      <c r="E750" s="93"/>
      <c r="F750" s="93"/>
      <c r="G750" s="93"/>
      <c r="H750" s="93"/>
      <c r="I750" s="93"/>
      <c r="J750" s="93"/>
      <c r="K750" s="93"/>
      <c r="L750" s="93"/>
      <c r="M750" s="93"/>
      <c r="N750" s="93"/>
      <c r="O750" s="93"/>
      <c r="P750" s="93"/>
      <c r="Q750" s="93"/>
      <c r="R750" s="93"/>
      <c r="S750" s="93"/>
    </row>
    <row r="751" spans="4:19" x14ac:dyDescent="0.2">
      <c r="D751" s="93"/>
      <c r="E751" s="93"/>
      <c r="F751" s="93"/>
      <c r="G751" s="93"/>
      <c r="H751" s="93"/>
      <c r="I751" s="93"/>
      <c r="J751" s="93"/>
      <c r="K751" s="93"/>
      <c r="L751" s="93"/>
      <c r="M751" s="93"/>
      <c r="N751" s="93"/>
      <c r="O751" s="93"/>
      <c r="P751" s="93"/>
      <c r="Q751" s="93"/>
      <c r="R751" s="93"/>
      <c r="S751" s="93"/>
    </row>
    <row r="752" spans="4:19" x14ac:dyDescent="0.2">
      <c r="D752" s="93"/>
      <c r="E752" s="93"/>
      <c r="F752" s="93"/>
      <c r="G752" s="93"/>
      <c r="H752" s="93"/>
      <c r="I752" s="93"/>
      <c r="J752" s="93"/>
      <c r="K752" s="93"/>
      <c r="L752" s="93"/>
      <c r="M752" s="93"/>
      <c r="N752" s="93"/>
      <c r="O752" s="93"/>
      <c r="P752" s="93"/>
      <c r="Q752" s="93"/>
      <c r="R752" s="93"/>
      <c r="S752" s="93"/>
    </row>
    <row r="753" spans="4:19" x14ac:dyDescent="0.2">
      <c r="D753" s="93"/>
      <c r="E753" s="93"/>
      <c r="F753" s="93"/>
      <c r="G753" s="93"/>
      <c r="H753" s="93"/>
      <c r="I753" s="93"/>
      <c r="J753" s="93"/>
      <c r="K753" s="93"/>
      <c r="L753" s="93"/>
      <c r="M753" s="93"/>
      <c r="N753" s="93"/>
      <c r="O753" s="93"/>
      <c r="P753" s="93"/>
      <c r="Q753" s="93"/>
      <c r="R753" s="93"/>
      <c r="S753" s="93"/>
    </row>
    <row r="754" spans="4:19" x14ac:dyDescent="0.2">
      <c r="D754" s="93"/>
      <c r="E754" s="93"/>
      <c r="F754" s="93"/>
      <c r="G754" s="93"/>
      <c r="H754" s="93"/>
      <c r="I754" s="93"/>
      <c r="J754" s="93"/>
      <c r="K754" s="93"/>
      <c r="L754" s="93"/>
      <c r="M754" s="93"/>
      <c r="N754" s="93"/>
      <c r="O754" s="93"/>
      <c r="P754" s="93"/>
      <c r="Q754" s="93"/>
      <c r="R754" s="93"/>
      <c r="S754" s="93"/>
    </row>
    <row r="755" spans="4:19" x14ac:dyDescent="0.2">
      <c r="D755" s="93"/>
      <c r="E755" s="93"/>
      <c r="F755" s="93"/>
      <c r="G755" s="93"/>
      <c r="H755" s="93"/>
      <c r="I755" s="93"/>
      <c r="J755" s="93"/>
      <c r="K755" s="93"/>
      <c r="L755" s="93"/>
      <c r="M755" s="93"/>
      <c r="N755" s="93"/>
      <c r="O755" s="93"/>
      <c r="P755" s="93"/>
      <c r="Q755" s="93"/>
      <c r="R755" s="93"/>
      <c r="S755" s="93"/>
    </row>
    <row r="756" spans="4:19" x14ac:dyDescent="0.2">
      <c r="D756" s="93"/>
      <c r="E756" s="93"/>
      <c r="F756" s="93"/>
      <c r="G756" s="93"/>
      <c r="H756" s="93"/>
      <c r="I756" s="93"/>
      <c r="J756" s="93"/>
      <c r="K756" s="93"/>
      <c r="L756" s="93"/>
      <c r="M756" s="93"/>
      <c r="N756" s="93"/>
      <c r="O756" s="93"/>
      <c r="P756" s="93"/>
      <c r="Q756" s="93"/>
      <c r="R756" s="93"/>
      <c r="S756" s="93"/>
    </row>
    <row r="757" spans="4:19" x14ac:dyDescent="0.2">
      <c r="D757" s="93"/>
      <c r="E757" s="93"/>
      <c r="F757" s="93"/>
      <c r="G757" s="93"/>
      <c r="H757" s="93"/>
      <c r="I757" s="93"/>
      <c r="J757" s="93"/>
      <c r="K757" s="93"/>
      <c r="L757" s="93"/>
      <c r="M757" s="93"/>
      <c r="N757" s="93"/>
      <c r="O757" s="93"/>
      <c r="P757" s="93"/>
      <c r="Q757" s="93"/>
      <c r="R757" s="93"/>
      <c r="S757" s="93"/>
    </row>
    <row r="758" spans="4:19" x14ac:dyDescent="0.2">
      <c r="D758" s="93"/>
      <c r="E758" s="93"/>
      <c r="F758" s="93"/>
      <c r="G758" s="93"/>
      <c r="H758" s="93"/>
      <c r="I758" s="93"/>
      <c r="J758" s="93"/>
      <c r="K758" s="93"/>
      <c r="L758" s="93"/>
      <c r="M758" s="93"/>
      <c r="N758" s="93"/>
      <c r="O758" s="93"/>
      <c r="P758" s="93"/>
      <c r="Q758" s="93"/>
      <c r="R758" s="93"/>
      <c r="S758" s="93"/>
    </row>
    <row r="759" spans="4:19" x14ac:dyDescent="0.2">
      <c r="D759" s="93"/>
      <c r="E759" s="93"/>
      <c r="F759" s="93"/>
      <c r="G759" s="93"/>
      <c r="H759" s="93"/>
      <c r="I759" s="93"/>
      <c r="J759" s="93"/>
      <c r="K759" s="93"/>
      <c r="L759" s="93"/>
      <c r="M759" s="93"/>
      <c r="N759" s="93"/>
      <c r="O759" s="93"/>
      <c r="P759" s="93"/>
      <c r="Q759" s="93"/>
      <c r="R759" s="93"/>
      <c r="S759" s="93"/>
    </row>
    <row r="760" spans="4:19" x14ac:dyDescent="0.2">
      <c r="D760" s="93"/>
      <c r="E760" s="93"/>
      <c r="F760" s="93"/>
      <c r="G760" s="93"/>
      <c r="H760" s="93"/>
      <c r="I760" s="93"/>
      <c r="J760" s="93"/>
      <c r="K760" s="93"/>
      <c r="L760" s="93"/>
      <c r="M760" s="93"/>
      <c r="N760" s="93"/>
      <c r="O760" s="93"/>
      <c r="P760" s="93"/>
      <c r="Q760" s="93"/>
      <c r="R760" s="93"/>
      <c r="S760" s="93"/>
    </row>
    <row r="761" spans="4:19" x14ac:dyDescent="0.2">
      <c r="D761" s="93"/>
      <c r="E761" s="93"/>
      <c r="F761" s="93"/>
      <c r="G761" s="93"/>
      <c r="H761" s="93"/>
      <c r="I761" s="93"/>
      <c r="J761" s="93"/>
      <c r="K761" s="93"/>
      <c r="L761" s="93"/>
      <c r="M761" s="93"/>
      <c r="N761" s="93"/>
      <c r="O761" s="93"/>
      <c r="P761" s="93"/>
      <c r="Q761" s="93"/>
      <c r="R761" s="93"/>
      <c r="S761" s="93"/>
    </row>
    <row r="762" spans="4:19" x14ac:dyDescent="0.2">
      <c r="D762" s="93"/>
      <c r="E762" s="93"/>
      <c r="F762" s="93"/>
      <c r="G762" s="93"/>
      <c r="H762" s="93"/>
      <c r="I762" s="93"/>
      <c r="J762" s="93"/>
      <c r="K762" s="93"/>
      <c r="L762" s="93"/>
      <c r="M762" s="93"/>
      <c r="N762" s="93"/>
      <c r="O762" s="93"/>
      <c r="P762" s="93"/>
      <c r="Q762" s="93"/>
      <c r="R762" s="93"/>
      <c r="S762" s="93"/>
    </row>
    <row r="763" spans="4:19" x14ac:dyDescent="0.2">
      <c r="D763" s="93"/>
      <c r="E763" s="93"/>
      <c r="F763" s="93"/>
      <c r="G763" s="93"/>
      <c r="H763" s="93"/>
      <c r="I763" s="93"/>
      <c r="J763" s="93"/>
      <c r="K763" s="93"/>
      <c r="L763" s="93"/>
      <c r="M763" s="93"/>
      <c r="N763" s="93"/>
      <c r="O763" s="93"/>
      <c r="P763" s="93"/>
      <c r="Q763" s="93"/>
      <c r="R763" s="93"/>
      <c r="S763" s="93"/>
    </row>
    <row r="764" spans="4:19" x14ac:dyDescent="0.2">
      <c r="D764" s="93"/>
      <c r="E764" s="93"/>
      <c r="F764" s="93"/>
      <c r="G764" s="93"/>
      <c r="H764" s="93"/>
      <c r="I764" s="93"/>
      <c r="J764" s="93"/>
      <c r="K764" s="93"/>
      <c r="L764" s="93"/>
      <c r="M764" s="93"/>
      <c r="N764" s="93"/>
      <c r="O764" s="93"/>
      <c r="P764" s="93"/>
      <c r="Q764" s="93"/>
      <c r="R764" s="93"/>
      <c r="S764" s="93"/>
    </row>
    <row r="765" spans="4:19" x14ac:dyDescent="0.2">
      <c r="D765" s="93"/>
      <c r="E765" s="93"/>
      <c r="F765" s="93"/>
      <c r="G765" s="93"/>
      <c r="H765" s="93"/>
      <c r="I765" s="93"/>
      <c r="J765" s="93"/>
      <c r="K765" s="93"/>
      <c r="L765" s="93"/>
      <c r="M765" s="93"/>
      <c r="N765" s="93"/>
      <c r="O765" s="93"/>
      <c r="P765" s="93"/>
      <c r="Q765" s="93"/>
      <c r="R765" s="93"/>
      <c r="S765" s="93"/>
    </row>
    <row r="766" spans="4:19" x14ac:dyDescent="0.2">
      <c r="D766" s="93"/>
      <c r="E766" s="93"/>
      <c r="F766" s="93"/>
      <c r="G766" s="93"/>
      <c r="H766" s="93"/>
      <c r="I766" s="93"/>
      <c r="J766" s="93"/>
      <c r="K766" s="93"/>
      <c r="L766" s="93"/>
      <c r="M766" s="93"/>
      <c r="N766" s="93"/>
      <c r="O766" s="93"/>
      <c r="P766" s="93"/>
      <c r="Q766" s="93"/>
      <c r="R766" s="93"/>
      <c r="S766" s="93"/>
    </row>
    <row r="767" spans="4:19" x14ac:dyDescent="0.2">
      <c r="D767" s="93"/>
      <c r="E767" s="93"/>
      <c r="F767" s="93"/>
      <c r="G767" s="93"/>
      <c r="H767" s="93"/>
      <c r="I767" s="93"/>
      <c r="J767" s="93"/>
      <c r="K767" s="93"/>
      <c r="L767" s="93"/>
      <c r="M767" s="93"/>
      <c r="N767" s="93"/>
      <c r="O767" s="93"/>
      <c r="P767" s="93"/>
      <c r="Q767" s="93"/>
      <c r="R767" s="93"/>
      <c r="S767" s="93"/>
    </row>
    <row r="768" spans="4:19" x14ac:dyDescent="0.2">
      <c r="D768" s="93"/>
      <c r="E768" s="93"/>
      <c r="F768" s="93"/>
      <c r="G768" s="93"/>
      <c r="H768" s="93"/>
      <c r="I768" s="93"/>
      <c r="J768" s="93"/>
      <c r="K768" s="93"/>
      <c r="L768" s="93"/>
      <c r="M768" s="93"/>
      <c r="N768" s="93"/>
      <c r="O768" s="93"/>
      <c r="P768" s="93"/>
      <c r="Q768" s="93"/>
      <c r="R768" s="93"/>
      <c r="S768" s="93"/>
    </row>
    <row r="769" spans="4:19" x14ac:dyDescent="0.2">
      <c r="D769" s="93"/>
      <c r="E769" s="93"/>
      <c r="F769" s="93"/>
      <c r="G769" s="93"/>
      <c r="H769" s="93"/>
      <c r="I769" s="93"/>
      <c r="J769" s="93"/>
      <c r="K769" s="93"/>
      <c r="L769" s="93"/>
      <c r="M769" s="93"/>
      <c r="N769" s="93"/>
      <c r="O769" s="93"/>
      <c r="P769" s="93"/>
      <c r="Q769" s="93"/>
      <c r="R769" s="93"/>
      <c r="S769" s="93"/>
    </row>
    <row r="770" spans="4:19" x14ac:dyDescent="0.2">
      <c r="D770" s="93"/>
      <c r="E770" s="93"/>
      <c r="F770" s="93"/>
      <c r="G770" s="93"/>
      <c r="H770" s="93"/>
      <c r="I770" s="93"/>
      <c r="J770" s="93"/>
      <c r="K770" s="93"/>
      <c r="L770" s="93"/>
      <c r="M770" s="93"/>
      <c r="N770" s="93"/>
      <c r="O770" s="93"/>
      <c r="P770" s="93"/>
      <c r="Q770" s="93"/>
      <c r="R770" s="93"/>
      <c r="S770" s="93"/>
    </row>
    <row r="771" spans="4:19" x14ac:dyDescent="0.2">
      <c r="D771" s="93"/>
      <c r="E771" s="93"/>
      <c r="F771" s="93"/>
      <c r="G771" s="93"/>
      <c r="H771" s="93"/>
      <c r="I771" s="93"/>
      <c r="J771" s="93"/>
      <c r="K771" s="93"/>
      <c r="L771" s="93"/>
      <c r="M771" s="93"/>
      <c r="N771" s="93"/>
      <c r="O771" s="93"/>
      <c r="P771" s="93"/>
      <c r="Q771" s="93"/>
      <c r="R771" s="93"/>
      <c r="S771" s="93"/>
    </row>
    <row r="772" spans="4:19" x14ac:dyDescent="0.2">
      <c r="D772" s="93"/>
      <c r="E772" s="93"/>
      <c r="F772" s="93"/>
      <c r="G772" s="93"/>
      <c r="H772" s="93"/>
      <c r="I772" s="93"/>
      <c r="J772" s="93"/>
      <c r="K772" s="93"/>
      <c r="L772" s="93"/>
      <c r="M772" s="93"/>
      <c r="N772" s="93"/>
      <c r="O772" s="93"/>
      <c r="P772" s="93"/>
      <c r="Q772" s="93"/>
      <c r="R772" s="93"/>
      <c r="S772" s="93"/>
    </row>
    <row r="773" spans="4:19" x14ac:dyDescent="0.2">
      <c r="D773" s="93"/>
      <c r="E773" s="93"/>
      <c r="F773" s="93"/>
      <c r="G773" s="93"/>
      <c r="H773" s="93"/>
      <c r="I773" s="93"/>
      <c r="J773" s="93"/>
      <c r="K773" s="93"/>
      <c r="L773" s="93"/>
      <c r="M773" s="93"/>
      <c r="N773" s="93"/>
      <c r="O773" s="93"/>
      <c r="P773" s="93"/>
      <c r="Q773" s="93"/>
      <c r="R773" s="93"/>
      <c r="S773" s="93"/>
    </row>
    <row r="774" spans="4:19" x14ac:dyDescent="0.2">
      <c r="D774" s="93"/>
      <c r="E774" s="93"/>
      <c r="F774" s="93"/>
      <c r="G774" s="93"/>
      <c r="H774" s="93"/>
      <c r="I774" s="93"/>
      <c r="J774" s="93"/>
      <c r="K774" s="93"/>
      <c r="L774" s="93"/>
      <c r="M774" s="93"/>
      <c r="N774" s="93"/>
      <c r="O774" s="93"/>
      <c r="P774" s="93"/>
      <c r="Q774" s="93"/>
      <c r="R774" s="93"/>
      <c r="S774" s="93"/>
    </row>
    <row r="775" spans="4:19" x14ac:dyDescent="0.2">
      <c r="D775" s="93"/>
      <c r="E775" s="93"/>
      <c r="F775" s="93"/>
      <c r="G775" s="93"/>
      <c r="H775" s="93"/>
      <c r="I775" s="93"/>
      <c r="J775" s="93"/>
      <c r="K775" s="93"/>
      <c r="L775" s="93"/>
      <c r="M775" s="93"/>
      <c r="N775" s="93"/>
      <c r="O775" s="93"/>
      <c r="P775" s="93"/>
      <c r="Q775" s="93"/>
      <c r="R775" s="93"/>
      <c r="S775" s="93"/>
    </row>
    <row r="776" spans="4:19" x14ac:dyDescent="0.2">
      <c r="D776" s="93"/>
      <c r="E776" s="93"/>
      <c r="F776" s="93"/>
      <c r="G776" s="93"/>
      <c r="H776" s="93"/>
      <c r="I776" s="93"/>
      <c r="J776" s="93"/>
      <c r="K776" s="93"/>
      <c r="L776" s="93"/>
      <c r="M776" s="93"/>
      <c r="N776" s="93"/>
      <c r="O776" s="93"/>
      <c r="P776" s="93"/>
      <c r="Q776" s="93"/>
      <c r="R776" s="93"/>
      <c r="S776" s="93"/>
    </row>
    <row r="777" spans="4:19" x14ac:dyDescent="0.2">
      <c r="D777" s="93"/>
      <c r="E777" s="93"/>
      <c r="F777" s="93"/>
      <c r="G777" s="93"/>
      <c r="H777" s="93"/>
      <c r="I777" s="93"/>
      <c r="J777" s="93"/>
      <c r="K777" s="93"/>
      <c r="L777" s="93"/>
      <c r="M777" s="93"/>
      <c r="N777" s="93"/>
      <c r="O777" s="93"/>
      <c r="P777" s="93"/>
      <c r="Q777" s="93"/>
      <c r="R777" s="93"/>
      <c r="S777" s="93"/>
    </row>
    <row r="778" spans="4:19" x14ac:dyDescent="0.2">
      <c r="D778" s="93"/>
      <c r="E778" s="93"/>
      <c r="F778" s="93"/>
      <c r="G778" s="93"/>
      <c r="H778" s="93"/>
      <c r="I778" s="93"/>
      <c r="J778" s="93"/>
      <c r="K778" s="93"/>
      <c r="L778" s="93"/>
      <c r="M778" s="93"/>
      <c r="N778" s="93"/>
      <c r="O778" s="93"/>
      <c r="P778" s="93"/>
      <c r="Q778" s="93"/>
      <c r="R778" s="93"/>
      <c r="S778" s="93"/>
    </row>
    <row r="779" spans="4:19" x14ac:dyDescent="0.2">
      <c r="D779" s="93"/>
      <c r="E779" s="93"/>
      <c r="F779" s="93"/>
      <c r="G779" s="93"/>
      <c r="H779" s="93"/>
      <c r="I779" s="93"/>
      <c r="J779" s="93"/>
      <c r="K779" s="93"/>
      <c r="L779" s="93"/>
      <c r="M779" s="93"/>
      <c r="N779" s="93"/>
      <c r="O779" s="93"/>
      <c r="P779" s="93"/>
      <c r="Q779" s="93"/>
      <c r="R779" s="93"/>
      <c r="S779" s="93"/>
    </row>
    <row r="780" spans="4:19" x14ac:dyDescent="0.2">
      <c r="D780" s="93"/>
      <c r="E780" s="93"/>
      <c r="F780" s="93"/>
      <c r="G780" s="93"/>
      <c r="H780" s="93"/>
      <c r="I780" s="93"/>
      <c r="J780" s="93"/>
      <c r="K780" s="93"/>
      <c r="L780" s="93"/>
      <c r="M780" s="93"/>
      <c r="N780" s="93"/>
      <c r="O780" s="93"/>
      <c r="P780" s="93"/>
      <c r="Q780" s="93"/>
      <c r="R780" s="93"/>
      <c r="S780" s="93"/>
    </row>
    <row r="781" spans="4:19" x14ac:dyDescent="0.2">
      <c r="D781" s="93"/>
      <c r="E781" s="93"/>
      <c r="F781" s="93"/>
      <c r="G781" s="93"/>
      <c r="H781" s="93"/>
      <c r="I781" s="93"/>
      <c r="J781" s="93"/>
      <c r="K781" s="93"/>
      <c r="L781" s="93"/>
      <c r="M781" s="93"/>
      <c r="N781" s="93"/>
      <c r="O781" s="93"/>
      <c r="P781" s="93"/>
      <c r="Q781" s="93"/>
      <c r="R781" s="93"/>
      <c r="S781" s="93"/>
    </row>
    <row r="782" spans="4:19" x14ac:dyDescent="0.2">
      <c r="D782" s="93"/>
      <c r="E782" s="93"/>
      <c r="F782" s="93"/>
      <c r="G782" s="93"/>
      <c r="H782" s="93"/>
      <c r="I782" s="93"/>
      <c r="J782" s="93"/>
      <c r="K782" s="93"/>
      <c r="L782" s="93"/>
      <c r="M782" s="93"/>
      <c r="N782" s="93"/>
      <c r="O782" s="93"/>
      <c r="P782" s="93"/>
      <c r="Q782" s="93"/>
      <c r="R782" s="93"/>
      <c r="S782" s="93"/>
    </row>
    <row r="783" spans="4:19" x14ac:dyDescent="0.2">
      <c r="D783" s="93"/>
      <c r="E783" s="93"/>
      <c r="F783" s="93"/>
      <c r="G783" s="93"/>
      <c r="H783" s="93"/>
      <c r="I783" s="93"/>
      <c r="J783" s="93"/>
      <c r="K783" s="93"/>
      <c r="L783" s="93"/>
      <c r="M783" s="93"/>
      <c r="N783" s="93"/>
      <c r="O783" s="93"/>
      <c r="P783" s="93"/>
      <c r="Q783" s="93"/>
      <c r="R783" s="93"/>
      <c r="S783" s="93"/>
    </row>
    <row r="784" spans="4:19" x14ac:dyDescent="0.2">
      <c r="D784" s="93"/>
      <c r="E784" s="93"/>
      <c r="F784" s="93"/>
      <c r="G784" s="93"/>
      <c r="H784" s="93"/>
      <c r="I784" s="93"/>
      <c r="J784" s="93"/>
      <c r="K784" s="93"/>
      <c r="L784" s="93"/>
      <c r="M784" s="93"/>
      <c r="N784" s="93"/>
      <c r="O784" s="93"/>
      <c r="P784" s="93"/>
      <c r="Q784" s="93"/>
      <c r="R784" s="93"/>
      <c r="S784" s="93"/>
    </row>
    <row r="785" spans="4:19" x14ac:dyDescent="0.2">
      <c r="D785" s="93"/>
      <c r="E785" s="93"/>
      <c r="F785" s="93"/>
      <c r="G785" s="93"/>
      <c r="H785" s="93"/>
      <c r="I785" s="93"/>
      <c r="J785" s="93"/>
      <c r="K785" s="93"/>
      <c r="L785" s="93"/>
      <c r="M785" s="93"/>
      <c r="N785" s="93"/>
      <c r="O785" s="93"/>
      <c r="P785" s="93"/>
      <c r="Q785" s="93"/>
      <c r="R785" s="93"/>
      <c r="S785" s="93"/>
    </row>
    <row r="786" spans="4:19" x14ac:dyDescent="0.2">
      <c r="D786" s="93"/>
      <c r="E786" s="93"/>
      <c r="F786" s="93"/>
      <c r="G786" s="93"/>
      <c r="H786" s="93"/>
      <c r="I786" s="93"/>
      <c r="J786" s="93"/>
      <c r="K786" s="93"/>
      <c r="L786" s="93"/>
      <c r="M786" s="93"/>
      <c r="N786" s="93"/>
      <c r="O786" s="93"/>
      <c r="P786" s="93"/>
      <c r="Q786" s="93"/>
      <c r="R786" s="93"/>
      <c r="S786" s="93"/>
    </row>
    <row r="787" spans="4:19" x14ac:dyDescent="0.2">
      <c r="D787" s="93"/>
      <c r="E787" s="93"/>
      <c r="F787" s="93"/>
      <c r="G787" s="93"/>
      <c r="H787" s="93"/>
      <c r="I787" s="93"/>
      <c r="J787" s="93"/>
      <c r="K787" s="93"/>
      <c r="L787" s="93"/>
      <c r="M787" s="93"/>
      <c r="N787" s="93"/>
      <c r="O787" s="93"/>
      <c r="P787" s="93"/>
      <c r="Q787" s="93"/>
      <c r="R787" s="93"/>
      <c r="S787" s="93"/>
    </row>
    <row r="788" spans="4:19" x14ac:dyDescent="0.2">
      <c r="D788" s="93"/>
      <c r="E788" s="93"/>
      <c r="F788" s="93"/>
      <c r="G788" s="93"/>
      <c r="H788" s="93"/>
      <c r="I788" s="93"/>
      <c r="J788" s="93"/>
      <c r="K788" s="93"/>
      <c r="L788" s="93"/>
      <c r="M788" s="93"/>
      <c r="N788" s="93"/>
      <c r="O788" s="93"/>
      <c r="P788" s="93"/>
      <c r="Q788" s="93"/>
      <c r="R788" s="93"/>
      <c r="S788" s="93"/>
    </row>
    <row r="789" spans="4:19" x14ac:dyDescent="0.2">
      <c r="D789" s="93"/>
      <c r="E789" s="93"/>
      <c r="F789" s="93"/>
      <c r="G789" s="93"/>
      <c r="H789" s="93"/>
      <c r="I789" s="93"/>
      <c r="J789" s="93"/>
      <c r="K789" s="93"/>
      <c r="L789" s="93"/>
      <c r="M789" s="93"/>
      <c r="N789" s="93"/>
      <c r="O789" s="93"/>
      <c r="P789" s="93"/>
      <c r="Q789" s="93"/>
      <c r="R789" s="93"/>
      <c r="S789" s="93"/>
    </row>
    <row r="790" spans="4:19" x14ac:dyDescent="0.2">
      <c r="D790" s="93"/>
      <c r="E790" s="93"/>
      <c r="F790" s="93"/>
      <c r="G790" s="93"/>
      <c r="H790" s="93"/>
      <c r="I790" s="93"/>
      <c r="J790" s="93"/>
      <c r="K790" s="93"/>
      <c r="L790" s="93"/>
      <c r="M790" s="93"/>
      <c r="N790" s="93"/>
      <c r="O790" s="93"/>
      <c r="P790" s="93"/>
      <c r="Q790" s="93"/>
      <c r="R790" s="93"/>
      <c r="S790" s="93"/>
    </row>
    <row r="791" spans="4:19" x14ac:dyDescent="0.2">
      <c r="D791" s="93"/>
      <c r="E791" s="93"/>
      <c r="F791" s="93"/>
      <c r="G791" s="93"/>
      <c r="H791" s="93"/>
      <c r="I791" s="93"/>
      <c r="J791" s="93"/>
      <c r="K791" s="93"/>
      <c r="L791" s="93"/>
      <c r="M791" s="93"/>
      <c r="N791" s="93"/>
      <c r="O791" s="93"/>
      <c r="P791" s="93"/>
      <c r="Q791" s="93"/>
      <c r="R791" s="93"/>
      <c r="S791" s="93"/>
    </row>
    <row r="792" spans="4:19" x14ac:dyDescent="0.2">
      <c r="D792" s="93"/>
      <c r="E792" s="93"/>
      <c r="F792" s="93"/>
      <c r="G792" s="93"/>
      <c r="H792" s="93"/>
      <c r="I792" s="93"/>
      <c r="J792" s="93"/>
      <c r="K792" s="93"/>
      <c r="L792" s="93"/>
      <c r="M792" s="93"/>
      <c r="N792" s="93"/>
      <c r="O792" s="93"/>
      <c r="P792" s="93"/>
      <c r="Q792" s="93"/>
      <c r="R792" s="93"/>
      <c r="S792" s="93"/>
    </row>
    <row r="793" spans="4:19" x14ac:dyDescent="0.2">
      <c r="D793" s="93"/>
      <c r="E793" s="93"/>
      <c r="F793" s="93"/>
      <c r="G793" s="93"/>
      <c r="H793" s="93"/>
      <c r="I793" s="93"/>
      <c r="J793" s="93"/>
      <c r="K793" s="93"/>
      <c r="L793" s="93"/>
      <c r="M793" s="93"/>
      <c r="N793" s="93"/>
      <c r="O793" s="93"/>
      <c r="P793" s="93"/>
      <c r="Q793" s="93"/>
      <c r="R793" s="93"/>
      <c r="S793" s="93"/>
    </row>
    <row r="794" spans="4:19" x14ac:dyDescent="0.2">
      <c r="D794" s="93"/>
      <c r="E794" s="93"/>
      <c r="F794" s="93"/>
      <c r="G794" s="93"/>
      <c r="H794" s="93"/>
      <c r="I794" s="93"/>
      <c r="J794" s="93"/>
      <c r="K794" s="93"/>
      <c r="L794" s="93"/>
      <c r="M794" s="93"/>
      <c r="N794" s="93"/>
      <c r="O794" s="93"/>
      <c r="P794" s="93"/>
      <c r="Q794" s="93"/>
      <c r="R794" s="93"/>
      <c r="S794" s="93"/>
    </row>
    <row r="795" spans="4:19" x14ac:dyDescent="0.2">
      <c r="D795" s="93"/>
      <c r="E795" s="93"/>
      <c r="F795" s="93"/>
      <c r="G795" s="93"/>
      <c r="H795" s="93"/>
      <c r="I795" s="93"/>
      <c r="J795" s="93"/>
      <c r="K795" s="93"/>
      <c r="L795" s="93"/>
      <c r="M795" s="93"/>
      <c r="N795" s="93"/>
      <c r="O795" s="93"/>
      <c r="P795" s="93"/>
      <c r="Q795" s="93"/>
      <c r="R795" s="93"/>
      <c r="S795" s="93"/>
    </row>
    <row r="796" spans="4:19" x14ac:dyDescent="0.2">
      <c r="D796" s="93"/>
      <c r="E796" s="93"/>
      <c r="F796" s="93"/>
      <c r="G796" s="93"/>
      <c r="H796" s="93"/>
      <c r="I796" s="93"/>
      <c r="J796" s="93"/>
      <c r="K796" s="93"/>
      <c r="L796" s="93"/>
      <c r="M796" s="93"/>
      <c r="N796" s="93"/>
      <c r="O796" s="93"/>
      <c r="P796" s="93"/>
      <c r="Q796" s="93"/>
      <c r="R796" s="93"/>
      <c r="S796" s="93"/>
    </row>
    <row r="797" spans="4:19" x14ac:dyDescent="0.2">
      <c r="D797" s="93"/>
      <c r="E797" s="93"/>
      <c r="F797" s="93"/>
      <c r="G797" s="93"/>
      <c r="H797" s="93"/>
      <c r="I797" s="93"/>
      <c r="J797" s="93"/>
      <c r="K797" s="93"/>
      <c r="L797" s="93"/>
      <c r="M797" s="93"/>
      <c r="N797" s="93"/>
      <c r="O797" s="93"/>
      <c r="P797" s="93"/>
      <c r="Q797" s="93"/>
      <c r="R797" s="93"/>
      <c r="S797" s="93"/>
    </row>
    <row r="798" spans="4:19" x14ac:dyDescent="0.2">
      <c r="D798" s="93"/>
      <c r="E798" s="93"/>
      <c r="F798" s="93"/>
      <c r="G798" s="93"/>
      <c r="H798" s="93"/>
      <c r="I798" s="93"/>
      <c r="J798" s="93"/>
      <c r="K798" s="93"/>
      <c r="L798" s="93"/>
      <c r="M798" s="93"/>
      <c r="N798" s="93"/>
      <c r="O798" s="93"/>
      <c r="P798" s="93"/>
      <c r="Q798" s="93"/>
      <c r="R798" s="93"/>
      <c r="S798" s="93"/>
    </row>
    <row r="799" spans="4:19" x14ac:dyDescent="0.2">
      <c r="D799" s="93"/>
      <c r="E799" s="93"/>
      <c r="F799" s="93"/>
      <c r="G799" s="93"/>
      <c r="H799" s="93"/>
      <c r="I799" s="93"/>
      <c r="J799" s="93"/>
      <c r="K799" s="93"/>
      <c r="L799" s="93"/>
      <c r="M799" s="93"/>
      <c r="N799" s="93"/>
      <c r="O799" s="93"/>
      <c r="P799" s="93"/>
      <c r="Q799" s="93"/>
      <c r="R799" s="93"/>
      <c r="S799" s="93"/>
    </row>
    <row r="800" spans="4:19" x14ac:dyDescent="0.2">
      <c r="D800" s="93"/>
      <c r="E800" s="93"/>
      <c r="F800" s="93"/>
      <c r="G800" s="93"/>
      <c r="H800" s="93"/>
      <c r="I800" s="93"/>
      <c r="J800" s="93"/>
      <c r="K800" s="93"/>
      <c r="L800" s="93"/>
      <c r="M800" s="93"/>
      <c r="N800" s="93"/>
      <c r="O800" s="93"/>
      <c r="P800" s="93"/>
      <c r="Q800" s="93"/>
      <c r="R800" s="93"/>
      <c r="S800" s="93"/>
    </row>
    <row r="801" spans="4:19" x14ac:dyDescent="0.2">
      <c r="D801" s="93"/>
      <c r="E801" s="93"/>
      <c r="F801" s="93"/>
      <c r="G801" s="93"/>
      <c r="H801" s="93"/>
      <c r="I801" s="93"/>
      <c r="J801" s="93"/>
      <c r="K801" s="93"/>
      <c r="L801" s="93"/>
      <c r="M801" s="93"/>
      <c r="N801" s="93"/>
      <c r="O801" s="93"/>
      <c r="P801" s="93"/>
      <c r="Q801" s="93"/>
      <c r="R801" s="93"/>
      <c r="S801" s="93"/>
    </row>
    <row r="802" spans="4:19" x14ac:dyDescent="0.2">
      <c r="D802" s="93"/>
      <c r="E802" s="93"/>
      <c r="F802" s="93"/>
      <c r="G802" s="93"/>
      <c r="H802" s="93"/>
      <c r="I802" s="93"/>
      <c r="J802" s="93"/>
      <c r="K802" s="93"/>
      <c r="L802" s="93"/>
      <c r="M802" s="93"/>
      <c r="N802" s="93"/>
      <c r="O802" s="93"/>
      <c r="P802" s="93"/>
      <c r="Q802" s="93"/>
      <c r="R802" s="93"/>
      <c r="S802" s="93"/>
    </row>
    <row r="803" spans="4:19" x14ac:dyDescent="0.2">
      <c r="D803" s="93"/>
      <c r="E803" s="93"/>
      <c r="F803" s="93"/>
      <c r="G803" s="93"/>
      <c r="H803" s="93"/>
      <c r="I803" s="93"/>
      <c r="J803" s="93"/>
      <c r="K803" s="93"/>
      <c r="L803" s="93"/>
      <c r="M803" s="93"/>
      <c r="N803" s="93"/>
      <c r="O803" s="93"/>
      <c r="P803" s="93"/>
      <c r="Q803" s="93"/>
      <c r="R803" s="93"/>
      <c r="S803" s="93"/>
    </row>
    <row r="804" spans="4:19" x14ac:dyDescent="0.2">
      <c r="D804" s="93"/>
      <c r="E804" s="93"/>
      <c r="F804" s="93"/>
      <c r="G804" s="93"/>
      <c r="H804" s="93"/>
      <c r="I804" s="93"/>
      <c r="J804" s="93"/>
      <c r="K804" s="93"/>
      <c r="L804" s="93"/>
      <c r="M804" s="93"/>
      <c r="N804" s="93"/>
      <c r="O804" s="93"/>
      <c r="P804" s="93"/>
      <c r="Q804" s="93"/>
      <c r="R804" s="93"/>
      <c r="S804" s="93"/>
    </row>
    <row r="805" spans="4:19" x14ac:dyDescent="0.2">
      <c r="D805" s="93"/>
      <c r="E805" s="93"/>
      <c r="F805" s="93"/>
      <c r="G805" s="93"/>
      <c r="H805" s="93"/>
      <c r="I805" s="93"/>
      <c r="J805" s="93"/>
      <c r="K805" s="93"/>
      <c r="L805" s="93"/>
      <c r="M805" s="93"/>
      <c r="N805" s="93"/>
      <c r="O805" s="93"/>
      <c r="P805" s="93"/>
      <c r="Q805" s="93"/>
      <c r="R805" s="93"/>
      <c r="S805" s="93"/>
    </row>
    <row r="806" spans="4:19" x14ac:dyDescent="0.2">
      <c r="D806" s="93"/>
      <c r="E806" s="93"/>
      <c r="F806" s="93"/>
      <c r="G806" s="93"/>
      <c r="H806" s="93"/>
      <c r="I806" s="93"/>
      <c r="J806" s="93"/>
      <c r="K806" s="93"/>
      <c r="L806" s="93"/>
      <c r="M806" s="93"/>
      <c r="N806" s="93"/>
      <c r="O806" s="93"/>
      <c r="P806" s="93"/>
      <c r="Q806" s="93"/>
      <c r="R806" s="93"/>
      <c r="S806" s="93"/>
    </row>
    <row r="807" spans="4:19" x14ac:dyDescent="0.2">
      <c r="D807" s="93"/>
      <c r="E807" s="93"/>
      <c r="F807" s="93"/>
      <c r="G807" s="93"/>
      <c r="H807" s="93"/>
      <c r="I807" s="93"/>
      <c r="J807" s="93"/>
      <c r="K807" s="93"/>
      <c r="L807" s="93"/>
      <c r="M807" s="93"/>
      <c r="N807" s="93"/>
      <c r="O807" s="93"/>
      <c r="P807" s="93"/>
      <c r="Q807" s="93"/>
      <c r="R807" s="93"/>
      <c r="S807" s="93"/>
    </row>
    <row r="808" spans="4:19" x14ac:dyDescent="0.2">
      <c r="D808" s="93"/>
      <c r="E808" s="93"/>
      <c r="F808" s="93"/>
      <c r="G808" s="93"/>
      <c r="H808" s="93"/>
      <c r="I808" s="93"/>
      <c r="J808" s="93"/>
      <c r="K808" s="93"/>
      <c r="L808" s="93"/>
      <c r="M808" s="93"/>
      <c r="N808" s="93"/>
      <c r="O808" s="93"/>
      <c r="P808" s="93"/>
      <c r="Q808" s="93"/>
      <c r="R808" s="93"/>
      <c r="S808" s="93"/>
    </row>
    <row r="809" spans="4:19" x14ac:dyDescent="0.2">
      <c r="D809" s="93"/>
      <c r="E809" s="93"/>
      <c r="F809" s="93"/>
      <c r="G809" s="93"/>
      <c r="H809" s="93"/>
      <c r="I809" s="93"/>
      <c r="J809" s="93"/>
      <c r="K809" s="93"/>
      <c r="L809" s="93"/>
      <c r="M809" s="93"/>
      <c r="N809" s="93"/>
      <c r="O809" s="93"/>
      <c r="P809" s="93"/>
      <c r="Q809" s="93"/>
      <c r="R809" s="93"/>
      <c r="S809" s="93"/>
    </row>
    <row r="810" spans="4:19" x14ac:dyDescent="0.2">
      <c r="D810" s="93"/>
      <c r="E810" s="93"/>
      <c r="F810" s="93"/>
      <c r="G810" s="93"/>
      <c r="H810" s="93"/>
      <c r="I810" s="93"/>
      <c r="J810" s="93"/>
      <c r="K810" s="93"/>
      <c r="L810" s="93"/>
      <c r="M810" s="93"/>
      <c r="N810" s="93"/>
      <c r="O810" s="93"/>
      <c r="P810" s="93"/>
      <c r="Q810" s="93"/>
      <c r="R810" s="93"/>
      <c r="S810" s="93"/>
    </row>
    <row r="811" spans="4:19" x14ac:dyDescent="0.2">
      <c r="D811" s="93"/>
      <c r="E811" s="93"/>
      <c r="F811" s="93"/>
      <c r="G811" s="93"/>
      <c r="H811" s="93"/>
      <c r="I811" s="93"/>
      <c r="J811" s="93"/>
      <c r="K811" s="93"/>
      <c r="L811" s="93"/>
      <c r="M811" s="93"/>
      <c r="N811" s="93"/>
      <c r="O811" s="93"/>
      <c r="P811" s="93"/>
      <c r="Q811" s="93"/>
      <c r="R811" s="93"/>
      <c r="S811" s="93"/>
    </row>
    <row r="812" spans="4:19" x14ac:dyDescent="0.2">
      <c r="D812" s="93"/>
      <c r="E812" s="93"/>
      <c r="F812" s="93"/>
      <c r="G812" s="93"/>
      <c r="H812" s="93"/>
      <c r="I812" s="93"/>
      <c r="J812" s="93"/>
      <c r="K812" s="93"/>
      <c r="L812" s="93"/>
      <c r="M812" s="93"/>
      <c r="N812" s="93"/>
      <c r="O812" s="93"/>
      <c r="P812" s="93"/>
      <c r="Q812" s="93"/>
      <c r="R812" s="93"/>
      <c r="S812" s="93"/>
    </row>
    <row r="813" spans="4:19" x14ac:dyDescent="0.2">
      <c r="D813" s="93"/>
      <c r="E813" s="93"/>
      <c r="F813" s="93"/>
      <c r="G813" s="93"/>
      <c r="H813" s="93"/>
      <c r="I813" s="93"/>
      <c r="J813" s="93"/>
      <c r="K813" s="93"/>
      <c r="L813" s="93"/>
      <c r="M813" s="93"/>
      <c r="N813" s="93"/>
      <c r="O813" s="93"/>
      <c r="P813" s="93"/>
      <c r="Q813" s="93"/>
      <c r="R813" s="93"/>
      <c r="S813" s="93"/>
    </row>
    <row r="814" spans="4:19" x14ac:dyDescent="0.2">
      <c r="D814" s="93"/>
      <c r="E814" s="93"/>
      <c r="F814" s="93"/>
      <c r="G814" s="93"/>
      <c r="H814" s="93"/>
      <c r="I814" s="93"/>
      <c r="J814" s="93"/>
      <c r="K814" s="93"/>
      <c r="L814" s="93"/>
      <c r="M814" s="93"/>
      <c r="N814" s="93"/>
      <c r="O814" s="93"/>
      <c r="P814" s="93"/>
      <c r="Q814" s="93"/>
      <c r="R814" s="93"/>
      <c r="S814" s="93"/>
    </row>
    <row r="815" spans="4:19" x14ac:dyDescent="0.2">
      <c r="D815" s="93"/>
      <c r="E815" s="93"/>
      <c r="F815" s="93"/>
      <c r="G815" s="93"/>
      <c r="H815" s="93"/>
      <c r="I815" s="93"/>
      <c r="J815" s="93"/>
      <c r="K815" s="93"/>
      <c r="L815" s="93"/>
      <c r="M815" s="93"/>
      <c r="N815" s="93"/>
      <c r="O815" s="93"/>
      <c r="P815" s="93"/>
      <c r="Q815" s="93"/>
      <c r="R815" s="93"/>
      <c r="S815" s="93"/>
    </row>
    <row r="816" spans="4:19" x14ac:dyDescent="0.2">
      <c r="D816" s="93"/>
      <c r="E816" s="93"/>
      <c r="F816" s="93"/>
      <c r="G816" s="93"/>
      <c r="H816" s="93"/>
      <c r="I816" s="93"/>
      <c r="J816" s="93"/>
      <c r="K816" s="93"/>
      <c r="L816" s="93"/>
      <c r="M816" s="93"/>
      <c r="N816" s="93"/>
      <c r="O816" s="93"/>
      <c r="P816" s="93"/>
      <c r="Q816" s="93"/>
      <c r="R816" s="93"/>
      <c r="S816" s="93"/>
    </row>
    <row r="817" spans="4:19" x14ac:dyDescent="0.2">
      <c r="D817" s="93"/>
      <c r="E817" s="93"/>
      <c r="F817" s="93"/>
      <c r="G817" s="93"/>
      <c r="H817" s="93"/>
      <c r="I817" s="93"/>
      <c r="J817" s="93"/>
      <c r="K817" s="93"/>
      <c r="L817" s="93"/>
      <c r="M817" s="93"/>
      <c r="N817" s="93"/>
      <c r="O817" s="93"/>
      <c r="P817" s="93"/>
      <c r="Q817" s="93"/>
      <c r="R817" s="93"/>
      <c r="S817" s="93"/>
    </row>
    <row r="818" spans="4:19" x14ac:dyDescent="0.2">
      <c r="D818" s="93"/>
      <c r="E818" s="93"/>
      <c r="F818" s="93"/>
      <c r="G818" s="93"/>
      <c r="H818" s="93"/>
      <c r="I818" s="93"/>
      <c r="J818" s="93"/>
      <c r="K818" s="93"/>
      <c r="L818" s="93"/>
      <c r="M818" s="93"/>
      <c r="N818" s="93"/>
      <c r="O818" s="93"/>
      <c r="P818" s="93"/>
      <c r="Q818" s="93"/>
      <c r="R818" s="93"/>
      <c r="S818" s="93"/>
    </row>
    <row r="819" spans="4:19" x14ac:dyDescent="0.2">
      <c r="D819" s="93"/>
      <c r="E819" s="93"/>
      <c r="F819" s="93"/>
      <c r="G819" s="93"/>
      <c r="H819" s="93"/>
      <c r="I819" s="93"/>
      <c r="J819" s="93"/>
      <c r="K819" s="93"/>
      <c r="L819" s="93"/>
      <c r="M819" s="93"/>
      <c r="N819" s="93"/>
      <c r="O819" s="93"/>
      <c r="P819" s="93"/>
      <c r="Q819" s="93"/>
      <c r="R819" s="93"/>
      <c r="S819" s="93"/>
    </row>
    <row r="820" spans="4:19" x14ac:dyDescent="0.2">
      <c r="D820" s="93"/>
      <c r="E820" s="93"/>
      <c r="F820" s="93"/>
      <c r="G820" s="93"/>
      <c r="H820" s="93"/>
      <c r="I820" s="93"/>
      <c r="J820" s="93"/>
      <c r="K820" s="93"/>
      <c r="L820" s="93"/>
      <c r="M820" s="93"/>
      <c r="N820" s="93"/>
      <c r="O820" s="93"/>
      <c r="P820" s="93"/>
      <c r="Q820" s="93"/>
      <c r="R820" s="93"/>
      <c r="S820" s="93"/>
    </row>
    <row r="821" spans="4:19" x14ac:dyDescent="0.2">
      <c r="D821" s="93"/>
      <c r="E821" s="93"/>
      <c r="F821" s="93"/>
      <c r="G821" s="93"/>
      <c r="H821" s="93"/>
      <c r="I821" s="93"/>
      <c r="J821" s="93"/>
      <c r="K821" s="93"/>
      <c r="L821" s="93"/>
      <c r="M821" s="93"/>
      <c r="N821" s="93"/>
      <c r="O821" s="93"/>
      <c r="P821" s="93"/>
      <c r="Q821" s="93"/>
      <c r="R821" s="93"/>
      <c r="S821" s="93"/>
    </row>
    <row r="822" spans="4:19" x14ac:dyDescent="0.2">
      <c r="D822" s="93"/>
      <c r="E822" s="93"/>
      <c r="F822" s="93"/>
      <c r="G822" s="93"/>
      <c r="H822" s="93"/>
      <c r="I822" s="93"/>
      <c r="J822" s="93"/>
      <c r="K822" s="93"/>
      <c r="L822" s="93"/>
      <c r="M822" s="93"/>
      <c r="N822" s="93"/>
      <c r="O822" s="93"/>
      <c r="P822" s="93"/>
      <c r="Q822" s="93"/>
      <c r="R822" s="93"/>
      <c r="S822" s="93"/>
    </row>
    <row r="823" spans="4:19" x14ac:dyDescent="0.2">
      <c r="D823" s="93"/>
      <c r="E823" s="93"/>
      <c r="F823" s="93"/>
      <c r="G823" s="93"/>
      <c r="H823" s="93"/>
      <c r="I823" s="93"/>
      <c r="J823" s="93"/>
      <c r="K823" s="93"/>
      <c r="L823" s="93"/>
      <c r="M823" s="93"/>
      <c r="N823" s="93"/>
      <c r="O823" s="93"/>
      <c r="P823" s="93"/>
      <c r="Q823" s="93"/>
      <c r="R823" s="93"/>
      <c r="S823" s="93"/>
    </row>
    <row r="824" spans="4:19" x14ac:dyDescent="0.2">
      <c r="D824" s="93"/>
      <c r="E824" s="93"/>
      <c r="F824" s="93"/>
      <c r="G824" s="93"/>
      <c r="H824" s="93"/>
      <c r="I824" s="93"/>
      <c r="J824" s="93"/>
      <c r="K824" s="93"/>
      <c r="L824" s="93"/>
      <c r="M824" s="93"/>
      <c r="N824" s="93"/>
      <c r="O824" s="93"/>
      <c r="P824" s="93"/>
      <c r="Q824" s="93"/>
      <c r="R824" s="93"/>
      <c r="S824" s="93"/>
    </row>
    <row r="825" spans="4:19" x14ac:dyDescent="0.2">
      <c r="D825" s="93"/>
      <c r="E825" s="93"/>
      <c r="F825" s="93"/>
      <c r="G825" s="93"/>
      <c r="H825" s="93"/>
      <c r="I825" s="93"/>
      <c r="J825" s="93"/>
      <c r="K825" s="93"/>
      <c r="L825" s="93"/>
      <c r="M825" s="93"/>
      <c r="N825" s="93"/>
      <c r="O825" s="93"/>
      <c r="P825" s="93"/>
      <c r="Q825" s="93"/>
      <c r="R825" s="93"/>
      <c r="S825" s="93"/>
    </row>
    <row r="826" spans="4:19" x14ac:dyDescent="0.2">
      <c r="D826" s="93"/>
      <c r="E826" s="93"/>
      <c r="F826" s="93"/>
      <c r="G826" s="93"/>
      <c r="H826" s="93"/>
      <c r="I826" s="93"/>
      <c r="J826" s="93"/>
      <c r="K826" s="93"/>
      <c r="L826" s="93"/>
      <c r="M826" s="93"/>
      <c r="N826" s="93"/>
      <c r="O826" s="93"/>
      <c r="P826" s="93"/>
      <c r="Q826" s="93"/>
      <c r="R826" s="93"/>
      <c r="S826" s="93"/>
    </row>
    <row r="827" spans="4:19" x14ac:dyDescent="0.2">
      <c r="D827" s="93"/>
      <c r="E827" s="93"/>
      <c r="F827" s="93"/>
      <c r="G827" s="93"/>
      <c r="H827" s="93"/>
      <c r="I827" s="93"/>
      <c r="J827" s="93"/>
      <c r="K827" s="93"/>
      <c r="L827" s="93"/>
      <c r="M827" s="93"/>
      <c r="N827" s="93"/>
      <c r="O827" s="93"/>
      <c r="P827" s="93"/>
      <c r="Q827" s="93"/>
      <c r="R827" s="93"/>
      <c r="S827" s="93"/>
    </row>
    <row r="828" spans="4:19" x14ac:dyDescent="0.2">
      <c r="D828" s="93"/>
      <c r="E828" s="93"/>
      <c r="F828" s="93"/>
      <c r="G828" s="93"/>
      <c r="H828" s="93"/>
      <c r="I828" s="93"/>
      <c r="J828" s="93"/>
      <c r="K828" s="93"/>
      <c r="L828" s="93"/>
      <c r="M828" s="93"/>
      <c r="N828" s="93"/>
      <c r="O828" s="93"/>
      <c r="P828" s="93"/>
      <c r="Q828" s="93"/>
      <c r="R828" s="93"/>
      <c r="S828" s="93"/>
    </row>
    <row r="829" spans="4:19" x14ac:dyDescent="0.2">
      <c r="D829" s="93"/>
      <c r="E829" s="93"/>
      <c r="F829" s="93"/>
      <c r="G829" s="93"/>
      <c r="H829" s="93"/>
      <c r="I829" s="93"/>
      <c r="J829" s="93"/>
      <c r="K829" s="93"/>
      <c r="L829" s="93"/>
      <c r="M829" s="93"/>
      <c r="N829" s="93"/>
      <c r="O829" s="93"/>
      <c r="P829" s="93"/>
      <c r="Q829" s="93"/>
      <c r="R829" s="93"/>
      <c r="S829" s="93"/>
    </row>
    <row r="830" spans="4:19" x14ac:dyDescent="0.2">
      <c r="D830" s="93"/>
      <c r="E830" s="93"/>
      <c r="F830" s="93"/>
      <c r="G830" s="93"/>
      <c r="H830" s="93"/>
      <c r="I830" s="93"/>
      <c r="J830" s="93"/>
      <c r="K830" s="93"/>
      <c r="L830" s="93"/>
      <c r="M830" s="93"/>
      <c r="N830" s="93"/>
      <c r="O830" s="93"/>
      <c r="P830" s="93"/>
      <c r="Q830" s="93"/>
      <c r="R830" s="93"/>
      <c r="S830" s="93"/>
    </row>
    <row r="831" spans="4:19" x14ac:dyDescent="0.2">
      <c r="D831" s="93"/>
      <c r="E831" s="93"/>
      <c r="F831" s="93"/>
      <c r="G831" s="93"/>
      <c r="H831" s="93"/>
      <c r="I831" s="93"/>
      <c r="J831" s="93"/>
      <c r="K831" s="93"/>
      <c r="L831" s="93"/>
      <c r="M831" s="93"/>
      <c r="N831" s="93"/>
      <c r="O831" s="93"/>
      <c r="P831" s="93"/>
      <c r="Q831" s="93"/>
      <c r="R831" s="93"/>
      <c r="S831" s="93"/>
    </row>
    <row r="832" spans="4:19" x14ac:dyDescent="0.2">
      <c r="D832" s="93"/>
      <c r="E832" s="93"/>
      <c r="F832" s="93"/>
      <c r="G832" s="93"/>
      <c r="H832" s="93"/>
      <c r="I832" s="93"/>
      <c r="J832" s="93"/>
      <c r="K832" s="93"/>
      <c r="L832" s="93"/>
      <c r="M832" s="93"/>
      <c r="N832" s="93"/>
      <c r="O832" s="93"/>
      <c r="P832" s="93"/>
      <c r="Q832" s="93"/>
      <c r="R832" s="93"/>
      <c r="S832" s="93"/>
    </row>
    <row r="833" spans="4:19" x14ac:dyDescent="0.2">
      <c r="D833" s="93"/>
      <c r="E833" s="93"/>
      <c r="F833" s="93"/>
      <c r="G833" s="93"/>
      <c r="H833" s="93"/>
      <c r="I833" s="93"/>
      <c r="J833" s="93"/>
      <c r="K833" s="93"/>
      <c r="L833" s="93"/>
      <c r="M833" s="93"/>
      <c r="N833" s="93"/>
      <c r="O833" s="93"/>
      <c r="P833" s="93"/>
      <c r="Q833" s="93"/>
      <c r="R833" s="93"/>
      <c r="S833" s="93"/>
    </row>
    <row r="834" spans="4:19" x14ac:dyDescent="0.2">
      <c r="D834" s="93"/>
      <c r="E834" s="93"/>
      <c r="F834" s="93"/>
      <c r="G834" s="93"/>
      <c r="H834" s="93"/>
      <c r="I834" s="93"/>
      <c r="J834" s="93"/>
      <c r="K834" s="93"/>
      <c r="L834" s="93"/>
      <c r="M834" s="93"/>
      <c r="N834" s="93"/>
      <c r="O834" s="93"/>
      <c r="P834" s="93"/>
      <c r="Q834" s="93"/>
      <c r="R834" s="93"/>
      <c r="S834" s="93"/>
    </row>
    <row r="835" spans="4:19" x14ac:dyDescent="0.2">
      <c r="D835" s="93"/>
      <c r="E835" s="93"/>
      <c r="F835" s="93"/>
      <c r="G835" s="93"/>
      <c r="H835" s="93"/>
      <c r="I835" s="93"/>
      <c r="J835" s="93"/>
      <c r="K835" s="93"/>
      <c r="L835" s="93"/>
      <c r="M835" s="93"/>
      <c r="N835" s="93"/>
      <c r="O835" s="93"/>
      <c r="P835" s="93"/>
      <c r="Q835" s="93"/>
      <c r="R835" s="93"/>
      <c r="S835" s="93"/>
    </row>
    <row r="836" spans="4:19" x14ac:dyDescent="0.2">
      <c r="D836" s="93"/>
      <c r="E836" s="93"/>
      <c r="F836" s="93"/>
      <c r="G836" s="93"/>
      <c r="H836" s="93"/>
      <c r="I836" s="93"/>
      <c r="J836" s="93"/>
      <c r="K836" s="93"/>
      <c r="L836" s="93"/>
      <c r="M836" s="93"/>
      <c r="N836" s="93"/>
      <c r="O836" s="93"/>
      <c r="P836" s="93"/>
      <c r="Q836" s="93"/>
      <c r="R836" s="93"/>
      <c r="S836" s="93"/>
    </row>
    <row r="837" spans="4:19" x14ac:dyDescent="0.2">
      <c r="D837" s="93"/>
      <c r="E837" s="93"/>
      <c r="F837" s="93"/>
      <c r="G837" s="93"/>
      <c r="H837" s="93"/>
      <c r="I837" s="93"/>
      <c r="J837" s="93"/>
      <c r="K837" s="93"/>
      <c r="L837" s="93"/>
      <c r="M837" s="93"/>
      <c r="N837" s="93"/>
      <c r="O837" s="93"/>
      <c r="P837" s="93"/>
      <c r="Q837" s="93"/>
      <c r="R837" s="93"/>
      <c r="S837" s="93"/>
    </row>
    <row r="838" spans="4:19" x14ac:dyDescent="0.2">
      <c r="D838" s="93"/>
      <c r="E838" s="93"/>
      <c r="F838" s="93"/>
      <c r="G838" s="93"/>
      <c r="H838" s="93"/>
      <c r="I838" s="93"/>
      <c r="J838" s="93"/>
      <c r="K838" s="93"/>
      <c r="L838" s="93"/>
      <c r="M838" s="93"/>
      <c r="N838" s="93"/>
      <c r="O838" s="93"/>
      <c r="P838" s="93"/>
      <c r="Q838" s="93"/>
      <c r="R838" s="93"/>
      <c r="S838" s="93"/>
    </row>
    <row r="839" spans="4:19" x14ac:dyDescent="0.2">
      <c r="D839" s="93"/>
      <c r="E839" s="93"/>
      <c r="F839" s="93"/>
      <c r="G839" s="93"/>
      <c r="H839" s="93"/>
      <c r="I839" s="93"/>
      <c r="J839" s="93"/>
      <c r="K839" s="93"/>
      <c r="L839" s="93"/>
      <c r="M839" s="93"/>
      <c r="N839" s="93"/>
      <c r="O839" s="93"/>
      <c r="P839" s="93"/>
      <c r="Q839" s="93"/>
      <c r="R839" s="93"/>
      <c r="S839" s="93"/>
    </row>
    <row r="840" spans="4:19" x14ac:dyDescent="0.2">
      <c r="D840" s="93"/>
      <c r="E840" s="93"/>
      <c r="F840" s="93"/>
      <c r="G840" s="93"/>
      <c r="H840" s="93"/>
      <c r="I840" s="93"/>
      <c r="J840" s="93"/>
      <c r="K840" s="93"/>
      <c r="L840" s="93"/>
      <c r="M840" s="93"/>
      <c r="N840" s="93"/>
      <c r="O840" s="93"/>
      <c r="P840" s="93"/>
      <c r="Q840" s="93"/>
      <c r="R840" s="93"/>
      <c r="S840" s="93"/>
    </row>
    <row r="841" spans="4:19" x14ac:dyDescent="0.2">
      <c r="D841" s="93"/>
      <c r="E841" s="93"/>
      <c r="F841" s="93"/>
      <c r="G841" s="93"/>
      <c r="H841" s="93"/>
      <c r="I841" s="93"/>
      <c r="J841" s="93"/>
      <c r="K841" s="93"/>
      <c r="L841" s="93"/>
      <c r="M841" s="93"/>
      <c r="N841" s="93"/>
      <c r="O841" s="93"/>
      <c r="P841" s="93"/>
      <c r="Q841" s="93"/>
      <c r="R841" s="93"/>
      <c r="S841" s="93"/>
    </row>
    <row r="842" spans="4:19" x14ac:dyDescent="0.2">
      <c r="D842" s="93"/>
      <c r="E842" s="93"/>
      <c r="F842" s="93"/>
      <c r="G842" s="93"/>
      <c r="H842" s="93"/>
      <c r="I842" s="93"/>
      <c r="J842" s="93"/>
      <c r="K842" s="93"/>
      <c r="L842" s="93"/>
      <c r="M842" s="93"/>
      <c r="N842" s="93"/>
      <c r="O842" s="93"/>
      <c r="P842" s="93"/>
      <c r="Q842" s="93"/>
      <c r="R842" s="93"/>
      <c r="S842" s="93"/>
    </row>
    <row r="843" spans="4:19" x14ac:dyDescent="0.2">
      <c r="D843" s="93"/>
      <c r="E843" s="93"/>
      <c r="F843" s="93"/>
      <c r="G843" s="93"/>
      <c r="H843" s="93"/>
      <c r="I843" s="93"/>
      <c r="J843" s="93"/>
      <c r="K843" s="93"/>
      <c r="L843" s="93"/>
      <c r="M843" s="93"/>
      <c r="N843" s="93"/>
      <c r="O843" s="93"/>
      <c r="P843" s="93"/>
      <c r="Q843" s="93"/>
      <c r="R843" s="93"/>
      <c r="S843" s="93"/>
    </row>
    <row r="844" spans="4:19" x14ac:dyDescent="0.2">
      <c r="D844" s="93"/>
      <c r="E844" s="93"/>
      <c r="F844" s="93"/>
      <c r="G844" s="93"/>
      <c r="H844" s="93"/>
      <c r="I844" s="93"/>
      <c r="J844" s="93"/>
      <c r="K844" s="93"/>
      <c r="L844" s="93"/>
      <c r="M844" s="93"/>
      <c r="N844" s="93"/>
      <c r="O844" s="93"/>
      <c r="P844" s="93"/>
      <c r="Q844" s="93"/>
      <c r="R844" s="93"/>
      <c r="S844" s="93"/>
    </row>
    <row r="845" spans="4:19" x14ac:dyDescent="0.2">
      <c r="D845" s="93"/>
      <c r="E845" s="93"/>
      <c r="F845" s="93"/>
      <c r="G845" s="93"/>
      <c r="H845" s="93"/>
      <c r="I845" s="93"/>
      <c r="J845" s="93"/>
      <c r="K845" s="93"/>
      <c r="L845" s="93"/>
      <c r="M845" s="93"/>
      <c r="N845" s="93"/>
      <c r="O845" s="93"/>
      <c r="P845" s="93"/>
      <c r="Q845" s="93"/>
      <c r="R845" s="93"/>
      <c r="S845" s="93"/>
    </row>
    <row r="846" spans="4:19" x14ac:dyDescent="0.2">
      <c r="D846" s="93"/>
      <c r="E846" s="93"/>
      <c r="F846" s="93"/>
      <c r="G846" s="93"/>
      <c r="H846" s="93"/>
      <c r="I846" s="93"/>
      <c r="J846" s="93"/>
      <c r="K846" s="93"/>
      <c r="L846" s="93"/>
      <c r="M846" s="93"/>
      <c r="N846" s="93"/>
      <c r="O846" s="93"/>
      <c r="P846" s="93"/>
      <c r="Q846" s="93"/>
      <c r="R846" s="93"/>
      <c r="S846" s="93"/>
    </row>
    <row r="847" spans="4:19" x14ac:dyDescent="0.2">
      <c r="D847" s="93"/>
      <c r="E847" s="93"/>
      <c r="F847" s="93"/>
      <c r="G847" s="93"/>
      <c r="H847" s="93"/>
      <c r="I847" s="93"/>
      <c r="J847" s="93"/>
      <c r="K847" s="93"/>
      <c r="L847" s="93"/>
      <c r="M847" s="93"/>
      <c r="N847" s="93"/>
      <c r="O847" s="93"/>
      <c r="P847" s="93"/>
      <c r="Q847" s="93"/>
      <c r="R847" s="93"/>
      <c r="S847" s="93"/>
    </row>
    <row r="848" spans="4:19" x14ac:dyDescent="0.2">
      <c r="D848" s="93"/>
      <c r="E848" s="93"/>
      <c r="F848" s="93"/>
      <c r="G848" s="93"/>
      <c r="H848" s="93"/>
      <c r="I848" s="93"/>
      <c r="J848" s="93"/>
      <c r="K848" s="93"/>
      <c r="L848" s="93"/>
      <c r="M848" s="93"/>
      <c r="N848" s="93"/>
      <c r="O848" s="93"/>
      <c r="P848" s="93"/>
      <c r="Q848" s="93"/>
      <c r="R848" s="93"/>
      <c r="S848" s="93"/>
    </row>
    <row r="849" spans="4:19" x14ac:dyDescent="0.2">
      <c r="D849" s="93"/>
      <c r="E849" s="93"/>
      <c r="F849" s="93"/>
      <c r="G849" s="93"/>
      <c r="H849" s="93"/>
      <c r="I849" s="93"/>
      <c r="J849" s="93"/>
      <c r="K849" s="93"/>
      <c r="L849" s="93"/>
      <c r="M849" s="93"/>
      <c r="N849" s="93"/>
      <c r="O849" s="93"/>
      <c r="P849" s="93"/>
      <c r="Q849" s="93"/>
      <c r="R849" s="93"/>
      <c r="S849" s="93"/>
    </row>
    <row r="850" spans="4:19" x14ac:dyDescent="0.2">
      <c r="D850" s="93"/>
      <c r="E850" s="93"/>
      <c r="F850" s="93"/>
      <c r="G850" s="93"/>
      <c r="H850" s="93"/>
      <c r="I850" s="93"/>
      <c r="J850" s="93"/>
      <c r="K850" s="93"/>
      <c r="L850" s="93"/>
      <c r="M850" s="93"/>
      <c r="N850" s="93"/>
      <c r="O850" s="93"/>
      <c r="P850" s="93"/>
      <c r="Q850" s="93"/>
      <c r="R850" s="93"/>
      <c r="S850" s="93"/>
    </row>
    <row r="851" spans="4:19" x14ac:dyDescent="0.2">
      <c r="D851" s="93"/>
      <c r="E851" s="93"/>
      <c r="F851" s="93"/>
      <c r="G851" s="93"/>
      <c r="H851" s="93"/>
      <c r="I851" s="93"/>
      <c r="J851" s="93"/>
      <c r="K851" s="93"/>
      <c r="L851" s="93"/>
      <c r="M851" s="93"/>
      <c r="N851" s="93"/>
      <c r="O851" s="93"/>
      <c r="P851" s="93"/>
      <c r="Q851" s="93"/>
      <c r="R851" s="93"/>
      <c r="S851" s="93"/>
    </row>
    <row r="852" spans="4:19" x14ac:dyDescent="0.2">
      <c r="D852" s="93"/>
      <c r="E852" s="93"/>
      <c r="F852" s="93"/>
      <c r="G852" s="93"/>
      <c r="H852" s="93"/>
      <c r="I852" s="93"/>
      <c r="J852" s="93"/>
      <c r="K852" s="93"/>
      <c r="L852" s="93"/>
      <c r="M852" s="93"/>
      <c r="N852" s="93"/>
      <c r="O852" s="93"/>
      <c r="P852" s="93"/>
      <c r="Q852" s="93"/>
      <c r="R852" s="93"/>
      <c r="S852" s="93"/>
    </row>
    <row r="853" spans="4:19" x14ac:dyDescent="0.2">
      <c r="D853" s="93"/>
      <c r="E853" s="93"/>
      <c r="F853" s="93"/>
      <c r="G853" s="93"/>
      <c r="H853" s="93"/>
      <c r="I853" s="93"/>
      <c r="J853" s="93"/>
      <c r="K853" s="93"/>
      <c r="L853" s="93"/>
      <c r="M853" s="93"/>
      <c r="N853" s="93"/>
      <c r="O853" s="93"/>
      <c r="P853" s="93"/>
      <c r="Q853" s="93"/>
      <c r="R853" s="93"/>
      <c r="S853" s="93"/>
    </row>
    <row r="854" spans="4:19" x14ac:dyDescent="0.2">
      <c r="D854" s="93"/>
      <c r="E854" s="93"/>
      <c r="F854" s="93"/>
      <c r="G854" s="93"/>
      <c r="H854" s="93"/>
      <c r="I854" s="93"/>
      <c r="J854" s="93"/>
      <c r="K854" s="93"/>
      <c r="L854" s="93"/>
      <c r="M854" s="93"/>
      <c r="N854" s="93"/>
      <c r="O854" s="93"/>
      <c r="P854" s="93"/>
      <c r="Q854" s="93"/>
      <c r="R854" s="93"/>
      <c r="S854" s="93"/>
    </row>
    <row r="855" spans="4:19" x14ac:dyDescent="0.2">
      <c r="D855" s="93"/>
      <c r="E855" s="93"/>
      <c r="F855" s="93"/>
      <c r="G855" s="93"/>
      <c r="H855" s="93"/>
      <c r="I855" s="93"/>
      <c r="J855" s="93"/>
      <c r="K855" s="93"/>
      <c r="L855" s="93"/>
      <c r="M855" s="93"/>
      <c r="N855" s="93"/>
      <c r="O855" s="93"/>
      <c r="P855" s="93"/>
      <c r="Q855" s="93"/>
      <c r="R855" s="93"/>
      <c r="S855" s="93"/>
    </row>
    <row r="856" spans="4:19" x14ac:dyDescent="0.2">
      <c r="D856" s="93"/>
      <c r="E856" s="93"/>
      <c r="F856" s="93"/>
      <c r="G856" s="93"/>
      <c r="H856" s="93"/>
      <c r="I856" s="93"/>
      <c r="J856" s="93"/>
      <c r="K856" s="93"/>
      <c r="L856" s="93"/>
      <c r="M856" s="93"/>
      <c r="N856" s="93"/>
      <c r="O856" s="93"/>
      <c r="P856" s="93"/>
      <c r="Q856" s="93"/>
      <c r="R856" s="93"/>
      <c r="S856" s="93"/>
    </row>
    <row r="857" spans="4:19" x14ac:dyDescent="0.2">
      <c r="D857" s="93"/>
      <c r="E857" s="93"/>
      <c r="F857" s="93"/>
      <c r="G857" s="93"/>
      <c r="H857" s="93"/>
      <c r="I857" s="93"/>
      <c r="J857" s="93"/>
      <c r="K857" s="93"/>
      <c r="L857" s="93"/>
      <c r="M857" s="93"/>
      <c r="N857" s="93"/>
      <c r="O857" s="93"/>
      <c r="P857" s="93"/>
      <c r="Q857" s="93"/>
      <c r="R857" s="93"/>
      <c r="S857" s="93"/>
    </row>
    <row r="858" spans="4:19" x14ac:dyDescent="0.2">
      <c r="D858" s="93"/>
      <c r="E858" s="93"/>
      <c r="F858" s="93"/>
      <c r="G858" s="93"/>
      <c r="H858" s="93"/>
      <c r="I858" s="93"/>
      <c r="J858" s="93"/>
      <c r="K858" s="93"/>
      <c r="L858" s="93"/>
      <c r="M858" s="93"/>
      <c r="N858" s="93"/>
      <c r="O858" s="93"/>
      <c r="P858" s="93"/>
      <c r="Q858" s="93"/>
      <c r="R858" s="93"/>
      <c r="S858" s="93"/>
    </row>
    <row r="859" spans="4:19" x14ac:dyDescent="0.2">
      <c r="D859" s="93"/>
      <c r="E859" s="93"/>
      <c r="F859" s="93"/>
      <c r="G859" s="93"/>
      <c r="H859" s="93"/>
      <c r="I859" s="93"/>
      <c r="J859" s="93"/>
      <c r="K859" s="93"/>
      <c r="L859" s="93"/>
      <c r="M859" s="93"/>
      <c r="N859" s="93"/>
      <c r="O859" s="93"/>
      <c r="P859" s="93"/>
      <c r="Q859" s="93"/>
      <c r="R859" s="93"/>
      <c r="S859" s="93"/>
    </row>
    <row r="860" spans="4:19" x14ac:dyDescent="0.2">
      <c r="D860" s="93"/>
      <c r="E860" s="93"/>
      <c r="F860" s="93"/>
      <c r="G860" s="93"/>
      <c r="H860" s="93"/>
      <c r="I860" s="93"/>
      <c r="J860" s="93"/>
      <c r="K860" s="93"/>
      <c r="L860" s="93"/>
      <c r="M860" s="93"/>
      <c r="N860" s="93"/>
      <c r="O860" s="93"/>
      <c r="P860" s="93"/>
      <c r="Q860" s="93"/>
      <c r="R860" s="93"/>
      <c r="S860" s="93"/>
    </row>
    <row r="861" spans="4:19" x14ac:dyDescent="0.2">
      <c r="D861" s="93"/>
      <c r="E861" s="93"/>
      <c r="F861" s="93"/>
      <c r="G861" s="93"/>
      <c r="H861" s="93"/>
      <c r="I861" s="93"/>
      <c r="J861" s="93"/>
      <c r="K861" s="93"/>
      <c r="L861" s="93"/>
      <c r="M861" s="93"/>
      <c r="N861" s="93"/>
      <c r="O861" s="93"/>
      <c r="P861" s="93"/>
      <c r="Q861" s="93"/>
      <c r="R861" s="93"/>
      <c r="S861" s="93"/>
    </row>
    <row r="862" spans="4:19" x14ac:dyDescent="0.2">
      <c r="D862" s="93"/>
      <c r="E862" s="93"/>
      <c r="F862" s="93"/>
      <c r="G862" s="93"/>
      <c r="H862" s="93"/>
      <c r="I862" s="93"/>
      <c r="J862" s="93"/>
      <c r="K862" s="93"/>
      <c r="L862" s="93"/>
      <c r="M862" s="93"/>
      <c r="N862" s="93"/>
      <c r="O862" s="93"/>
      <c r="P862" s="93"/>
      <c r="Q862" s="93"/>
      <c r="R862" s="93"/>
      <c r="S862" s="93"/>
    </row>
    <row r="863" spans="4:19" x14ac:dyDescent="0.2">
      <c r="D863" s="93"/>
      <c r="E863" s="93"/>
      <c r="F863" s="93"/>
      <c r="G863" s="93"/>
      <c r="H863" s="93"/>
      <c r="I863" s="93"/>
      <c r="J863" s="93"/>
      <c r="K863" s="93"/>
      <c r="L863" s="93"/>
      <c r="M863" s="93"/>
      <c r="N863" s="93"/>
      <c r="O863" s="93"/>
      <c r="P863" s="93"/>
      <c r="Q863" s="93"/>
      <c r="R863" s="93"/>
      <c r="S863" s="93"/>
    </row>
    <row r="864" spans="4:19" x14ac:dyDescent="0.2">
      <c r="D864" s="93"/>
      <c r="E864" s="93"/>
      <c r="F864" s="93"/>
      <c r="G864" s="93"/>
      <c r="H864" s="93"/>
      <c r="I864" s="93"/>
      <c r="J864" s="93"/>
      <c r="K864" s="93"/>
      <c r="L864" s="93"/>
      <c r="M864" s="93"/>
      <c r="N864" s="93"/>
      <c r="O864" s="93"/>
      <c r="P864" s="93"/>
      <c r="Q864" s="93"/>
      <c r="R864" s="93"/>
      <c r="S864" s="93"/>
    </row>
    <row r="865" spans="4:19" x14ac:dyDescent="0.2">
      <c r="D865" s="93"/>
      <c r="E865" s="93"/>
      <c r="F865" s="93"/>
      <c r="G865" s="93"/>
      <c r="H865" s="93"/>
      <c r="I865" s="93"/>
      <c r="J865" s="93"/>
      <c r="K865" s="93"/>
      <c r="L865" s="93"/>
      <c r="M865" s="93"/>
      <c r="N865" s="93"/>
      <c r="O865" s="93"/>
      <c r="P865" s="93"/>
      <c r="Q865" s="93"/>
      <c r="R865" s="93"/>
      <c r="S865" s="93"/>
    </row>
    <row r="866" spans="4:19" x14ac:dyDescent="0.2">
      <c r="D866" s="93"/>
      <c r="E866" s="93"/>
      <c r="F866" s="93"/>
      <c r="G866" s="93"/>
      <c r="H866" s="93"/>
      <c r="I866" s="93"/>
      <c r="J866" s="93"/>
      <c r="K866" s="93"/>
      <c r="L866" s="93"/>
      <c r="M866" s="93"/>
      <c r="N866" s="93"/>
      <c r="O866" s="93"/>
      <c r="P866" s="93"/>
      <c r="Q866" s="93"/>
      <c r="R866" s="93"/>
      <c r="S866" s="93"/>
    </row>
    <row r="867" spans="4:19" x14ac:dyDescent="0.2">
      <c r="D867" s="93"/>
      <c r="E867" s="93"/>
      <c r="F867" s="93"/>
      <c r="G867" s="93"/>
      <c r="H867" s="93"/>
      <c r="I867" s="93"/>
      <c r="J867" s="93"/>
      <c r="K867" s="93"/>
      <c r="L867" s="93"/>
      <c r="M867" s="93"/>
      <c r="N867" s="93"/>
      <c r="O867" s="93"/>
      <c r="P867" s="93"/>
      <c r="Q867" s="93"/>
      <c r="R867" s="93"/>
      <c r="S867" s="93"/>
    </row>
    <row r="868" spans="4:19" x14ac:dyDescent="0.2">
      <c r="D868" s="93"/>
      <c r="E868" s="93"/>
      <c r="F868" s="93"/>
      <c r="G868" s="93"/>
      <c r="H868" s="93"/>
      <c r="I868" s="93"/>
      <c r="J868" s="93"/>
      <c r="K868" s="93"/>
      <c r="L868" s="93"/>
      <c r="M868" s="93"/>
      <c r="N868" s="93"/>
      <c r="O868" s="93"/>
      <c r="P868" s="93"/>
      <c r="Q868" s="93"/>
      <c r="R868" s="93"/>
      <c r="S868" s="93"/>
    </row>
    <row r="869" spans="4:19" x14ac:dyDescent="0.2">
      <c r="D869" s="93"/>
      <c r="E869" s="93"/>
      <c r="F869" s="93"/>
      <c r="G869" s="93"/>
      <c r="H869" s="93"/>
      <c r="I869" s="93"/>
      <c r="J869" s="93"/>
      <c r="K869" s="93"/>
      <c r="L869" s="93"/>
      <c r="M869" s="93"/>
      <c r="N869" s="93"/>
      <c r="O869" s="93"/>
      <c r="P869" s="93"/>
      <c r="Q869" s="93"/>
      <c r="R869" s="93"/>
      <c r="S869" s="93"/>
    </row>
    <row r="870" spans="4:19" x14ac:dyDescent="0.2">
      <c r="D870" s="93"/>
      <c r="E870" s="93"/>
      <c r="F870" s="93"/>
      <c r="G870" s="93"/>
      <c r="H870" s="93"/>
      <c r="I870" s="93"/>
      <c r="J870" s="93"/>
      <c r="K870" s="93"/>
      <c r="L870" s="93"/>
      <c r="M870" s="93"/>
      <c r="N870" s="93"/>
      <c r="O870" s="93"/>
      <c r="P870" s="93"/>
      <c r="Q870" s="93"/>
      <c r="R870" s="93"/>
      <c r="S870" s="93"/>
    </row>
    <row r="871" spans="4:19" x14ac:dyDescent="0.2">
      <c r="D871" s="93"/>
      <c r="E871" s="93"/>
      <c r="F871" s="93"/>
      <c r="G871" s="93"/>
      <c r="H871" s="93"/>
      <c r="I871" s="93"/>
      <c r="J871" s="93"/>
      <c r="K871" s="93"/>
      <c r="L871" s="93"/>
      <c r="M871" s="93"/>
      <c r="N871" s="93"/>
      <c r="O871" s="93"/>
      <c r="P871" s="93"/>
      <c r="Q871" s="93"/>
      <c r="R871" s="93"/>
      <c r="S871" s="93"/>
    </row>
    <row r="872" spans="4:19" x14ac:dyDescent="0.2">
      <c r="D872" s="93"/>
      <c r="E872" s="93"/>
      <c r="F872" s="93"/>
      <c r="G872" s="93"/>
      <c r="H872" s="93"/>
      <c r="I872" s="93"/>
      <c r="J872" s="93"/>
      <c r="K872" s="93"/>
      <c r="L872" s="93"/>
      <c r="M872" s="93"/>
      <c r="N872" s="93"/>
      <c r="O872" s="93"/>
      <c r="P872" s="93"/>
      <c r="Q872" s="93"/>
      <c r="R872" s="93"/>
      <c r="S872" s="93"/>
    </row>
    <row r="873" spans="4:19" x14ac:dyDescent="0.2">
      <c r="D873" s="93"/>
      <c r="E873" s="93"/>
      <c r="F873" s="93"/>
      <c r="G873" s="93"/>
      <c r="H873" s="93"/>
      <c r="I873" s="93"/>
      <c r="J873" s="93"/>
      <c r="K873" s="93"/>
      <c r="L873" s="93"/>
      <c r="M873" s="93"/>
      <c r="N873" s="93"/>
      <c r="O873" s="93"/>
      <c r="P873" s="93"/>
      <c r="Q873" s="93"/>
      <c r="R873" s="93"/>
      <c r="S873" s="93"/>
    </row>
    <row r="874" spans="4:19" x14ac:dyDescent="0.2">
      <c r="D874" s="93"/>
      <c r="E874" s="93"/>
      <c r="F874" s="93"/>
      <c r="G874" s="93"/>
      <c r="H874" s="93"/>
      <c r="I874" s="93"/>
      <c r="J874" s="93"/>
      <c r="K874" s="93"/>
      <c r="L874" s="93"/>
      <c r="M874" s="93"/>
      <c r="N874" s="93"/>
      <c r="O874" s="93"/>
      <c r="P874" s="93"/>
      <c r="Q874" s="93"/>
      <c r="R874" s="93"/>
      <c r="S874" s="93"/>
    </row>
    <row r="875" spans="4:19" x14ac:dyDescent="0.2">
      <c r="D875" s="93"/>
      <c r="E875" s="93"/>
      <c r="F875" s="93"/>
      <c r="G875" s="93"/>
      <c r="H875" s="93"/>
      <c r="I875" s="93"/>
      <c r="J875" s="93"/>
      <c r="K875" s="93"/>
      <c r="L875" s="93"/>
      <c r="M875" s="93"/>
      <c r="N875" s="93"/>
      <c r="O875" s="93"/>
      <c r="P875" s="93"/>
      <c r="Q875" s="93"/>
      <c r="R875" s="93"/>
      <c r="S875" s="93"/>
    </row>
    <row r="876" spans="4:19" x14ac:dyDescent="0.2">
      <c r="D876" s="93"/>
      <c r="E876" s="93"/>
      <c r="F876" s="93"/>
      <c r="G876" s="93"/>
      <c r="H876" s="93"/>
      <c r="I876" s="93"/>
      <c r="J876" s="93"/>
      <c r="K876" s="93"/>
      <c r="L876" s="93"/>
      <c r="M876" s="93"/>
      <c r="N876" s="93"/>
      <c r="O876" s="93"/>
      <c r="P876" s="93"/>
      <c r="Q876" s="93"/>
      <c r="R876" s="93"/>
      <c r="S876" s="93"/>
    </row>
    <row r="877" spans="4:19" x14ac:dyDescent="0.2">
      <c r="D877" s="93"/>
      <c r="E877" s="93"/>
      <c r="F877" s="93"/>
      <c r="G877" s="93"/>
      <c r="H877" s="93"/>
      <c r="I877" s="93"/>
      <c r="J877" s="93"/>
      <c r="K877" s="93"/>
      <c r="L877" s="93"/>
      <c r="M877" s="93"/>
      <c r="N877" s="93"/>
      <c r="O877" s="93"/>
      <c r="P877" s="93"/>
      <c r="Q877" s="93"/>
      <c r="R877" s="93"/>
      <c r="S877" s="93"/>
    </row>
    <row r="878" spans="4:19" x14ac:dyDescent="0.2">
      <c r="D878" s="93"/>
      <c r="E878" s="93"/>
      <c r="F878" s="93"/>
      <c r="G878" s="93"/>
      <c r="H878" s="93"/>
      <c r="I878" s="93"/>
      <c r="J878" s="93"/>
      <c r="K878" s="93"/>
      <c r="L878" s="93"/>
      <c r="M878" s="93"/>
      <c r="N878" s="93"/>
      <c r="O878" s="93"/>
      <c r="P878" s="93"/>
      <c r="Q878" s="93"/>
      <c r="R878" s="93"/>
      <c r="S878" s="93"/>
    </row>
    <row r="879" spans="4:19" x14ac:dyDescent="0.2">
      <c r="D879" s="93"/>
      <c r="E879" s="93"/>
      <c r="F879" s="93"/>
      <c r="G879" s="93"/>
      <c r="H879" s="93"/>
      <c r="I879" s="93"/>
      <c r="J879" s="93"/>
      <c r="K879" s="93"/>
      <c r="L879" s="93"/>
      <c r="M879" s="93"/>
      <c r="N879" s="93"/>
      <c r="O879" s="93"/>
      <c r="P879" s="93"/>
      <c r="Q879" s="93"/>
      <c r="R879" s="93"/>
      <c r="S879" s="93"/>
    </row>
    <row r="880" spans="4:19" x14ac:dyDescent="0.2">
      <c r="D880" s="93"/>
      <c r="E880" s="93"/>
      <c r="F880" s="93"/>
      <c r="G880" s="93"/>
      <c r="H880" s="93"/>
      <c r="I880" s="93"/>
      <c r="J880" s="93"/>
      <c r="K880" s="93"/>
      <c r="L880" s="93"/>
      <c r="M880" s="93"/>
      <c r="N880" s="93"/>
      <c r="O880" s="93"/>
      <c r="P880" s="93"/>
      <c r="Q880" s="93"/>
      <c r="R880" s="93"/>
      <c r="S880" s="93"/>
    </row>
    <row r="881" spans="4:19" x14ac:dyDescent="0.2">
      <c r="D881" s="93"/>
      <c r="E881" s="93"/>
      <c r="F881" s="93"/>
      <c r="G881" s="93"/>
      <c r="H881" s="93"/>
      <c r="I881" s="93"/>
      <c r="J881" s="93"/>
      <c r="K881" s="93"/>
      <c r="L881" s="93"/>
      <c r="M881" s="93"/>
      <c r="N881" s="93"/>
      <c r="O881" s="93"/>
      <c r="P881" s="93"/>
      <c r="Q881" s="93"/>
      <c r="R881" s="93"/>
      <c r="S881" s="93"/>
    </row>
    <row r="882" spans="4:19" x14ac:dyDescent="0.2">
      <c r="D882" s="93"/>
      <c r="E882" s="93"/>
      <c r="F882" s="93"/>
      <c r="G882" s="93"/>
      <c r="H882" s="93"/>
      <c r="I882" s="93"/>
      <c r="J882" s="93"/>
      <c r="K882" s="93"/>
      <c r="L882" s="93"/>
      <c r="M882" s="93"/>
      <c r="N882" s="93"/>
      <c r="O882" s="93"/>
      <c r="P882" s="93"/>
      <c r="Q882" s="93"/>
      <c r="R882" s="93"/>
      <c r="S882" s="93"/>
    </row>
    <row r="883" spans="4:19" x14ac:dyDescent="0.2">
      <c r="D883" s="93"/>
      <c r="E883" s="93"/>
      <c r="F883" s="93"/>
      <c r="G883" s="93"/>
      <c r="H883" s="93"/>
      <c r="I883" s="93"/>
      <c r="J883" s="93"/>
      <c r="K883" s="93"/>
      <c r="L883" s="93"/>
      <c r="M883" s="93"/>
      <c r="N883" s="93"/>
      <c r="O883" s="93"/>
      <c r="P883" s="93"/>
      <c r="Q883" s="93"/>
      <c r="R883" s="93"/>
      <c r="S883" s="93"/>
    </row>
    <row r="884" spans="4:19" x14ac:dyDescent="0.2">
      <c r="D884" s="93"/>
      <c r="E884" s="93"/>
      <c r="F884" s="93"/>
      <c r="G884" s="93"/>
      <c r="H884" s="93"/>
      <c r="I884" s="93"/>
      <c r="J884" s="93"/>
      <c r="K884" s="93"/>
      <c r="L884" s="93"/>
      <c r="M884" s="93"/>
      <c r="N884" s="93"/>
      <c r="O884" s="93"/>
      <c r="P884" s="93"/>
      <c r="Q884" s="93"/>
      <c r="R884" s="93"/>
      <c r="S884" s="93"/>
    </row>
    <row r="885" spans="4:19" x14ac:dyDescent="0.2">
      <c r="D885" s="93"/>
      <c r="E885" s="93"/>
      <c r="F885" s="93"/>
      <c r="G885" s="93"/>
      <c r="H885" s="93"/>
      <c r="I885" s="93"/>
      <c r="J885" s="93"/>
      <c r="K885" s="93"/>
      <c r="L885" s="93"/>
      <c r="M885" s="93"/>
      <c r="N885" s="93"/>
      <c r="O885" s="93"/>
      <c r="P885" s="93"/>
      <c r="Q885" s="93"/>
      <c r="R885" s="93"/>
      <c r="S885" s="93"/>
    </row>
    <row r="886" spans="4:19" x14ac:dyDescent="0.2">
      <c r="D886" s="93"/>
      <c r="E886" s="93"/>
      <c r="F886" s="93"/>
      <c r="G886" s="93"/>
      <c r="H886" s="93"/>
      <c r="I886" s="93"/>
      <c r="J886" s="93"/>
      <c r="K886" s="93"/>
      <c r="L886" s="93"/>
      <c r="M886" s="93"/>
      <c r="N886" s="93"/>
      <c r="O886" s="93"/>
      <c r="P886" s="93"/>
      <c r="Q886" s="93"/>
      <c r="R886" s="93"/>
      <c r="S886" s="93"/>
    </row>
    <row r="887" spans="4:19" x14ac:dyDescent="0.2">
      <c r="D887" s="93"/>
      <c r="E887" s="93"/>
      <c r="F887" s="93"/>
      <c r="G887" s="93"/>
      <c r="H887" s="93"/>
      <c r="I887" s="93"/>
      <c r="J887" s="93"/>
      <c r="K887" s="93"/>
      <c r="L887" s="93"/>
      <c r="M887" s="93"/>
      <c r="N887" s="93"/>
      <c r="O887" s="93"/>
      <c r="P887" s="93"/>
      <c r="Q887" s="93"/>
      <c r="R887" s="93"/>
      <c r="S887" s="93"/>
    </row>
    <row r="888" spans="4:19" x14ac:dyDescent="0.2">
      <c r="D888" s="93"/>
      <c r="E888" s="93"/>
      <c r="F888" s="93"/>
      <c r="G888" s="93"/>
      <c r="H888" s="93"/>
      <c r="I888" s="93"/>
      <c r="J888" s="93"/>
      <c r="K888" s="93"/>
      <c r="L888" s="93"/>
      <c r="M888" s="93"/>
      <c r="N888" s="93"/>
      <c r="O888" s="93"/>
      <c r="P888" s="93"/>
      <c r="Q888" s="93"/>
      <c r="R888" s="93"/>
      <c r="S888" s="93"/>
    </row>
    <row r="889" spans="4:19" x14ac:dyDescent="0.2">
      <c r="D889" s="93"/>
      <c r="E889" s="93"/>
      <c r="F889" s="93"/>
      <c r="G889" s="93"/>
      <c r="H889" s="93"/>
      <c r="I889" s="93"/>
      <c r="J889" s="93"/>
      <c r="K889" s="93"/>
      <c r="L889" s="93"/>
      <c r="M889" s="93"/>
      <c r="N889" s="93"/>
      <c r="O889" s="93"/>
      <c r="P889" s="93"/>
      <c r="Q889" s="93"/>
      <c r="R889" s="93"/>
      <c r="S889" s="93"/>
    </row>
    <row r="890" spans="4:19" x14ac:dyDescent="0.2">
      <c r="D890" s="93"/>
      <c r="E890" s="93"/>
      <c r="F890" s="93"/>
      <c r="G890" s="93"/>
      <c r="H890" s="93"/>
      <c r="I890" s="93"/>
      <c r="J890" s="93"/>
      <c r="K890" s="93"/>
      <c r="L890" s="93"/>
      <c r="M890" s="93"/>
      <c r="N890" s="93"/>
      <c r="O890" s="93"/>
      <c r="P890" s="93"/>
      <c r="Q890" s="93"/>
      <c r="R890" s="93"/>
      <c r="S890" s="93"/>
    </row>
    <row r="891" spans="4:19" x14ac:dyDescent="0.2">
      <c r="D891" s="93"/>
      <c r="E891" s="93"/>
      <c r="F891" s="93"/>
      <c r="G891" s="93"/>
      <c r="H891" s="93"/>
      <c r="I891" s="93"/>
      <c r="J891" s="93"/>
      <c r="K891" s="93"/>
      <c r="L891" s="93"/>
      <c r="M891" s="93"/>
      <c r="N891" s="93"/>
      <c r="O891" s="93"/>
      <c r="P891" s="93"/>
      <c r="Q891" s="93"/>
      <c r="R891" s="93"/>
      <c r="S891" s="93"/>
    </row>
    <row r="892" spans="4:19" x14ac:dyDescent="0.2">
      <c r="D892" s="93"/>
      <c r="E892" s="93"/>
      <c r="F892" s="93"/>
      <c r="G892" s="93"/>
      <c r="H892" s="93"/>
      <c r="I892" s="93"/>
      <c r="J892" s="93"/>
      <c r="K892" s="93"/>
      <c r="L892" s="93"/>
      <c r="M892" s="93"/>
      <c r="N892" s="93"/>
      <c r="O892" s="93"/>
      <c r="P892" s="93"/>
      <c r="Q892" s="93"/>
      <c r="R892" s="93"/>
      <c r="S892" s="93"/>
    </row>
    <row r="893" spans="4:19" x14ac:dyDescent="0.2">
      <c r="D893" s="93"/>
      <c r="E893" s="93"/>
      <c r="F893" s="93"/>
      <c r="G893" s="93"/>
      <c r="H893" s="93"/>
      <c r="I893" s="93"/>
      <c r="J893" s="93"/>
      <c r="K893" s="93"/>
      <c r="L893" s="93"/>
      <c r="M893" s="93"/>
      <c r="N893" s="93"/>
      <c r="O893" s="93"/>
      <c r="P893" s="93"/>
      <c r="Q893" s="93"/>
      <c r="R893" s="93"/>
      <c r="S893" s="93"/>
    </row>
    <row r="894" spans="4:19" x14ac:dyDescent="0.2">
      <c r="D894" s="93"/>
      <c r="E894" s="93"/>
      <c r="F894" s="93"/>
      <c r="G894" s="93"/>
      <c r="H894" s="93"/>
      <c r="I894" s="93"/>
      <c r="J894" s="93"/>
      <c r="K894" s="93"/>
      <c r="L894" s="93"/>
      <c r="M894" s="93"/>
      <c r="N894" s="93"/>
      <c r="O894" s="93"/>
      <c r="P894" s="93"/>
      <c r="Q894" s="93"/>
      <c r="R894" s="93"/>
      <c r="S894" s="93"/>
    </row>
    <row r="895" spans="4:19" x14ac:dyDescent="0.2">
      <c r="D895" s="93"/>
      <c r="E895" s="93"/>
      <c r="F895" s="93"/>
      <c r="G895" s="93"/>
      <c r="H895" s="93"/>
      <c r="I895" s="93"/>
      <c r="J895" s="93"/>
      <c r="K895" s="93"/>
      <c r="L895" s="93"/>
      <c r="M895" s="93"/>
      <c r="N895" s="93"/>
      <c r="O895" s="93"/>
      <c r="P895" s="93"/>
      <c r="Q895" s="93"/>
      <c r="R895" s="93"/>
      <c r="S895" s="93"/>
    </row>
    <row r="896" spans="4:19" x14ac:dyDescent="0.2">
      <c r="D896" s="93"/>
      <c r="E896" s="93"/>
      <c r="F896" s="93"/>
      <c r="G896" s="93"/>
      <c r="H896" s="93"/>
      <c r="I896" s="93"/>
      <c r="J896" s="93"/>
      <c r="K896" s="93"/>
      <c r="L896" s="93"/>
      <c r="M896" s="93"/>
      <c r="N896" s="93"/>
      <c r="O896" s="93"/>
      <c r="P896" s="93"/>
      <c r="Q896" s="93"/>
      <c r="R896" s="93"/>
      <c r="S896" s="93"/>
    </row>
    <row r="897" spans="4:19" x14ac:dyDescent="0.2">
      <c r="D897" s="93"/>
      <c r="E897" s="93"/>
      <c r="F897" s="93"/>
      <c r="G897" s="93"/>
      <c r="H897" s="93"/>
      <c r="I897" s="93"/>
      <c r="J897" s="93"/>
      <c r="K897" s="93"/>
      <c r="L897" s="93"/>
      <c r="M897" s="93"/>
      <c r="N897" s="93"/>
      <c r="O897" s="93"/>
      <c r="P897" s="93"/>
      <c r="Q897" s="93"/>
      <c r="R897" s="93"/>
      <c r="S897" s="93"/>
    </row>
    <row r="898" spans="4:19" x14ac:dyDescent="0.2">
      <c r="D898" s="93"/>
      <c r="E898" s="93"/>
      <c r="F898" s="93"/>
      <c r="G898" s="93"/>
      <c r="H898" s="93"/>
      <c r="I898" s="93"/>
      <c r="J898" s="93"/>
      <c r="K898" s="93"/>
      <c r="L898" s="93"/>
      <c r="M898" s="93"/>
      <c r="N898" s="93"/>
      <c r="O898" s="93"/>
      <c r="P898" s="93"/>
      <c r="Q898" s="93"/>
      <c r="R898" s="93"/>
      <c r="S898" s="93"/>
    </row>
    <row r="899" spans="4:19" x14ac:dyDescent="0.2">
      <c r="D899" s="93"/>
      <c r="E899" s="93"/>
      <c r="F899" s="93"/>
      <c r="G899" s="93"/>
      <c r="H899" s="93"/>
      <c r="I899" s="93"/>
      <c r="J899" s="93"/>
      <c r="K899" s="93"/>
      <c r="L899" s="93"/>
      <c r="M899" s="93"/>
      <c r="N899" s="93"/>
      <c r="O899" s="93"/>
      <c r="P899" s="93"/>
      <c r="Q899" s="93"/>
      <c r="R899" s="93"/>
      <c r="S899" s="93"/>
    </row>
    <row r="900" spans="4:19" x14ac:dyDescent="0.2">
      <c r="D900" s="93"/>
      <c r="E900" s="93"/>
      <c r="F900" s="93"/>
      <c r="G900" s="93"/>
      <c r="H900" s="93"/>
      <c r="I900" s="93"/>
      <c r="J900" s="93"/>
      <c r="K900" s="93"/>
      <c r="L900" s="93"/>
      <c r="M900" s="93"/>
      <c r="N900" s="93"/>
      <c r="O900" s="93"/>
      <c r="P900" s="93"/>
      <c r="Q900" s="93"/>
      <c r="R900" s="93"/>
      <c r="S900" s="93"/>
    </row>
    <row r="901" spans="4:19" x14ac:dyDescent="0.2">
      <c r="D901" s="93"/>
      <c r="E901" s="93"/>
      <c r="F901" s="93"/>
      <c r="G901" s="93"/>
      <c r="H901" s="93"/>
      <c r="I901" s="93"/>
      <c r="J901" s="93"/>
      <c r="K901" s="93"/>
      <c r="L901" s="93"/>
      <c r="M901" s="93"/>
      <c r="N901" s="93"/>
      <c r="O901" s="93"/>
      <c r="P901" s="93"/>
      <c r="Q901" s="93"/>
      <c r="R901" s="93"/>
      <c r="S901" s="93"/>
    </row>
    <row r="902" spans="4:19" x14ac:dyDescent="0.2">
      <c r="D902" s="93"/>
      <c r="E902" s="93"/>
      <c r="F902" s="93"/>
      <c r="G902" s="93"/>
      <c r="H902" s="93"/>
      <c r="I902" s="93"/>
      <c r="J902" s="93"/>
      <c r="K902" s="93"/>
      <c r="L902" s="93"/>
      <c r="M902" s="93"/>
      <c r="N902" s="93"/>
      <c r="O902" s="93"/>
      <c r="P902" s="93"/>
      <c r="Q902" s="93"/>
      <c r="R902" s="93"/>
      <c r="S902" s="93"/>
    </row>
    <row r="903" spans="4:19" x14ac:dyDescent="0.2">
      <c r="D903" s="93"/>
      <c r="E903" s="93"/>
      <c r="F903" s="93"/>
      <c r="G903" s="93"/>
      <c r="H903" s="93"/>
      <c r="I903" s="93"/>
      <c r="J903" s="93"/>
      <c r="K903" s="93"/>
      <c r="L903" s="93"/>
      <c r="M903" s="93"/>
      <c r="N903" s="93"/>
      <c r="O903" s="93"/>
      <c r="P903" s="93"/>
      <c r="Q903" s="93"/>
      <c r="R903" s="93"/>
      <c r="S903" s="93"/>
    </row>
    <row r="904" spans="4:19" x14ac:dyDescent="0.2">
      <c r="D904" s="93"/>
      <c r="E904" s="93"/>
      <c r="F904" s="93"/>
      <c r="G904" s="93"/>
      <c r="H904" s="93"/>
      <c r="I904" s="93"/>
      <c r="J904" s="93"/>
      <c r="K904" s="93"/>
      <c r="L904" s="93"/>
      <c r="M904" s="93"/>
      <c r="N904" s="93"/>
      <c r="O904" s="93"/>
      <c r="P904" s="93"/>
      <c r="Q904" s="93"/>
      <c r="R904" s="93"/>
      <c r="S904" s="93"/>
    </row>
    <row r="905" spans="4:19" x14ac:dyDescent="0.2">
      <c r="D905" s="93"/>
      <c r="E905" s="93"/>
      <c r="F905" s="93"/>
      <c r="G905" s="93"/>
      <c r="H905" s="93"/>
      <c r="I905" s="93"/>
      <c r="J905" s="93"/>
      <c r="K905" s="93"/>
      <c r="L905" s="93"/>
      <c r="M905" s="93"/>
      <c r="N905" s="93"/>
      <c r="O905" s="93"/>
      <c r="P905" s="93"/>
      <c r="Q905" s="93"/>
      <c r="R905" s="93"/>
      <c r="S905" s="93"/>
    </row>
    <row r="906" spans="4:19" x14ac:dyDescent="0.2">
      <c r="D906" s="93"/>
      <c r="E906" s="93"/>
      <c r="F906" s="93"/>
      <c r="G906" s="93"/>
      <c r="H906" s="93"/>
      <c r="I906" s="93"/>
      <c r="J906" s="93"/>
      <c r="K906" s="93"/>
      <c r="L906" s="93"/>
      <c r="M906" s="93"/>
      <c r="N906" s="93"/>
      <c r="O906" s="93"/>
      <c r="P906" s="93"/>
      <c r="Q906" s="93"/>
      <c r="R906" s="93"/>
      <c r="S906" s="93"/>
    </row>
    <row r="907" spans="4:19" x14ac:dyDescent="0.2">
      <c r="D907" s="93"/>
      <c r="E907" s="93"/>
      <c r="F907" s="93"/>
      <c r="G907" s="93"/>
      <c r="H907" s="93"/>
      <c r="I907" s="93"/>
      <c r="J907" s="93"/>
      <c r="K907" s="93"/>
      <c r="L907" s="93"/>
      <c r="M907" s="93"/>
      <c r="N907" s="93"/>
      <c r="O907" s="93"/>
      <c r="P907" s="93"/>
      <c r="Q907" s="93"/>
      <c r="R907" s="93"/>
      <c r="S907" s="93"/>
    </row>
    <row r="908" spans="4:19" x14ac:dyDescent="0.2">
      <c r="D908" s="93"/>
      <c r="E908" s="93"/>
      <c r="F908" s="93"/>
      <c r="G908" s="93"/>
      <c r="H908" s="93"/>
      <c r="I908" s="93"/>
      <c r="J908" s="93"/>
      <c r="K908" s="93"/>
      <c r="L908" s="93"/>
      <c r="M908" s="93"/>
      <c r="N908" s="93"/>
      <c r="O908" s="93"/>
      <c r="P908" s="93"/>
      <c r="Q908" s="93"/>
      <c r="R908" s="93"/>
      <c r="S908" s="93"/>
    </row>
    <row r="909" spans="4:19" x14ac:dyDescent="0.2">
      <c r="D909" s="93"/>
      <c r="E909" s="93"/>
      <c r="F909" s="93"/>
      <c r="G909" s="93"/>
      <c r="H909" s="93"/>
      <c r="I909" s="93"/>
      <c r="J909" s="93"/>
      <c r="K909" s="93"/>
      <c r="L909" s="93"/>
      <c r="M909" s="93"/>
      <c r="N909" s="93"/>
      <c r="O909" s="93"/>
      <c r="P909" s="93"/>
      <c r="Q909" s="93"/>
      <c r="R909" s="93"/>
      <c r="S909" s="93"/>
    </row>
    <row r="910" spans="4:19" x14ac:dyDescent="0.2">
      <c r="D910" s="93"/>
      <c r="E910" s="93"/>
      <c r="F910" s="93"/>
      <c r="G910" s="93"/>
      <c r="H910" s="93"/>
      <c r="I910" s="93"/>
      <c r="J910" s="93"/>
      <c r="K910" s="93"/>
      <c r="L910" s="93"/>
      <c r="M910" s="93"/>
      <c r="N910" s="93"/>
      <c r="O910" s="93"/>
      <c r="P910" s="93"/>
      <c r="Q910" s="93"/>
      <c r="R910" s="93"/>
      <c r="S910" s="93"/>
    </row>
    <row r="911" spans="4:19" x14ac:dyDescent="0.2">
      <c r="D911" s="93"/>
      <c r="E911" s="93"/>
      <c r="F911" s="93"/>
      <c r="G911" s="93"/>
      <c r="H911" s="93"/>
      <c r="I911" s="93"/>
      <c r="J911" s="93"/>
      <c r="K911" s="93"/>
      <c r="L911" s="93"/>
      <c r="M911" s="93"/>
      <c r="N911" s="93"/>
      <c r="O911" s="93"/>
      <c r="P911" s="93"/>
      <c r="Q911" s="93"/>
      <c r="R911" s="93"/>
      <c r="S911" s="93"/>
    </row>
    <row r="912" spans="4:19" x14ac:dyDescent="0.2">
      <c r="D912" s="93"/>
      <c r="E912" s="93"/>
      <c r="F912" s="93"/>
      <c r="G912" s="93"/>
      <c r="H912" s="93"/>
      <c r="I912" s="93"/>
      <c r="J912" s="93"/>
      <c r="K912" s="93"/>
      <c r="L912" s="93"/>
      <c r="M912" s="93"/>
      <c r="N912" s="93"/>
      <c r="O912" s="93"/>
      <c r="P912" s="93"/>
      <c r="Q912" s="93"/>
      <c r="R912" s="93"/>
      <c r="S912" s="93"/>
    </row>
    <row r="913" spans="4:19" x14ac:dyDescent="0.2">
      <c r="D913" s="93"/>
      <c r="E913" s="93"/>
      <c r="F913" s="93"/>
      <c r="G913" s="93"/>
      <c r="H913" s="93"/>
      <c r="I913" s="93"/>
      <c r="J913" s="93"/>
      <c r="K913" s="93"/>
      <c r="L913" s="93"/>
      <c r="M913" s="93"/>
      <c r="N913" s="93"/>
      <c r="O913" s="93"/>
      <c r="P913" s="93"/>
      <c r="Q913" s="93"/>
      <c r="R913" s="93"/>
      <c r="S913" s="93"/>
    </row>
    <row r="914" spans="4:19" x14ac:dyDescent="0.2">
      <c r="D914" s="93"/>
      <c r="E914" s="93"/>
      <c r="F914" s="93"/>
      <c r="G914" s="93"/>
      <c r="H914" s="93"/>
      <c r="I914" s="93"/>
      <c r="J914" s="93"/>
      <c r="K914" s="93"/>
      <c r="L914" s="93"/>
      <c r="M914" s="93"/>
      <c r="N914" s="93"/>
      <c r="O914" s="93"/>
      <c r="P914" s="93"/>
      <c r="Q914" s="93"/>
      <c r="R914" s="93"/>
      <c r="S914" s="93"/>
    </row>
    <row r="915" spans="4:19" x14ac:dyDescent="0.2">
      <c r="D915" s="93"/>
      <c r="E915" s="93"/>
      <c r="F915" s="93"/>
      <c r="G915" s="93"/>
      <c r="H915" s="93"/>
      <c r="I915" s="93"/>
      <c r="J915" s="93"/>
      <c r="K915" s="93"/>
      <c r="L915" s="93"/>
      <c r="M915" s="93"/>
      <c r="N915" s="93"/>
      <c r="O915" s="93"/>
      <c r="P915" s="93"/>
      <c r="Q915" s="93"/>
      <c r="R915" s="93"/>
      <c r="S915" s="93"/>
    </row>
    <row r="916" spans="4:19" x14ac:dyDescent="0.2">
      <c r="D916" s="93"/>
      <c r="E916" s="93"/>
      <c r="F916" s="93"/>
      <c r="G916" s="93"/>
      <c r="H916" s="93"/>
      <c r="I916" s="93"/>
      <c r="J916" s="93"/>
      <c r="K916" s="93"/>
      <c r="L916" s="93"/>
      <c r="M916" s="93"/>
      <c r="N916" s="93"/>
      <c r="O916" s="93"/>
      <c r="P916" s="93"/>
      <c r="Q916" s="93"/>
      <c r="R916" s="93"/>
      <c r="S916" s="93"/>
    </row>
    <row r="917" spans="4:19" x14ac:dyDescent="0.2">
      <c r="D917" s="93"/>
      <c r="E917" s="93"/>
      <c r="F917" s="93"/>
      <c r="G917" s="93"/>
      <c r="H917" s="93"/>
      <c r="I917" s="93"/>
      <c r="J917" s="93"/>
      <c r="K917" s="93"/>
      <c r="L917" s="93"/>
      <c r="M917" s="93"/>
      <c r="N917" s="93"/>
      <c r="O917" s="93"/>
      <c r="P917" s="93"/>
      <c r="Q917" s="93"/>
      <c r="R917" s="93"/>
      <c r="S917" s="93"/>
    </row>
    <row r="918" spans="4:19" x14ac:dyDescent="0.2">
      <c r="D918" s="93"/>
      <c r="E918" s="93"/>
      <c r="F918" s="93"/>
      <c r="G918" s="93"/>
      <c r="H918" s="93"/>
      <c r="I918" s="93"/>
      <c r="J918" s="93"/>
      <c r="K918" s="93"/>
      <c r="L918" s="93"/>
      <c r="M918" s="93"/>
      <c r="N918" s="93"/>
      <c r="O918" s="93"/>
      <c r="P918" s="93"/>
      <c r="Q918" s="93"/>
      <c r="R918" s="93"/>
      <c r="S918" s="93"/>
    </row>
    <row r="919" spans="4:19" x14ac:dyDescent="0.2">
      <c r="D919" s="93"/>
      <c r="E919" s="93"/>
      <c r="F919" s="93"/>
      <c r="G919" s="93"/>
      <c r="H919" s="93"/>
      <c r="I919" s="93"/>
      <c r="J919" s="93"/>
      <c r="K919" s="93"/>
      <c r="L919" s="93"/>
      <c r="M919" s="93"/>
      <c r="N919" s="93"/>
      <c r="O919" s="93"/>
      <c r="P919" s="93"/>
      <c r="Q919" s="93"/>
      <c r="R919" s="93"/>
      <c r="S919" s="93"/>
    </row>
    <row r="920" spans="4:19" x14ac:dyDescent="0.2">
      <c r="D920" s="93"/>
      <c r="E920" s="93"/>
      <c r="F920" s="93"/>
      <c r="G920" s="93"/>
      <c r="H920" s="93"/>
      <c r="I920" s="93"/>
      <c r="J920" s="93"/>
      <c r="K920" s="93"/>
      <c r="L920" s="93"/>
      <c r="M920" s="93"/>
      <c r="N920" s="93"/>
      <c r="O920" s="93"/>
      <c r="P920" s="93"/>
      <c r="Q920" s="93"/>
      <c r="R920" s="93"/>
      <c r="S920" s="93"/>
    </row>
    <row r="921" spans="4:19" x14ac:dyDescent="0.2">
      <c r="D921" s="93"/>
      <c r="E921" s="93"/>
      <c r="F921" s="93"/>
      <c r="G921" s="93"/>
      <c r="H921" s="93"/>
      <c r="I921" s="93"/>
      <c r="J921" s="93"/>
      <c r="K921" s="93"/>
      <c r="L921" s="93"/>
      <c r="M921" s="93"/>
      <c r="N921" s="93"/>
      <c r="O921" s="93"/>
      <c r="P921" s="93"/>
      <c r="Q921" s="93"/>
      <c r="R921" s="93"/>
      <c r="S921" s="93"/>
    </row>
    <row r="922" spans="4:19" x14ac:dyDescent="0.2">
      <c r="D922" s="93"/>
      <c r="E922" s="93"/>
      <c r="F922" s="93"/>
      <c r="G922" s="93"/>
      <c r="H922" s="93"/>
      <c r="I922" s="93"/>
      <c r="J922" s="93"/>
      <c r="K922" s="93"/>
      <c r="L922" s="93"/>
      <c r="M922" s="93"/>
      <c r="N922" s="93"/>
      <c r="O922" s="93"/>
      <c r="P922" s="93"/>
      <c r="Q922" s="93"/>
      <c r="R922" s="93"/>
      <c r="S922" s="93"/>
    </row>
    <row r="923" spans="4:19" x14ac:dyDescent="0.2">
      <c r="D923" s="93"/>
      <c r="E923" s="93"/>
      <c r="F923" s="93"/>
      <c r="G923" s="93"/>
      <c r="H923" s="93"/>
      <c r="I923" s="93"/>
      <c r="J923" s="93"/>
      <c r="K923" s="93"/>
      <c r="L923" s="93"/>
      <c r="M923" s="93"/>
      <c r="N923" s="93"/>
      <c r="O923" s="93"/>
      <c r="P923" s="93"/>
      <c r="Q923" s="93"/>
      <c r="R923" s="93"/>
      <c r="S923" s="93"/>
    </row>
    <row r="924" spans="4:19" x14ac:dyDescent="0.2">
      <c r="D924" s="93"/>
      <c r="E924" s="93"/>
      <c r="F924" s="93"/>
      <c r="G924" s="93"/>
      <c r="H924" s="93"/>
      <c r="I924" s="93"/>
      <c r="J924" s="93"/>
      <c r="K924" s="93"/>
      <c r="L924" s="93"/>
      <c r="M924" s="93"/>
      <c r="N924" s="93"/>
      <c r="O924" s="93"/>
      <c r="P924" s="93"/>
      <c r="Q924" s="93"/>
      <c r="R924" s="93"/>
      <c r="S924" s="93"/>
    </row>
    <row r="925" spans="4:19" x14ac:dyDescent="0.2">
      <c r="D925" s="93"/>
      <c r="E925" s="93"/>
      <c r="F925" s="93"/>
      <c r="G925" s="93"/>
      <c r="H925" s="93"/>
      <c r="I925" s="93"/>
      <c r="J925" s="93"/>
      <c r="K925" s="93"/>
      <c r="L925" s="93"/>
      <c r="M925" s="93"/>
      <c r="N925" s="93"/>
      <c r="O925" s="93"/>
      <c r="P925" s="93"/>
      <c r="Q925" s="93"/>
      <c r="R925" s="93"/>
      <c r="S925" s="93"/>
    </row>
    <row r="926" spans="4:19" x14ac:dyDescent="0.2">
      <c r="D926" s="93"/>
      <c r="E926" s="93"/>
      <c r="F926" s="93"/>
      <c r="G926" s="93"/>
      <c r="H926" s="93"/>
      <c r="I926" s="93"/>
      <c r="J926" s="93"/>
      <c r="K926" s="93"/>
      <c r="L926" s="93"/>
      <c r="M926" s="93"/>
      <c r="N926" s="93"/>
      <c r="O926" s="93"/>
      <c r="P926" s="93"/>
      <c r="Q926" s="93"/>
      <c r="R926" s="93"/>
      <c r="S926" s="93"/>
    </row>
    <row r="927" spans="4:19" x14ac:dyDescent="0.2">
      <c r="D927" s="93"/>
      <c r="E927" s="93"/>
      <c r="F927" s="93"/>
      <c r="G927" s="93"/>
      <c r="H927" s="93"/>
      <c r="I927" s="93"/>
      <c r="J927" s="93"/>
      <c r="K927" s="93"/>
      <c r="L927" s="93"/>
      <c r="M927" s="93"/>
      <c r="N927" s="93"/>
      <c r="O927" s="93"/>
      <c r="P927" s="93"/>
      <c r="Q927" s="93"/>
      <c r="R927" s="93"/>
      <c r="S927" s="93"/>
    </row>
    <row r="928" spans="4:19" x14ac:dyDescent="0.2">
      <c r="D928" s="93"/>
      <c r="E928" s="93"/>
      <c r="F928" s="93"/>
      <c r="G928" s="93"/>
      <c r="H928" s="93"/>
      <c r="I928" s="93"/>
      <c r="J928" s="93"/>
      <c r="K928" s="93"/>
      <c r="L928" s="93"/>
      <c r="M928" s="93"/>
      <c r="N928" s="93"/>
      <c r="O928" s="93"/>
      <c r="P928" s="93"/>
      <c r="Q928" s="93"/>
      <c r="R928" s="93"/>
      <c r="S928" s="93"/>
    </row>
    <row r="929" spans="4:19" x14ac:dyDescent="0.2">
      <c r="D929" s="93"/>
      <c r="E929" s="93"/>
      <c r="F929" s="93"/>
      <c r="G929" s="93"/>
      <c r="H929" s="93"/>
      <c r="I929" s="93"/>
      <c r="J929" s="93"/>
      <c r="K929" s="93"/>
      <c r="L929" s="93"/>
      <c r="M929" s="93"/>
      <c r="N929" s="93"/>
      <c r="O929" s="93"/>
      <c r="P929" s="93"/>
      <c r="Q929" s="93"/>
      <c r="R929" s="93"/>
      <c r="S929" s="93"/>
    </row>
    <row r="930" spans="4:19" x14ac:dyDescent="0.2">
      <c r="D930" s="93"/>
      <c r="E930" s="93"/>
      <c r="F930" s="93"/>
      <c r="G930" s="93"/>
      <c r="H930" s="93"/>
      <c r="I930" s="93"/>
      <c r="J930" s="93"/>
      <c r="K930" s="93"/>
      <c r="L930" s="93"/>
      <c r="M930" s="93"/>
      <c r="N930" s="93"/>
      <c r="O930" s="93"/>
      <c r="P930" s="93"/>
      <c r="Q930" s="93"/>
      <c r="R930" s="93"/>
      <c r="S930" s="93"/>
    </row>
    <row r="931" spans="4:19" x14ac:dyDescent="0.2">
      <c r="D931" s="93"/>
      <c r="E931" s="93"/>
      <c r="F931" s="93"/>
      <c r="G931" s="93"/>
      <c r="H931" s="93"/>
      <c r="I931" s="93"/>
      <c r="J931" s="93"/>
      <c r="K931" s="93"/>
      <c r="L931" s="93"/>
      <c r="M931" s="93"/>
      <c r="N931" s="93"/>
      <c r="O931" s="93"/>
      <c r="P931" s="93"/>
      <c r="Q931" s="93"/>
      <c r="R931" s="93"/>
      <c r="S931" s="93"/>
    </row>
    <row r="932" spans="4:19" x14ac:dyDescent="0.2">
      <c r="D932" s="93"/>
      <c r="E932" s="93"/>
      <c r="F932" s="93"/>
      <c r="G932" s="93"/>
      <c r="H932" s="93"/>
      <c r="I932" s="93"/>
      <c r="J932" s="93"/>
      <c r="K932" s="93"/>
      <c r="L932" s="93"/>
      <c r="M932" s="93"/>
      <c r="N932" s="93"/>
      <c r="O932" s="93"/>
      <c r="P932" s="93"/>
      <c r="Q932" s="93"/>
      <c r="R932" s="93"/>
      <c r="S932" s="93"/>
    </row>
    <row r="933" spans="4:19" x14ac:dyDescent="0.2">
      <c r="D933" s="93"/>
      <c r="E933" s="93"/>
      <c r="F933" s="93"/>
      <c r="G933" s="93"/>
      <c r="H933" s="93"/>
      <c r="I933" s="93"/>
      <c r="J933" s="93"/>
      <c r="K933" s="93"/>
      <c r="L933" s="93"/>
      <c r="M933" s="93"/>
      <c r="N933" s="93"/>
      <c r="O933" s="93"/>
      <c r="P933" s="93"/>
      <c r="Q933" s="93"/>
      <c r="R933" s="93"/>
      <c r="S933" s="93"/>
    </row>
    <row r="934" spans="4:19" x14ac:dyDescent="0.2">
      <c r="D934" s="93"/>
      <c r="E934" s="93"/>
      <c r="F934" s="93"/>
      <c r="G934" s="93"/>
      <c r="H934" s="93"/>
      <c r="I934" s="93"/>
      <c r="J934" s="93"/>
      <c r="K934" s="93"/>
      <c r="L934" s="93"/>
      <c r="M934" s="93"/>
      <c r="N934" s="93"/>
      <c r="O934" s="93"/>
      <c r="P934" s="93"/>
      <c r="Q934" s="93"/>
      <c r="R934" s="93"/>
      <c r="S934" s="93"/>
    </row>
    <row r="935" spans="4:19" x14ac:dyDescent="0.2">
      <c r="D935" s="93"/>
      <c r="E935" s="93"/>
      <c r="F935" s="93"/>
      <c r="G935" s="93"/>
      <c r="H935" s="93"/>
      <c r="I935" s="93"/>
      <c r="J935" s="93"/>
      <c r="K935" s="93"/>
      <c r="L935" s="93"/>
      <c r="M935" s="93"/>
      <c r="N935" s="93"/>
      <c r="O935" s="93"/>
      <c r="P935" s="93"/>
      <c r="Q935" s="93"/>
      <c r="R935" s="93"/>
      <c r="S935" s="93"/>
    </row>
    <row r="936" spans="4:19" x14ac:dyDescent="0.2">
      <c r="D936" s="93"/>
      <c r="E936" s="93"/>
      <c r="F936" s="93"/>
      <c r="G936" s="93"/>
      <c r="H936" s="93"/>
      <c r="I936" s="93"/>
      <c r="J936" s="93"/>
      <c r="K936" s="93"/>
      <c r="L936" s="93"/>
      <c r="M936" s="93"/>
      <c r="N936" s="93"/>
      <c r="O936" s="93"/>
      <c r="P936" s="93"/>
      <c r="Q936" s="93"/>
      <c r="R936" s="93"/>
      <c r="S936" s="93"/>
    </row>
    <row r="937" spans="4:19" x14ac:dyDescent="0.2">
      <c r="D937" s="93"/>
      <c r="E937" s="93"/>
      <c r="F937" s="93"/>
      <c r="G937" s="93"/>
      <c r="H937" s="93"/>
      <c r="I937" s="93"/>
      <c r="J937" s="93"/>
      <c r="K937" s="93"/>
      <c r="L937" s="93"/>
      <c r="M937" s="93"/>
      <c r="N937" s="93"/>
      <c r="O937" s="93"/>
      <c r="P937" s="93"/>
      <c r="Q937" s="93"/>
      <c r="R937" s="93"/>
      <c r="S937" s="93"/>
    </row>
    <row r="938" spans="4:19" x14ac:dyDescent="0.2">
      <c r="D938" s="93"/>
      <c r="E938" s="93"/>
      <c r="F938" s="93"/>
      <c r="G938" s="93"/>
      <c r="H938" s="93"/>
      <c r="I938" s="93"/>
      <c r="J938" s="93"/>
      <c r="K938" s="93"/>
      <c r="L938" s="93"/>
      <c r="M938" s="93"/>
      <c r="N938" s="93"/>
      <c r="O938" s="93"/>
      <c r="P938" s="93"/>
      <c r="Q938" s="93"/>
      <c r="R938" s="93"/>
      <c r="S938" s="93"/>
    </row>
    <row r="939" spans="4:19" x14ac:dyDescent="0.2">
      <c r="D939" s="93"/>
      <c r="E939" s="93"/>
      <c r="F939" s="93"/>
      <c r="G939" s="93"/>
      <c r="H939" s="93"/>
      <c r="I939" s="93"/>
      <c r="J939" s="93"/>
      <c r="K939" s="93"/>
      <c r="L939" s="93"/>
      <c r="M939" s="93"/>
      <c r="N939" s="93"/>
      <c r="O939" s="93"/>
      <c r="P939" s="93"/>
      <c r="Q939" s="93"/>
      <c r="R939" s="93"/>
      <c r="S939" s="93"/>
    </row>
    <row r="940" spans="4:19" x14ac:dyDescent="0.2">
      <c r="D940" s="93"/>
      <c r="E940" s="93"/>
      <c r="F940" s="93"/>
      <c r="G940" s="93"/>
      <c r="H940" s="93"/>
      <c r="I940" s="93"/>
      <c r="J940" s="93"/>
      <c r="K940" s="93"/>
      <c r="L940" s="93"/>
      <c r="M940" s="93"/>
      <c r="N940" s="93"/>
      <c r="O940" s="93"/>
      <c r="P940" s="93"/>
      <c r="Q940" s="93"/>
      <c r="R940" s="93"/>
      <c r="S940" s="93"/>
    </row>
    <row r="941" spans="4:19" x14ac:dyDescent="0.2">
      <c r="D941" s="93"/>
      <c r="E941" s="93"/>
      <c r="F941" s="93"/>
      <c r="G941" s="93"/>
      <c r="H941" s="93"/>
      <c r="I941" s="93"/>
      <c r="J941" s="93"/>
      <c r="K941" s="93"/>
      <c r="L941" s="93"/>
      <c r="M941" s="93"/>
      <c r="N941" s="93"/>
      <c r="O941" s="93"/>
      <c r="P941" s="93"/>
      <c r="Q941" s="93"/>
      <c r="R941" s="93"/>
      <c r="S941" s="93"/>
    </row>
    <row r="942" spans="4:19" x14ac:dyDescent="0.2">
      <c r="D942" s="93"/>
      <c r="E942" s="93"/>
      <c r="F942" s="93"/>
      <c r="G942" s="93"/>
      <c r="H942" s="93"/>
      <c r="I942" s="93"/>
      <c r="J942" s="93"/>
      <c r="K942" s="93"/>
      <c r="L942" s="93"/>
      <c r="M942" s="93"/>
      <c r="N942" s="93"/>
      <c r="O942" s="93"/>
      <c r="P942" s="93"/>
      <c r="Q942" s="93"/>
      <c r="R942" s="93"/>
      <c r="S942" s="93"/>
    </row>
    <row r="943" spans="4:19" x14ac:dyDescent="0.2">
      <c r="D943" s="93"/>
      <c r="E943" s="93"/>
      <c r="F943" s="93"/>
      <c r="G943" s="93"/>
      <c r="H943" s="93"/>
      <c r="I943" s="93"/>
      <c r="J943" s="93"/>
      <c r="K943" s="93"/>
      <c r="L943" s="93"/>
      <c r="M943" s="93"/>
      <c r="N943" s="93"/>
      <c r="O943" s="93"/>
      <c r="P943" s="93"/>
      <c r="Q943" s="93"/>
      <c r="R943" s="93"/>
      <c r="S943" s="93"/>
    </row>
    <row r="944" spans="4:19" x14ac:dyDescent="0.2">
      <c r="D944" s="93"/>
      <c r="E944" s="93"/>
      <c r="F944" s="93"/>
      <c r="G944" s="93"/>
      <c r="H944" s="93"/>
      <c r="I944" s="93"/>
      <c r="J944" s="93"/>
      <c r="K944" s="93"/>
      <c r="L944" s="93"/>
      <c r="M944" s="93"/>
      <c r="N944" s="93"/>
      <c r="O944" s="93"/>
      <c r="P944" s="93"/>
      <c r="Q944" s="93"/>
      <c r="R944" s="93"/>
      <c r="S944" s="93"/>
    </row>
    <row r="945" spans="4:19" x14ac:dyDescent="0.2">
      <c r="D945" s="93"/>
      <c r="E945" s="93"/>
      <c r="F945" s="93"/>
      <c r="G945" s="93"/>
      <c r="H945" s="93"/>
      <c r="I945" s="93"/>
      <c r="J945" s="93"/>
      <c r="K945" s="93"/>
      <c r="L945" s="93"/>
      <c r="M945" s="93"/>
      <c r="N945" s="93"/>
      <c r="O945" s="93"/>
      <c r="P945" s="93"/>
      <c r="Q945" s="93"/>
      <c r="R945" s="93"/>
      <c r="S945" s="93"/>
    </row>
    <row r="946" spans="4:19" x14ac:dyDescent="0.2">
      <c r="D946" s="93"/>
      <c r="E946" s="93"/>
      <c r="F946" s="93"/>
      <c r="G946" s="93"/>
      <c r="H946" s="93"/>
      <c r="I946" s="93"/>
      <c r="J946" s="93"/>
      <c r="K946" s="93"/>
      <c r="L946" s="93"/>
      <c r="M946" s="93"/>
      <c r="N946" s="93"/>
      <c r="O946" s="93"/>
      <c r="P946" s="93"/>
      <c r="Q946" s="93"/>
      <c r="R946" s="93"/>
      <c r="S946" s="93"/>
    </row>
    <row r="947" spans="4:19" x14ac:dyDescent="0.2">
      <c r="D947" s="93"/>
      <c r="E947" s="93"/>
      <c r="F947" s="93"/>
      <c r="G947" s="93"/>
      <c r="H947" s="93"/>
      <c r="I947" s="93"/>
      <c r="J947" s="93"/>
      <c r="K947" s="93"/>
      <c r="L947" s="93"/>
      <c r="M947" s="93"/>
      <c r="N947" s="93"/>
      <c r="O947" s="93"/>
      <c r="P947" s="93"/>
      <c r="Q947" s="93"/>
      <c r="R947" s="93"/>
      <c r="S947" s="93"/>
    </row>
    <row r="948" spans="4:19" x14ac:dyDescent="0.2">
      <c r="D948" s="93"/>
      <c r="E948" s="93"/>
      <c r="F948" s="93"/>
      <c r="G948" s="93"/>
      <c r="H948" s="93"/>
      <c r="I948" s="93"/>
      <c r="J948" s="93"/>
      <c r="K948" s="93"/>
      <c r="L948" s="93"/>
      <c r="M948" s="93"/>
      <c r="N948" s="93"/>
      <c r="O948" s="93"/>
      <c r="P948" s="93"/>
      <c r="Q948" s="93"/>
      <c r="R948" s="93"/>
      <c r="S948" s="93"/>
    </row>
    <row r="949" spans="4:19" x14ac:dyDescent="0.2">
      <c r="D949" s="93"/>
      <c r="E949" s="93"/>
      <c r="F949" s="93"/>
      <c r="G949" s="93"/>
      <c r="H949" s="93"/>
      <c r="I949" s="93"/>
      <c r="J949" s="93"/>
      <c r="K949" s="93"/>
      <c r="L949" s="93"/>
      <c r="M949" s="93"/>
      <c r="N949" s="93"/>
      <c r="O949" s="93"/>
      <c r="P949" s="93"/>
      <c r="Q949" s="93"/>
      <c r="R949" s="93"/>
      <c r="S949" s="93"/>
    </row>
    <row r="950" spans="4:19" x14ac:dyDescent="0.2">
      <c r="D950" s="93"/>
      <c r="E950" s="93"/>
      <c r="F950" s="93"/>
      <c r="G950" s="93"/>
      <c r="H950" s="93"/>
      <c r="I950" s="93"/>
      <c r="J950" s="93"/>
      <c r="K950" s="93"/>
      <c r="L950" s="93"/>
      <c r="M950" s="93"/>
      <c r="N950" s="93"/>
      <c r="O950" s="93"/>
      <c r="P950" s="93"/>
      <c r="Q950" s="93"/>
      <c r="R950" s="93"/>
      <c r="S950" s="93"/>
    </row>
    <row r="951" spans="4:19" x14ac:dyDescent="0.2">
      <c r="D951" s="93"/>
      <c r="E951" s="93"/>
      <c r="F951" s="93"/>
      <c r="G951" s="93"/>
      <c r="H951" s="93"/>
      <c r="I951" s="93"/>
      <c r="J951" s="93"/>
      <c r="K951" s="93"/>
      <c r="L951" s="93"/>
      <c r="M951" s="93"/>
      <c r="N951" s="93"/>
      <c r="O951" s="93"/>
      <c r="P951" s="93"/>
      <c r="Q951" s="93"/>
      <c r="R951" s="93"/>
      <c r="S951" s="93"/>
    </row>
    <row r="952" spans="4:19" x14ac:dyDescent="0.2">
      <c r="D952" s="93"/>
      <c r="E952" s="93"/>
      <c r="F952" s="93"/>
      <c r="G952" s="93"/>
      <c r="H952" s="93"/>
      <c r="I952" s="93"/>
      <c r="J952" s="93"/>
      <c r="K952" s="93"/>
      <c r="L952" s="93"/>
      <c r="M952" s="93"/>
      <c r="N952" s="93"/>
      <c r="O952" s="93"/>
      <c r="P952" s="93"/>
      <c r="Q952" s="93"/>
      <c r="R952" s="93"/>
      <c r="S952" s="93"/>
    </row>
    <row r="953" spans="4:19" x14ac:dyDescent="0.2">
      <c r="D953" s="93"/>
      <c r="E953" s="93"/>
      <c r="F953" s="93"/>
      <c r="G953" s="93"/>
      <c r="H953" s="93"/>
      <c r="I953" s="93"/>
      <c r="J953" s="93"/>
      <c r="K953" s="93"/>
      <c r="L953" s="93"/>
      <c r="M953" s="93"/>
      <c r="N953" s="93"/>
      <c r="O953" s="93"/>
      <c r="P953" s="93"/>
      <c r="Q953" s="93"/>
      <c r="R953" s="93"/>
      <c r="S953" s="93"/>
    </row>
    <row r="954" spans="4:19" x14ac:dyDescent="0.2">
      <c r="D954" s="93"/>
      <c r="E954" s="93"/>
      <c r="F954" s="93"/>
      <c r="G954" s="93"/>
      <c r="H954" s="93"/>
      <c r="I954" s="93"/>
      <c r="J954" s="93"/>
      <c r="K954" s="93"/>
      <c r="L954" s="93"/>
      <c r="M954" s="93"/>
      <c r="N954" s="93"/>
      <c r="O954" s="93"/>
      <c r="P954" s="93"/>
      <c r="Q954" s="93"/>
      <c r="R954" s="93"/>
      <c r="S954" s="93"/>
    </row>
    <row r="955" spans="4:19" x14ac:dyDescent="0.2">
      <c r="D955" s="93"/>
      <c r="E955" s="93"/>
      <c r="F955" s="93"/>
      <c r="G955" s="93"/>
      <c r="H955" s="93"/>
      <c r="I955" s="93"/>
      <c r="J955" s="93"/>
      <c r="K955" s="93"/>
      <c r="L955" s="93"/>
      <c r="M955" s="93"/>
      <c r="N955" s="93"/>
      <c r="O955" s="93"/>
      <c r="P955" s="93"/>
      <c r="Q955" s="93"/>
      <c r="R955" s="93"/>
      <c r="S955" s="93"/>
    </row>
    <row r="956" spans="4:19" x14ac:dyDescent="0.2">
      <c r="D956" s="93"/>
      <c r="E956" s="93"/>
      <c r="F956" s="93"/>
      <c r="G956" s="93"/>
      <c r="H956" s="93"/>
      <c r="I956" s="93"/>
      <c r="J956" s="93"/>
      <c r="K956" s="93"/>
      <c r="L956" s="93"/>
      <c r="M956" s="93"/>
      <c r="N956" s="93"/>
      <c r="O956" s="93"/>
      <c r="P956" s="93"/>
      <c r="Q956" s="93"/>
      <c r="R956" s="93"/>
      <c r="S956" s="93"/>
    </row>
    <row r="957" spans="4:19" x14ac:dyDescent="0.2">
      <c r="D957" s="93"/>
      <c r="E957" s="93"/>
      <c r="F957" s="93"/>
      <c r="G957" s="93"/>
      <c r="H957" s="93"/>
      <c r="I957" s="93"/>
      <c r="J957" s="93"/>
      <c r="K957" s="93"/>
      <c r="L957" s="93"/>
      <c r="M957" s="93"/>
      <c r="N957" s="93"/>
      <c r="O957" s="93"/>
      <c r="P957" s="93"/>
      <c r="Q957" s="93"/>
      <c r="R957" s="93"/>
      <c r="S957" s="93"/>
    </row>
    <row r="958" spans="4:19" x14ac:dyDescent="0.2">
      <c r="D958" s="93"/>
      <c r="E958" s="93"/>
      <c r="F958" s="93"/>
      <c r="G958" s="93"/>
      <c r="H958" s="93"/>
      <c r="I958" s="93"/>
      <c r="J958" s="93"/>
      <c r="K958" s="93"/>
      <c r="L958" s="93"/>
      <c r="M958" s="93"/>
      <c r="N958" s="93"/>
      <c r="O958" s="93"/>
      <c r="P958" s="93"/>
      <c r="Q958" s="93"/>
      <c r="R958" s="93"/>
      <c r="S958" s="93"/>
    </row>
    <row r="959" spans="4:19" x14ac:dyDescent="0.2">
      <c r="D959" s="93"/>
      <c r="E959" s="93"/>
      <c r="F959" s="93"/>
      <c r="G959" s="93"/>
      <c r="H959" s="93"/>
      <c r="I959" s="93"/>
      <c r="J959" s="93"/>
      <c r="K959" s="93"/>
      <c r="L959" s="93"/>
      <c r="M959" s="93"/>
      <c r="N959" s="93"/>
      <c r="O959" s="93"/>
      <c r="P959" s="93"/>
      <c r="Q959" s="93"/>
      <c r="R959" s="93"/>
      <c r="S959" s="93"/>
    </row>
    <row r="960" spans="4:19" x14ac:dyDescent="0.2">
      <c r="D960" s="93"/>
      <c r="E960" s="93"/>
      <c r="F960" s="93"/>
      <c r="G960" s="93"/>
      <c r="H960" s="93"/>
      <c r="I960" s="93"/>
      <c r="J960" s="93"/>
      <c r="K960" s="93"/>
      <c r="L960" s="93"/>
      <c r="M960" s="93"/>
      <c r="N960" s="93"/>
      <c r="O960" s="93"/>
      <c r="P960" s="93"/>
      <c r="Q960" s="93"/>
      <c r="R960" s="93"/>
      <c r="S960" s="93"/>
    </row>
    <row r="961" spans="4:19" x14ac:dyDescent="0.2">
      <c r="D961" s="93"/>
      <c r="E961" s="93"/>
      <c r="F961" s="93"/>
      <c r="G961" s="93"/>
      <c r="H961" s="93"/>
      <c r="I961" s="93"/>
      <c r="J961" s="93"/>
      <c r="K961" s="93"/>
      <c r="L961" s="93"/>
      <c r="M961" s="93"/>
      <c r="N961" s="93"/>
      <c r="O961" s="93"/>
      <c r="P961" s="93"/>
      <c r="Q961" s="93"/>
      <c r="R961" s="93"/>
      <c r="S961" s="93"/>
    </row>
    <row r="962" spans="4:19" x14ac:dyDescent="0.2">
      <c r="D962" s="93"/>
      <c r="E962" s="93"/>
      <c r="F962" s="93"/>
      <c r="G962" s="93"/>
      <c r="H962" s="93"/>
      <c r="I962" s="93"/>
      <c r="J962" s="93"/>
      <c r="K962" s="93"/>
      <c r="L962" s="93"/>
      <c r="M962" s="93"/>
      <c r="N962" s="93"/>
      <c r="O962" s="93"/>
      <c r="P962" s="93"/>
      <c r="Q962" s="93"/>
      <c r="R962" s="93"/>
      <c r="S962" s="93"/>
    </row>
    <row r="963" spans="4:19" x14ac:dyDescent="0.2">
      <c r="D963" s="93"/>
      <c r="E963" s="93"/>
      <c r="F963" s="93"/>
      <c r="G963" s="93"/>
      <c r="H963" s="93"/>
      <c r="I963" s="93"/>
      <c r="J963" s="93"/>
      <c r="K963" s="93"/>
      <c r="L963" s="93"/>
      <c r="M963" s="93"/>
      <c r="N963" s="93"/>
      <c r="O963" s="93"/>
      <c r="P963" s="93"/>
      <c r="Q963" s="93"/>
      <c r="R963" s="93"/>
      <c r="S963" s="93"/>
    </row>
    <row r="964" spans="4:19" x14ac:dyDescent="0.2">
      <c r="D964" s="93"/>
      <c r="E964" s="93"/>
      <c r="F964" s="93"/>
      <c r="G964" s="93"/>
      <c r="H964" s="93"/>
      <c r="I964" s="93"/>
      <c r="J964" s="93"/>
      <c r="K964" s="93"/>
      <c r="L964" s="93"/>
      <c r="M964" s="93"/>
      <c r="N964" s="93"/>
      <c r="O964" s="93"/>
      <c r="P964" s="93"/>
      <c r="Q964" s="93"/>
      <c r="R964" s="93"/>
      <c r="S964" s="93"/>
    </row>
    <row r="965" spans="4:19" x14ac:dyDescent="0.2">
      <c r="D965" s="93"/>
      <c r="E965" s="93"/>
      <c r="F965" s="93"/>
      <c r="G965" s="93"/>
      <c r="H965" s="93"/>
      <c r="I965" s="93"/>
      <c r="J965" s="93"/>
      <c r="K965" s="93"/>
      <c r="L965" s="93"/>
      <c r="M965" s="93"/>
      <c r="N965" s="93"/>
      <c r="O965" s="93"/>
      <c r="P965" s="93"/>
      <c r="Q965" s="93"/>
      <c r="R965" s="93"/>
      <c r="S965" s="93"/>
    </row>
    <row r="966" spans="4:19" x14ac:dyDescent="0.2">
      <c r="D966" s="93"/>
      <c r="E966" s="93"/>
      <c r="F966" s="93"/>
      <c r="G966" s="93"/>
      <c r="H966" s="93"/>
      <c r="I966" s="93"/>
      <c r="J966" s="93"/>
      <c r="K966" s="93"/>
      <c r="L966" s="93"/>
      <c r="M966" s="93"/>
      <c r="N966" s="93"/>
      <c r="O966" s="93"/>
      <c r="P966" s="93"/>
      <c r="Q966" s="93"/>
      <c r="R966" s="93"/>
      <c r="S966" s="93"/>
    </row>
    <row r="967" spans="4:19" x14ac:dyDescent="0.2">
      <c r="D967" s="93"/>
      <c r="E967" s="93"/>
      <c r="F967" s="93"/>
      <c r="G967" s="93"/>
      <c r="H967" s="93"/>
      <c r="I967" s="93"/>
      <c r="J967" s="93"/>
      <c r="K967" s="93"/>
      <c r="L967" s="93"/>
      <c r="M967" s="93"/>
      <c r="N967" s="93"/>
      <c r="O967" s="93"/>
      <c r="P967" s="93"/>
      <c r="Q967" s="93"/>
      <c r="R967" s="93"/>
      <c r="S967" s="93"/>
    </row>
    <row r="968" spans="4:19" x14ac:dyDescent="0.2">
      <c r="D968" s="93"/>
      <c r="E968" s="93"/>
      <c r="F968" s="93"/>
      <c r="G968" s="93"/>
      <c r="H968" s="93"/>
      <c r="I968" s="93"/>
      <c r="J968" s="93"/>
      <c r="K968" s="93"/>
      <c r="L968" s="93"/>
      <c r="M968" s="93"/>
      <c r="N968" s="93"/>
      <c r="O968" s="93"/>
      <c r="P968" s="93"/>
      <c r="Q968" s="93"/>
      <c r="R968" s="93"/>
      <c r="S968" s="93"/>
    </row>
    <row r="969" spans="4:19" x14ac:dyDescent="0.2">
      <c r="D969" s="93"/>
      <c r="E969" s="93"/>
      <c r="F969" s="93"/>
      <c r="G969" s="93"/>
      <c r="H969" s="93"/>
      <c r="I969" s="93"/>
      <c r="J969" s="93"/>
      <c r="K969" s="93"/>
      <c r="L969" s="93"/>
      <c r="M969" s="93"/>
      <c r="N969" s="93"/>
      <c r="O969" s="93"/>
      <c r="P969" s="93"/>
      <c r="Q969" s="93"/>
      <c r="R969" s="93"/>
      <c r="S969" s="93"/>
    </row>
    <row r="970" spans="4:19" x14ac:dyDescent="0.2">
      <c r="D970" s="93"/>
      <c r="E970" s="93"/>
      <c r="F970" s="93"/>
      <c r="G970" s="93"/>
      <c r="H970" s="93"/>
      <c r="I970" s="93"/>
      <c r="J970" s="93"/>
      <c r="K970" s="93"/>
      <c r="L970" s="93"/>
      <c r="M970" s="93"/>
      <c r="N970" s="93"/>
      <c r="O970" s="93"/>
      <c r="P970" s="93"/>
      <c r="Q970" s="93"/>
      <c r="R970" s="93"/>
      <c r="S970" s="93"/>
    </row>
    <row r="971" spans="4:19" x14ac:dyDescent="0.2">
      <c r="D971" s="93"/>
      <c r="E971" s="93"/>
      <c r="F971" s="93"/>
      <c r="G971" s="93"/>
      <c r="H971" s="93"/>
      <c r="I971" s="93"/>
      <c r="J971" s="93"/>
      <c r="K971" s="93"/>
      <c r="L971" s="93"/>
      <c r="M971" s="93"/>
      <c r="N971" s="93"/>
      <c r="O971" s="93"/>
      <c r="P971" s="93"/>
      <c r="Q971" s="93"/>
      <c r="R971" s="93"/>
      <c r="S971" s="93"/>
    </row>
    <row r="972" spans="4:19" x14ac:dyDescent="0.2">
      <c r="D972" s="93"/>
      <c r="E972" s="93"/>
      <c r="F972" s="93"/>
      <c r="G972" s="93"/>
      <c r="H972" s="93"/>
      <c r="I972" s="93"/>
      <c r="J972" s="93"/>
      <c r="K972" s="93"/>
      <c r="L972" s="93"/>
      <c r="M972" s="93"/>
      <c r="N972" s="93"/>
      <c r="O972" s="93"/>
      <c r="P972" s="93"/>
      <c r="Q972" s="93"/>
      <c r="R972" s="93"/>
      <c r="S972" s="93"/>
    </row>
    <row r="973" spans="4:19" x14ac:dyDescent="0.2">
      <c r="D973" s="93"/>
      <c r="E973" s="93"/>
      <c r="F973" s="93"/>
      <c r="G973" s="93"/>
      <c r="H973" s="93"/>
      <c r="I973" s="93"/>
      <c r="J973" s="93"/>
      <c r="K973" s="93"/>
      <c r="L973" s="93"/>
      <c r="M973" s="93"/>
      <c r="N973" s="93"/>
      <c r="O973" s="93"/>
      <c r="P973" s="93"/>
      <c r="Q973" s="93"/>
      <c r="R973" s="93"/>
      <c r="S973" s="93"/>
    </row>
    <row r="974" spans="4:19" x14ac:dyDescent="0.2">
      <c r="D974" s="93"/>
      <c r="E974" s="93"/>
      <c r="F974" s="93"/>
      <c r="G974" s="93"/>
      <c r="H974" s="93"/>
      <c r="I974" s="93"/>
      <c r="J974" s="93"/>
      <c r="K974" s="93"/>
      <c r="L974" s="93"/>
      <c r="M974" s="93"/>
      <c r="N974" s="93"/>
      <c r="O974" s="93"/>
      <c r="P974" s="93"/>
      <c r="Q974" s="93"/>
      <c r="R974" s="93"/>
      <c r="S974" s="93"/>
    </row>
    <row r="975" spans="4:19" x14ac:dyDescent="0.2">
      <c r="D975" s="93"/>
      <c r="E975" s="93"/>
      <c r="F975" s="93"/>
      <c r="G975" s="93"/>
      <c r="H975" s="93"/>
      <c r="I975" s="93"/>
      <c r="J975" s="93"/>
      <c r="K975" s="93"/>
      <c r="L975" s="93"/>
      <c r="M975" s="93"/>
      <c r="N975" s="93"/>
      <c r="O975" s="93"/>
      <c r="P975" s="93"/>
      <c r="Q975" s="93"/>
      <c r="R975" s="93"/>
      <c r="S975" s="93"/>
    </row>
    <row r="976" spans="4:19" x14ac:dyDescent="0.2">
      <c r="D976" s="93"/>
      <c r="E976" s="93"/>
      <c r="F976" s="93"/>
      <c r="G976" s="93"/>
      <c r="H976" s="93"/>
      <c r="I976" s="93"/>
      <c r="J976" s="93"/>
      <c r="K976" s="93"/>
      <c r="L976" s="93"/>
      <c r="M976" s="93"/>
      <c r="N976" s="93"/>
      <c r="O976" s="93"/>
      <c r="P976" s="93"/>
      <c r="Q976" s="93"/>
      <c r="R976" s="93"/>
      <c r="S976" s="93"/>
    </row>
    <row r="977" spans="4:19" x14ac:dyDescent="0.2">
      <c r="D977" s="93"/>
      <c r="E977" s="93"/>
      <c r="F977" s="93"/>
      <c r="G977" s="93"/>
      <c r="H977" s="93"/>
      <c r="I977" s="93"/>
      <c r="J977" s="93"/>
      <c r="K977" s="93"/>
      <c r="L977" s="93"/>
      <c r="M977" s="93"/>
      <c r="N977" s="93"/>
      <c r="O977" s="93"/>
      <c r="P977" s="93"/>
      <c r="Q977" s="93"/>
      <c r="R977" s="93"/>
      <c r="S977" s="93"/>
    </row>
    <row r="978" spans="4:19" x14ac:dyDescent="0.2">
      <c r="D978" s="93"/>
      <c r="E978" s="93"/>
      <c r="F978" s="93"/>
      <c r="G978" s="93"/>
      <c r="H978" s="93"/>
      <c r="I978" s="93"/>
      <c r="J978" s="93"/>
      <c r="K978" s="93"/>
      <c r="L978" s="93"/>
      <c r="M978" s="93"/>
      <c r="N978" s="93"/>
      <c r="O978" s="93"/>
      <c r="P978" s="93"/>
      <c r="Q978" s="93"/>
      <c r="R978" s="93"/>
      <c r="S978" s="93"/>
    </row>
    <row r="979" spans="4:19" x14ac:dyDescent="0.2">
      <c r="D979" s="93"/>
      <c r="E979" s="93"/>
      <c r="F979" s="93"/>
      <c r="G979" s="93"/>
      <c r="H979" s="93"/>
      <c r="I979" s="93"/>
      <c r="J979" s="93"/>
      <c r="K979" s="93"/>
      <c r="L979" s="93"/>
      <c r="M979" s="93"/>
      <c r="N979" s="93"/>
      <c r="O979" s="93"/>
      <c r="P979" s="93"/>
      <c r="Q979" s="93"/>
      <c r="R979" s="93"/>
      <c r="S979" s="93"/>
    </row>
    <row r="980" spans="4:19" x14ac:dyDescent="0.2">
      <c r="D980" s="93"/>
      <c r="E980" s="93"/>
      <c r="F980" s="93"/>
      <c r="G980" s="93"/>
      <c r="H980" s="93"/>
      <c r="I980" s="93"/>
      <c r="J980" s="93"/>
      <c r="K980" s="93"/>
      <c r="L980" s="93"/>
      <c r="M980" s="93"/>
      <c r="N980" s="93"/>
      <c r="O980" s="93"/>
      <c r="P980" s="93"/>
      <c r="Q980" s="93"/>
      <c r="R980" s="93"/>
      <c r="S980" s="93"/>
    </row>
    <row r="981" spans="4:19" x14ac:dyDescent="0.2">
      <c r="D981" s="93"/>
      <c r="E981" s="93"/>
      <c r="F981" s="93"/>
      <c r="G981" s="93"/>
      <c r="H981" s="93"/>
      <c r="I981" s="93"/>
      <c r="J981" s="93"/>
      <c r="K981" s="93"/>
      <c r="L981" s="93"/>
      <c r="M981" s="93"/>
      <c r="N981" s="93"/>
      <c r="O981" s="93"/>
      <c r="P981" s="93"/>
      <c r="Q981" s="93"/>
      <c r="R981" s="93"/>
      <c r="S981" s="93"/>
    </row>
    <row r="982" spans="4:19" x14ac:dyDescent="0.2">
      <c r="D982" s="93"/>
      <c r="E982" s="93"/>
      <c r="F982" s="93"/>
      <c r="G982" s="93"/>
      <c r="H982" s="93"/>
      <c r="I982" s="93"/>
      <c r="J982" s="93"/>
      <c r="K982" s="93"/>
      <c r="L982" s="93"/>
      <c r="M982" s="93"/>
      <c r="N982" s="93"/>
      <c r="O982" s="93"/>
      <c r="P982" s="93"/>
      <c r="Q982" s="93"/>
      <c r="R982" s="93"/>
      <c r="S982" s="93"/>
    </row>
    <row r="983" spans="4:19" x14ac:dyDescent="0.2">
      <c r="D983" s="93"/>
      <c r="E983" s="93"/>
      <c r="F983" s="93"/>
      <c r="G983" s="93"/>
      <c r="H983" s="93"/>
      <c r="I983" s="93"/>
      <c r="J983" s="93"/>
      <c r="K983" s="93"/>
      <c r="L983" s="93"/>
      <c r="M983" s="93"/>
      <c r="N983" s="93"/>
      <c r="O983" s="93"/>
      <c r="P983" s="93"/>
      <c r="Q983" s="93"/>
      <c r="R983" s="93"/>
      <c r="S983" s="93"/>
    </row>
    <row r="984" spans="4:19" x14ac:dyDescent="0.2">
      <c r="D984" s="93"/>
      <c r="E984" s="93"/>
      <c r="F984" s="93"/>
      <c r="G984" s="93"/>
      <c r="H984" s="93"/>
      <c r="I984" s="93"/>
      <c r="J984" s="93"/>
      <c r="K984" s="93"/>
      <c r="L984" s="93"/>
      <c r="M984" s="93"/>
      <c r="N984" s="93"/>
      <c r="O984" s="93"/>
      <c r="P984" s="93"/>
      <c r="Q984" s="93"/>
      <c r="R984" s="93"/>
      <c r="S984" s="93"/>
    </row>
    <row r="985" spans="4:19" x14ac:dyDescent="0.2">
      <c r="D985" s="93"/>
      <c r="E985" s="93"/>
      <c r="F985" s="93"/>
      <c r="G985" s="93"/>
      <c r="H985" s="93"/>
      <c r="I985" s="93"/>
      <c r="J985" s="93"/>
      <c r="K985" s="93"/>
      <c r="L985" s="93"/>
      <c r="M985" s="93"/>
      <c r="N985" s="93"/>
      <c r="O985" s="93"/>
      <c r="P985" s="93"/>
      <c r="Q985" s="93"/>
      <c r="R985" s="93"/>
      <c r="S985" s="93"/>
    </row>
    <row r="986" spans="4:19" x14ac:dyDescent="0.2">
      <c r="D986" s="93"/>
      <c r="E986" s="93"/>
      <c r="F986" s="93"/>
      <c r="G986" s="93"/>
      <c r="H986" s="93"/>
      <c r="I986" s="93"/>
      <c r="J986" s="93"/>
      <c r="K986" s="93"/>
      <c r="L986" s="93"/>
      <c r="M986" s="93"/>
      <c r="N986" s="93"/>
      <c r="O986" s="93"/>
      <c r="P986" s="93"/>
      <c r="Q986" s="93"/>
      <c r="R986" s="93"/>
      <c r="S986" s="93"/>
    </row>
    <row r="987" spans="4:19" x14ac:dyDescent="0.2">
      <c r="D987" s="93"/>
      <c r="E987" s="93"/>
      <c r="F987" s="93"/>
      <c r="G987" s="93"/>
      <c r="H987" s="93"/>
      <c r="I987" s="93"/>
      <c r="J987" s="93"/>
      <c r="K987" s="93"/>
      <c r="L987" s="93"/>
      <c r="M987" s="93"/>
      <c r="N987" s="93"/>
      <c r="O987" s="93"/>
      <c r="P987" s="93"/>
      <c r="Q987" s="93"/>
      <c r="R987" s="93"/>
      <c r="S987" s="93"/>
    </row>
    <row r="988" spans="4:19" x14ac:dyDescent="0.2">
      <c r="D988" s="93"/>
      <c r="E988" s="93"/>
      <c r="F988" s="93"/>
      <c r="G988" s="93"/>
      <c r="H988" s="93"/>
      <c r="I988" s="93"/>
      <c r="J988" s="93"/>
      <c r="K988" s="93"/>
      <c r="L988" s="93"/>
      <c r="M988" s="93"/>
      <c r="N988" s="93"/>
      <c r="O988" s="93"/>
      <c r="P988" s="93"/>
      <c r="Q988" s="93"/>
      <c r="R988" s="93"/>
      <c r="S988" s="93"/>
    </row>
    <row r="989" spans="4:19" x14ac:dyDescent="0.2">
      <c r="D989" s="93"/>
      <c r="E989" s="93"/>
      <c r="F989" s="93"/>
      <c r="G989" s="93"/>
      <c r="H989" s="93"/>
      <c r="I989" s="93"/>
      <c r="J989" s="93"/>
      <c r="K989" s="93"/>
      <c r="L989" s="93"/>
      <c r="M989" s="93"/>
      <c r="N989" s="93"/>
      <c r="O989" s="93"/>
      <c r="P989" s="93"/>
      <c r="Q989" s="93"/>
      <c r="R989" s="93"/>
      <c r="S989" s="93"/>
    </row>
    <row r="990" spans="4:19" x14ac:dyDescent="0.2">
      <c r="D990" s="93"/>
      <c r="E990" s="93"/>
      <c r="F990" s="93"/>
      <c r="G990" s="93"/>
      <c r="H990" s="93"/>
      <c r="I990" s="93"/>
      <c r="J990" s="93"/>
      <c r="K990" s="93"/>
      <c r="L990" s="93"/>
      <c r="M990" s="93"/>
      <c r="N990" s="93"/>
      <c r="O990" s="93"/>
      <c r="P990" s="93"/>
      <c r="Q990" s="93"/>
      <c r="R990" s="93"/>
      <c r="S990" s="93"/>
    </row>
    <row r="991" spans="4:19" x14ac:dyDescent="0.2">
      <c r="D991" s="93"/>
      <c r="E991" s="93"/>
      <c r="F991" s="93"/>
      <c r="G991" s="93"/>
      <c r="H991" s="93"/>
      <c r="I991" s="93"/>
      <c r="J991" s="93"/>
      <c r="K991" s="93"/>
      <c r="L991" s="93"/>
      <c r="M991" s="93"/>
      <c r="N991" s="93"/>
      <c r="O991" s="93"/>
      <c r="P991" s="93"/>
      <c r="Q991" s="93"/>
      <c r="R991" s="93"/>
      <c r="S991" s="93"/>
    </row>
    <row r="992" spans="4:19" x14ac:dyDescent="0.2">
      <c r="D992" s="93"/>
      <c r="E992" s="93"/>
      <c r="F992" s="93"/>
      <c r="G992" s="93"/>
      <c r="H992" s="93"/>
      <c r="I992" s="93"/>
      <c r="J992" s="93"/>
      <c r="K992" s="93"/>
      <c r="L992" s="93"/>
      <c r="M992" s="93"/>
      <c r="N992" s="93"/>
      <c r="O992" s="93"/>
      <c r="P992" s="93"/>
      <c r="Q992" s="93"/>
      <c r="R992" s="93"/>
      <c r="S992" s="93"/>
    </row>
    <row r="993" spans="4:19" x14ac:dyDescent="0.2">
      <c r="D993" s="93"/>
      <c r="E993" s="93"/>
      <c r="F993" s="93"/>
      <c r="G993" s="93"/>
      <c r="H993" s="93"/>
      <c r="I993" s="93"/>
      <c r="J993" s="93"/>
      <c r="K993" s="93"/>
      <c r="L993" s="93"/>
      <c r="M993" s="93"/>
      <c r="N993" s="93"/>
      <c r="O993" s="93"/>
      <c r="P993" s="93"/>
      <c r="Q993" s="93"/>
      <c r="R993" s="93"/>
      <c r="S993" s="93"/>
    </row>
    <row r="994" spans="4:19" x14ac:dyDescent="0.2">
      <c r="D994" s="93"/>
      <c r="E994" s="93"/>
      <c r="F994" s="93"/>
      <c r="G994" s="93"/>
      <c r="H994" s="93"/>
      <c r="I994" s="93"/>
      <c r="J994" s="93"/>
      <c r="K994" s="93"/>
      <c r="L994" s="93"/>
      <c r="M994" s="93"/>
      <c r="N994" s="93"/>
      <c r="O994" s="93"/>
      <c r="P994" s="93"/>
      <c r="Q994" s="93"/>
      <c r="R994" s="93"/>
      <c r="S994" s="93"/>
    </row>
    <row r="995" spans="4:19" x14ac:dyDescent="0.2">
      <c r="D995" s="93"/>
      <c r="E995" s="93"/>
      <c r="F995" s="93"/>
      <c r="G995" s="93"/>
      <c r="H995" s="93"/>
      <c r="I995" s="93"/>
      <c r="J995" s="93"/>
      <c r="K995" s="93"/>
      <c r="L995" s="93"/>
      <c r="M995" s="93"/>
      <c r="N995" s="93"/>
      <c r="O995" s="93"/>
      <c r="P995" s="93"/>
      <c r="Q995" s="93"/>
      <c r="R995" s="93"/>
      <c r="S995" s="93"/>
    </row>
    <row r="996" spans="4:19" x14ac:dyDescent="0.2">
      <c r="D996" s="93"/>
      <c r="E996" s="93"/>
      <c r="F996" s="93"/>
      <c r="G996" s="93"/>
      <c r="H996" s="93"/>
      <c r="I996" s="93"/>
      <c r="J996" s="93"/>
      <c r="K996" s="93"/>
      <c r="L996" s="93"/>
      <c r="M996" s="93"/>
      <c r="N996" s="93"/>
      <c r="O996" s="93"/>
      <c r="P996" s="93"/>
      <c r="Q996" s="93"/>
      <c r="R996" s="93"/>
      <c r="S996" s="93"/>
    </row>
    <row r="997" spans="4:19" x14ac:dyDescent="0.2">
      <c r="D997" s="93"/>
      <c r="E997" s="93"/>
      <c r="F997" s="93"/>
      <c r="G997" s="93"/>
      <c r="H997" s="93"/>
      <c r="I997" s="93"/>
      <c r="J997" s="93"/>
      <c r="K997" s="93"/>
      <c r="L997" s="93"/>
      <c r="M997" s="93"/>
      <c r="N997" s="93"/>
      <c r="O997" s="93"/>
      <c r="P997" s="93"/>
      <c r="Q997" s="93"/>
      <c r="R997" s="93"/>
      <c r="S997" s="93"/>
    </row>
    <row r="998" spans="4:19" x14ac:dyDescent="0.2">
      <c r="D998" s="93"/>
      <c r="E998" s="93"/>
      <c r="F998" s="93"/>
      <c r="G998" s="93"/>
      <c r="H998" s="93"/>
      <c r="I998" s="93"/>
      <c r="J998" s="93"/>
      <c r="K998" s="93"/>
      <c r="L998" s="93"/>
      <c r="M998" s="93"/>
      <c r="N998" s="93"/>
      <c r="O998" s="93"/>
      <c r="P998" s="93"/>
      <c r="Q998" s="93"/>
      <c r="R998" s="93"/>
      <c r="S998" s="93"/>
    </row>
    <row r="999" spans="4:19" x14ac:dyDescent="0.2">
      <c r="D999" s="93"/>
      <c r="E999" s="93"/>
      <c r="F999" s="93"/>
      <c r="G999" s="93"/>
      <c r="H999" s="93"/>
      <c r="I999" s="93"/>
      <c r="J999" s="93"/>
      <c r="K999" s="93"/>
      <c r="L999" s="93"/>
      <c r="M999" s="93"/>
      <c r="N999" s="93"/>
      <c r="O999" s="93"/>
      <c r="P999" s="93"/>
      <c r="Q999" s="93"/>
      <c r="R999" s="93"/>
      <c r="S999" s="93"/>
    </row>
    <row r="1000" spans="4:19" x14ac:dyDescent="0.2">
      <c r="D1000" s="93"/>
      <c r="E1000" s="93"/>
      <c r="F1000" s="93"/>
      <c r="G1000" s="93"/>
      <c r="H1000" s="93"/>
      <c r="I1000" s="93"/>
      <c r="J1000" s="93"/>
      <c r="K1000" s="93"/>
      <c r="L1000" s="93"/>
      <c r="M1000" s="93"/>
      <c r="N1000" s="93"/>
      <c r="O1000" s="93"/>
      <c r="P1000" s="93"/>
      <c r="Q1000" s="93"/>
      <c r="R1000" s="93"/>
      <c r="S1000" s="93"/>
    </row>
    <row r="1001" spans="4:19" x14ac:dyDescent="0.2">
      <c r="D1001" s="93"/>
      <c r="E1001" s="93"/>
      <c r="F1001" s="93"/>
      <c r="G1001" s="93"/>
      <c r="H1001" s="93"/>
      <c r="I1001" s="93"/>
      <c r="J1001" s="93"/>
      <c r="K1001" s="93"/>
      <c r="L1001" s="93"/>
      <c r="M1001" s="93"/>
      <c r="N1001" s="93"/>
      <c r="O1001" s="93"/>
      <c r="P1001" s="93"/>
      <c r="Q1001" s="93"/>
      <c r="R1001" s="93"/>
      <c r="S1001" s="93"/>
    </row>
    <row r="1002" spans="4:19" x14ac:dyDescent="0.2">
      <c r="D1002" s="93"/>
      <c r="E1002" s="93"/>
      <c r="F1002" s="93"/>
      <c r="G1002" s="93"/>
      <c r="H1002" s="93"/>
      <c r="I1002" s="93"/>
      <c r="J1002" s="93"/>
      <c r="K1002" s="93"/>
      <c r="L1002" s="93"/>
      <c r="M1002" s="93"/>
      <c r="N1002" s="93"/>
      <c r="O1002" s="93"/>
      <c r="P1002" s="93"/>
      <c r="Q1002" s="93"/>
      <c r="R1002" s="93"/>
      <c r="S1002" s="93"/>
    </row>
    <row r="1003" spans="4:19" x14ac:dyDescent="0.2">
      <c r="D1003" s="93"/>
      <c r="E1003" s="93"/>
      <c r="F1003" s="93"/>
      <c r="G1003" s="93"/>
      <c r="H1003" s="93"/>
      <c r="I1003" s="93"/>
      <c r="J1003" s="93"/>
      <c r="K1003" s="93"/>
      <c r="L1003" s="93"/>
      <c r="M1003" s="93"/>
      <c r="N1003" s="93"/>
      <c r="O1003" s="93"/>
      <c r="P1003" s="93"/>
      <c r="Q1003" s="93"/>
      <c r="R1003" s="93"/>
      <c r="S1003" s="93"/>
    </row>
    <row r="1004" spans="4:19" x14ac:dyDescent="0.2">
      <c r="D1004" s="93"/>
      <c r="E1004" s="93"/>
      <c r="F1004" s="93"/>
      <c r="G1004" s="93"/>
      <c r="H1004" s="93"/>
      <c r="I1004" s="93"/>
      <c r="J1004" s="93"/>
      <c r="K1004" s="93"/>
      <c r="L1004" s="93"/>
      <c r="M1004" s="93"/>
      <c r="N1004" s="93"/>
      <c r="O1004" s="93"/>
      <c r="P1004" s="93"/>
      <c r="Q1004" s="93"/>
      <c r="R1004" s="93"/>
      <c r="S1004" s="93"/>
    </row>
    <row r="1005" spans="4:19" x14ac:dyDescent="0.2">
      <c r="D1005" s="93"/>
      <c r="E1005" s="93"/>
      <c r="F1005" s="93"/>
      <c r="G1005" s="93"/>
      <c r="H1005" s="93"/>
      <c r="I1005" s="93"/>
      <c r="J1005" s="93"/>
      <c r="K1005" s="93"/>
      <c r="L1005" s="93"/>
      <c r="M1005" s="93"/>
      <c r="N1005" s="93"/>
      <c r="O1005" s="93"/>
      <c r="P1005" s="93"/>
      <c r="Q1005" s="93"/>
      <c r="R1005" s="93"/>
      <c r="S1005" s="93"/>
    </row>
    <row r="1006" spans="4:19" x14ac:dyDescent="0.2">
      <c r="D1006" s="93"/>
      <c r="E1006" s="93"/>
      <c r="F1006" s="93"/>
      <c r="G1006" s="93"/>
      <c r="H1006" s="93"/>
      <c r="I1006" s="93"/>
      <c r="J1006" s="93"/>
      <c r="K1006" s="93"/>
      <c r="L1006" s="93"/>
      <c r="M1006" s="93"/>
      <c r="N1006" s="93"/>
      <c r="O1006" s="93"/>
      <c r="P1006" s="93"/>
      <c r="Q1006" s="93"/>
      <c r="R1006" s="93"/>
      <c r="S1006" s="93"/>
    </row>
    <row r="1007" spans="4:19" x14ac:dyDescent="0.2">
      <c r="D1007" s="93"/>
      <c r="E1007" s="93"/>
      <c r="F1007" s="93"/>
      <c r="G1007" s="93"/>
      <c r="H1007" s="93"/>
      <c r="I1007" s="93"/>
      <c r="J1007" s="93"/>
      <c r="K1007" s="93"/>
      <c r="L1007" s="93"/>
      <c r="M1007" s="93"/>
      <c r="N1007" s="93"/>
      <c r="O1007" s="93"/>
      <c r="P1007" s="93"/>
      <c r="Q1007" s="93"/>
      <c r="R1007" s="93"/>
      <c r="S1007" s="93"/>
    </row>
    <row r="1008" spans="4:19" x14ac:dyDescent="0.2">
      <c r="D1008" s="93"/>
      <c r="E1008" s="93"/>
      <c r="F1008" s="93"/>
      <c r="G1008" s="93"/>
      <c r="H1008" s="93"/>
      <c r="I1008" s="93"/>
      <c r="J1008" s="93"/>
      <c r="K1008" s="93"/>
      <c r="L1008" s="93"/>
      <c r="M1008" s="93"/>
      <c r="N1008" s="93"/>
      <c r="O1008" s="93"/>
      <c r="P1008" s="93"/>
      <c r="Q1008" s="93"/>
      <c r="R1008" s="93"/>
      <c r="S1008" s="93"/>
    </row>
    <row r="1009" spans="4:19" x14ac:dyDescent="0.2">
      <c r="D1009" s="93"/>
      <c r="E1009" s="93"/>
      <c r="F1009" s="93"/>
      <c r="G1009" s="93"/>
      <c r="H1009" s="93"/>
      <c r="I1009" s="93"/>
      <c r="J1009" s="93"/>
      <c r="K1009" s="93"/>
      <c r="L1009" s="93"/>
      <c r="M1009" s="93"/>
      <c r="N1009" s="93"/>
      <c r="O1009" s="93"/>
      <c r="P1009" s="93"/>
      <c r="Q1009" s="93"/>
      <c r="R1009" s="93"/>
      <c r="S1009" s="93"/>
    </row>
    <row r="1010" spans="4:19" x14ac:dyDescent="0.2">
      <c r="D1010" s="93"/>
      <c r="E1010" s="93"/>
      <c r="F1010" s="93"/>
      <c r="G1010" s="93"/>
      <c r="H1010" s="93"/>
      <c r="I1010" s="93"/>
      <c r="J1010" s="93"/>
      <c r="K1010" s="93"/>
      <c r="L1010" s="93"/>
      <c r="M1010" s="93"/>
      <c r="N1010" s="93"/>
      <c r="O1010" s="93"/>
      <c r="P1010" s="93"/>
      <c r="Q1010" s="93"/>
      <c r="R1010" s="93"/>
      <c r="S1010" s="93"/>
    </row>
    <row r="1011" spans="4:19" x14ac:dyDescent="0.2">
      <c r="D1011" s="93"/>
      <c r="E1011" s="93"/>
      <c r="F1011" s="93"/>
      <c r="G1011" s="93"/>
      <c r="H1011" s="93"/>
      <c r="I1011" s="93"/>
      <c r="J1011" s="93"/>
      <c r="K1011" s="93"/>
      <c r="L1011" s="93"/>
      <c r="M1011" s="93"/>
      <c r="N1011" s="93"/>
      <c r="O1011" s="93"/>
      <c r="P1011" s="93"/>
      <c r="Q1011" s="93"/>
      <c r="R1011" s="93"/>
      <c r="S1011" s="93"/>
    </row>
    <row r="1012" spans="4:19" x14ac:dyDescent="0.2">
      <c r="D1012" s="93"/>
      <c r="E1012" s="93"/>
      <c r="F1012" s="93"/>
      <c r="G1012" s="93"/>
      <c r="H1012" s="93"/>
      <c r="I1012" s="93"/>
      <c r="J1012" s="93"/>
      <c r="K1012" s="93"/>
      <c r="L1012" s="93"/>
      <c r="M1012" s="93"/>
      <c r="N1012" s="93"/>
      <c r="O1012" s="93"/>
      <c r="P1012" s="93"/>
      <c r="Q1012" s="93"/>
      <c r="R1012" s="93"/>
      <c r="S1012" s="93"/>
    </row>
    <row r="1013" spans="4:19" x14ac:dyDescent="0.2">
      <c r="D1013" s="93"/>
      <c r="E1013" s="93"/>
      <c r="F1013" s="93"/>
      <c r="G1013" s="93"/>
      <c r="H1013" s="93"/>
      <c r="I1013" s="93"/>
      <c r="J1013" s="93"/>
      <c r="K1013" s="93"/>
      <c r="L1013" s="93"/>
      <c r="M1013" s="93"/>
      <c r="N1013" s="93"/>
      <c r="O1013" s="93"/>
      <c r="P1013" s="93"/>
      <c r="Q1013" s="93"/>
      <c r="R1013" s="93"/>
      <c r="S1013" s="93"/>
    </row>
    <row r="1014" spans="4:19" x14ac:dyDescent="0.2">
      <c r="D1014" s="93"/>
      <c r="E1014" s="93"/>
      <c r="F1014" s="93"/>
      <c r="G1014" s="93"/>
      <c r="H1014" s="93"/>
      <c r="I1014" s="93"/>
      <c r="J1014" s="93"/>
      <c r="K1014" s="93"/>
      <c r="L1014" s="93"/>
      <c r="M1014" s="93"/>
      <c r="N1014" s="93"/>
      <c r="O1014" s="93"/>
      <c r="P1014" s="93"/>
      <c r="Q1014" s="93"/>
      <c r="R1014" s="93"/>
      <c r="S1014" s="93"/>
    </row>
    <row r="1015" spans="4:19" x14ac:dyDescent="0.2">
      <c r="D1015" s="93"/>
      <c r="E1015" s="93"/>
      <c r="F1015" s="93"/>
      <c r="G1015" s="93"/>
      <c r="H1015" s="93"/>
      <c r="I1015" s="93"/>
      <c r="J1015" s="93"/>
      <c r="K1015" s="93"/>
      <c r="L1015" s="93"/>
      <c r="M1015" s="93"/>
      <c r="N1015" s="93"/>
      <c r="O1015" s="93"/>
      <c r="P1015" s="93"/>
      <c r="Q1015" s="93"/>
      <c r="R1015" s="93"/>
      <c r="S1015" s="93"/>
    </row>
    <row r="1016" spans="4:19" x14ac:dyDescent="0.2">
      <c r="D1016" s="93"/>
      <c r="E1016" s="93"/>
      <c r="F1016" s="93"/>
      <c r="G1016" s="93"/>
      <c r="H1016" s="93"/>
      <c r="I1016" s="93"/>
      <c r="J1016" s="93"/>
      <c r="K1016" s="93"/>
      <c r="L1016" s="93"/>
      <c r="M1016" s="93"/>
      <c r="N1016" s="93"/>
      <c r="O1016" s="93"/>
      <c r="P1016" s="93"/>
      <c r="Q1016" s="93"/>
      <c r="R1016" s="93"/>
      <c r="S1016" s="93"/>
    </row>
    <row r="1017" spans="4:19" x14ac:dyDescent="0.2">
      <c r="D1017" s="93"/>
      <c r="E1017" s="93"/>
      <c r="F1017" s="93"/>
      <c r="G1017" s="93"/>
      <c r="H1017" s="93"/>
      <c r="I1017" s="93"/>
      <c r="J1017" s="93"/>
      <c r="K1017" s="93"/>
      <c r="L1017" s="93"/>
      <c r="M1017" s="93"/>
      <c r="N1017" s="93"/>
      <c r="O1017" s="93"/>
      <c r="P1017" s="93"/>
      <c r="Q1017" s="93"/>
      <c r="R1017" s="93"/>
      <c r="S1017" s="93"/>
    </row>
    <row r="1018" spans="4:19" x14ac:dyDescent="0.2">
      <c r="D1018" s="93"/>
      <c r="E1018" s="93"/>
      <c r="F1018" s="93"/>
      <c r="G1018" s="93"/>
      <c r="H1018" s="93"/>
      <c r="I1018" s="93"/>
      <c r="J1018" s="93"/>
      <c r="K1018" s="93"/>
      <c r="L1018" s="93"/>
      <c r="M1018" s="93"/>
      <c r="N1018" s="93"/>
      <c r="O1018" s="93"/>
      <c r="P1018" s="93"/>
      <c r="Q1018" s="93"/>
      <c r="R1018" s="93"/>
      <c r="S1018" s="93"/>
    </row>
    <row r="1019" spans="4:19" x14ac:dyDescent="0.2">
      <c r="D1019" s="93"/>
      <c r="E1019" s="93"/>
      <c r="F1019" s="93"/>
      <c r="G1019" s="93"/>
      <c r="H1019" s="93"/>
      <c r="I1019" s="93"/>
      <c r="J1019" s="93"/>
      <c r="K1019" s="93"/>
      <c r="L1019" s="93"/>
      <c r="M1019" s="93"/>
      <c r="N1019" s="93"/>
      <c r="O1019" s="93"/>
      <c r="P1019" s="93"/>
      <c r="Q1019" s="93"/>
      <c r="R1019" s="93"/>
      <c r="S1019" s="93"/>
    </row>
    <row r="1020" spans="4:19" x14ac:dyDescent="0.2">
      <c r="D1020" s="93"/>
      <c r="E1020" s="93"/>
      <c r="F1020" s="93"/>
      <c r="G1020" s="93"/>
      <c r="H1020" s="93"/>
      <c r="I1020" s="93"/>
      <c r="J1020" s="93"/>
      <c r="K1020" s="93"/>
      <c r="L1020" s="93"/>
      <c r="M1020" s="93"/>
      <c r="N1020" s="93"/>
      <c r="O1020" s="93"/>
      <c r="P1020" s="93"/>
      <c r="Q1020" s="93"/>
      <c r="R1020" s="93"/>
      <c r="S1020" s="93"/>
    </row>
    <row r="1021" spans="4:19" x14ac:dyDescent="0.2">
      <c r="D1021" s="93"/>
      <c r="E1021" s="93"/>
      <c r="F1021" s="93"/>
      <c r="G1021" s="93"/>
      <c r="H1021" s="93"/>
      <c r="I1021" s="93"/>
      <c r="J1021" s="93"/>
      <c r="K1021" s="93"/>
      <c r="L1021" s="93"/>
      <c r="M1021" s="93"/>
      <c r="N1021" s="93"/>
      <c r="O1021" s="93"/>
      <c r="P1021" s="93"/>
      <c r="Q1021" s="93"/>
      <c r="R1021" s="93"/>
      <c r="S1021" s="93"/>
    </row>
    <row r="1022" spans="4:19" x14ac:dyDescent="0.2">
      <c r="D1022" s="93"/>
      <c r="E1022" s="93"/>
      <c r="F1022" s="93"/>
      <c r="G1022" s="93"/>
      <c r="H1022" s="93"/>
      <c r="I1022" s="93"/>
      <c r="J1022" s="93"/>
      <c r="K1022" s="93"/>
      <c r="L1022" s="93"/>
      <c r="M1022" s="93"/>
      <c r="N1022" s="93"/>
      <c r="O1022" s="93"/>
      <c r="P1022" s="93"/>
      <c r="Q1022" s="93"/>
      <c r="R1022" s="93"/>
      <c r="S1022" s="93"/>
    </row>
    <row r="1023" spans="4:19" x14ac:dyDescent="0.2">
      <c r="D1023" s="93"/>
      <c r="E1023" s="93"/>
      <c r="F1023" s="93"/>
      <c r="G1023" s="93"/>
      <c r="H1023" s="93"/>
      <c r="I1023" s="93"/>
      <c r="J1023" s="93"/>
      <c r="K1023" s="93"/>
      <c r="L1023" s="93"/>
      <c r="M1023" s="93"/>
      <c r="N1023" s="93"/>
      <c r="O1023" s="93"/>
      <c r="P1023" s="93"/>
      <c r="Q1023" s="93"/>
      <c r="R1023" s="93"/>
      <c r="S1023" s="93"/>
    </row>
    <row r="1024" spans="4:19" x14ac:dyDescent="0.2">
      <c r="D1024" s="93"/>
      <c r="E1024" s="93"/>
      <c r="F1024" s="93"/>
      <c r="G1024" s="93"/>
      <c r="H1024" s="93"/>
      <c r="I1024" s="93"/>
      <c r="J1024" s="93"/>
      <c r="K1024" s="93"/>
      <c r="L1024" s="93"/>
      <c r="M1024" s="93"/>
      <c r="N1024" s="93"/>
      <c r="O1024" s="93"/>
      <c r="P1024" s="93"/>
      <c r="Q1024" s="93"/>
      <c r="R1024" s="93"/>
      <c r="S1024" s="93"/>
    </row>
    <row r="1025" spans="4:19" x14ac:dyDescent="0.2">
      <c r="D1025" s="93"/>
      <c r="E1025" s="93"/>
      <c r="F1025" s="93"/>
      <c r="G1025" s="93"/>
      <c r="H1025" s="93"/>
      <c r="I1025" s="93"/>
      <c r="J1025" s="93"/>
      <c r="K1025" s="93"/>
      <c r="L1025" s="93"/>
      <c r="M1025" s="93"/>
      <c r="N1025" s="93"/>
      <c r="O1025" s="93"/>
      <c r="P1025" s="93"/>
      <c r="Q1025" s="93"/>
      <c r="R1025" s="93"/>
      <c r="S1025" s="93"/>
    </row>
    <row r="1026" spans="4:19" x14ac:dyDescent="0.2">
      <c r="D1026" s="93"/>
      <c r="E1026" s="93"/>
      <c r="F1026" s="93"/>
      <c r="G1026" s="93"/>
      <c r="H1026" s="93"/>
      <c r="I1026" s="93"/>
      <c r="J1026" s="93"/>
      <c r="K1026" s="93"/>
      <c r="L1026" s="93"/>
      <c r="M1026" s="93"/>
      <c r="N1026" s="93"/>
      <c r="O1026" s="93"/>
      <c r="P1026" s="93"/>
      <c r="Q1026" s="93"/>
      <c r="R1026" s="93"/>
      <c r="S1026" s="93"/>
    </row>
    <row r="1027" spans="4:19" x14ac:dyDescent="0.2">
      <c r="D1027" s="93"/>
      <c r="E1027" s="93"/>
      <c r="F1027" s="93"/>
      <c r="G1027" s="93"/>
      <c r="H1027" s="93"/>
      <c r="I1027" s="93"/>
      <c r="J1027" s="93"/>
      <c r="K1027" s="93"/>
      <c r="L1027" s="93"/>
      <c r="M1027" s="93"/>
      <c r="N1027" s="93"/>
      <c r="O1027" s="93"/>
      <c r="P1027" s="93"/>
      <c r="Q1027" s="93"/>
      <c r="R1027" s="93"/>
      <c r="S1027" s="93"/>
    </row>
    <row r="1028" spans="4:19" x14ac:dyDescent="0.2">
      <c r="D1028" s="93"/>
      <c r="E1028" s="93"/>
      <c r="F1028" s="93"/>
      <c r="G1028" s="93"/>
      <c r="H1028" s="93"/>
      <c r="I1028" s="93"/>
      <c r="J1028" s="93"/>
      <c r="K1028" s="93"/>
      <c r="L1028" s="93"/>
      <c r="M1028" s="93"/>
      <c r="N1028" s="93"/>
      <c r="O1028" s="93"/>
      <c r="P1028" s="93"/>
      <c r="Q1028" s="93"/>
      <c r="R1028" s="93"/>
      <c r="S1028" s="93"/>
    </row>
    <row r="1029" spans="4:19" x14ac:dyDescent="0.2">
      <c r="D1029" s="93"/>
      <c r="E1029" s="93"/>
      <c r="F1029" s="93"/>
      <c r="G1029" s="93"/>
      <c r="H1029" s="93"/>
      <c r="I1029" s="93"/>
      <c r="J1029" s="93"/>
      <c r="K1029" s="93"/>
      <c r="L1029" s="93"/>
      <c r="M1029" s="93"/>
      <c r="N1029" s="93"/>
      <c r="O1029" s="93"/>
      <c r="P1029" s="93"/>
      <c r="Q1029" s="93"/>
      <c r="R1029" s="93"/>
      <c r="S1029" s="93"/>
    </row>
    <row r="1030" spans="4:19" x14ac:dyDescent="0.2">
      <c r="D1030" s="93"/>
      <c r="E1030" s="93"/>
      <c r="F1030" s="93"/>
      <c r="G1030" s="93"/>
      <c r="H1030" s="93"/>
      <c r="I1030" s="93"/>
      <c r="J1030" s="93"/>
      <c r="K1030" s="93"/>
      <c r="L1030" s="93"/>
      <c r="M1030" s="93"/>
      <c r="N1030" s="93"/>
      <c r="O1030" s="93"/>
      <c r="P1030" s="93"/>
      <c r="Q1030" s="93"/>
      <c r="R1030" s="93"/>
      <c r="S1030" s="93"/>
    </row>
    <row r="1031" spans="4:19" x14ac:dyDescent="0.2">
      <c r="D1031" s="93"/>
      <c r="E1031" s="93"/>
      <c r="F1031" s="93"/>
      <c r="G1031" s="93"/>
      <c r="H1031" s="93"/>
      <c r="I1031" s="93"/>
      <c r="J1031" s="93"/>
      <c r="K1031" s="93"/>
      <c r="L1031" s="93"/>
      <c r="M1031" s="93"/>
      <c r="N1031" s="93"/>
      <c r="O1031" s="93"/>
      <c r="P1031" s="93"/>
      <c r="Q1031" s="93"/>
      <c r="R1031" s="93"/>
      <c r="S1031" s="93"/>
    </row>
    <row r="1032" spans="4:19" x14ac:dyDescent="0.2">
      <c r="D1032" s="93"/>
      <c r="E1032" s="93"/>
      <c r="F1032" s="93"/>
      <c r="G1032" s="93"/>
      <c r="H1032" s="93"/>
      <c r="I1032" s="93"/>
      <c r="J1032" s="93"/>
      <c r="K1032" s="93"/>
      <c r="L1032" s="93"/>
      <c r="M1032" s="93"/>
      <c r="N1032" s="93"/>
      <c r="O1032" s="93"/>
      <c r="P1032" s="93"/>
      <c r="Q1032" s="93"/>
      <c r="R1032" s="93"/>
      <c r="S1032" s="93"/>
    </row>
    <row r="1033" spans="4:19" x14ac:dyDescent="0.2">
      <c r="D1033" s="93"/>
      <c r="E1033" s="93"/>
      <c r="F1033" s="93"/>
      <c r="G1033" s="93"/>
      <c r="H1033" s="93"/>
      <c r="I1033" s="93"/>
      <c r="J1033" s="93"/>
      <c r="K1033" s="93"/>
      <c r="L1033" s="93"/>
      <c r="M1033" s="93"/>
      <c r="N1033" s="93"/>
      <c r="O1033" s="93"/>
      <c r="P1033" s="93"/>
      <c r="Q1033" s="93"/>
      <c r="R1033" s="93"/>
      <c r="S1033" s="93"/>
    </row>
    <row r="1034" spans="4:19" x14ac:dyDescent="0.2">
      <c r="D1034" s="93"/>
      <c r="E1034" s="93"/>
      <c r="F1034" s="93"/>
      <c r="G1034" s="93"/>
      <c r="H1034" s="93"/>
      <c r="I1034" s="93"/>
      <c r="J1034" s="93"/>
      <c r="K1034" s="93"/>
      <c r="L1034" s="93"/>
      <c r="M1034" s="93"/>
      <c r="N1034" s="93"/>
      <c r="O1034" s="93"/>
      <c r="P1034" s="93"/>
      <c r="Q1034" s="93"/>
      <c r="R1034" s="93"/>
      <c r="S1034" s="93"/>
    </row>
    <row r="1035" spans="4:19" x14ac:dyDescent="0.2">
      <c r="D1035" s="93"/>
      <c r="E1035" s="93"/>
      <c r="F1035" s="93"/>
      <c r="G1035" s="93"/>
      <c r="H1035" s="93"/>
      <c r="I1035" s="93"/>
      <c r="J1035" s="93"/>
      <c r="K1035" s="93"/>
      <c r="L1035" s="93"/>
      <c r="M1035" s="93"/>
      <c r="N1035" s="93"/>
      <c r="O1035" s="93"/>
      <c r="P1035" s="93"/>
      <c r="Q1035" s="93"/>
      <c r="R1035" s="93"/>
      <c r="S1035" s="93"/>
    </row>
    <row r="1036" spans="4:19" x14ac:dyDescent="0.2">
      <c r="D1036" s="93"/>
      <c r="E1036" s="93"/>
      <c r="F1036" s="93"/>
      <c r="G1036" s="93"/>
      <c r="H1036" s="93"/>
      <c r="I1036" s="93"/>
      <c r="J1036" s="93"/>
      <c r="K1036" s="93"/>
      <c r="L1036" s="93"/>
      <c r="M1036" s="93"/>
      <c r="N1036" s="93"/>
      <c r="O1036" s="93"/>
      <c r="P1036" s="93"/>
      <c r="Q1036" s="93"/>
      <c r="R1036" s="93"/>
      <c r="S1036" s="93"/>
    </row>
    <row r="1037" spans="4:19" x14ac:dyDescent="0.2">
      <c r="D1037" s="93"/>
      <c r="E1037" s="93"/>
      <c r="F1037" s="93"/>
      <c r="G1037" s="93"/>
      <c r="H1037" s="93"/>
      <c r="I1037" s="93"/>
      <c r="J1037" s="93"/>
      <c r="K1037" s="93"/>
      <c r="L1037" s="93"/>
      <c r="M1037" s="93"/>
      <c r="N1037" s="93"/>
      <c r="O1037" s="93"/>
      <c r="P1037" s="93"/>
      <c r="Q1037" s="93"/>
      <c r="R1037" s="93"/>
      <c r="S1037" s="93"/>
    </row>
    <row r="1038" spans="4:19" x14ac:dyDescent="0.2">
      <c r="D1038" s="93"/>
      <c r="E1038" s="93"/>
      <c r="F1038" s="93"/>
      <c r="G1038" s="93"/>
      <c r="H1038" s="93"/>
      <c r="I1038" s="93"/>
      <c r="J1038" s="93"/>
      <c r="K1038" s="93"/>
      <c r="L1038" s="93"/>
      <c r="M1038" s="93"/>
      <c r="N1038" s="93"/>
      <c r="O1038" s="93"/>
      <c r="P1038" s="93"/>
      <c r="Q1038" s="93"/>
      <c r="R1038" s="93"/>
      <c r="S1038" s="93"/>
    </row>
    <row r="1039" spans="4:19" x14ac:dyDescent="0.2">
      <c r="D1039" s="93"/>
      <c r="E1039" s="93"/>
      <c r="F1039" s="93"/>
      <c r="G1039" s="93"/>
      <c r="H1039" s="93"/>
      <c r="I1039" s="93"/>
      <c r="J1039" s="93"/>
      <c r="K1039" s="93"/>
      <c r="L1039" s="93"/>
      <c r="M1039" s="93"/>
      <c r="N1039" s="93"/>
      <c r="O1039" s="93"/>
      <c r="P1039" s="93"/>
      <c r="Q1039" s="93"/>
      <c r="R1039" s="93"/>
      <c r="S1039" s="93"/>
    </row>
    <row r="1040" spans="4:19" x14ac:dyDescent="0.2">
      <c r="D1040" s="93"/>
      <c r="E1040" s="93"/>
      <c r="F1040" s="93"/>
      <c r="G1040" s="93"/>
      <c r="H1040" s="93"/>
      <c r="I1040" s="93"/>
      <c r="J1040" s="93"/>
      <c r="K1040" s="93"/>
      <c r="L1040" s="93"/>
      <c r="M1040" s="93"/>
      <c r="N1040" s="93"/>
      <c r="O1040" s="93"/>
      <c r="P1040" s="93"/>
      <c r="Q1040" s="93"/>
      <c r="R1040" s="93"/>
      <c r="S1040" s="93"/>
    </row>
    <row r="1041" spans="4:19" x14ac:dyDescent="0.2">
      <c r="D1041" s="93"/>
      <c r="E1041" s="93"/>
      <c r="F1041" s="93"/>
      <c r="G1041" s="93"/>
      <c r="H1041" s="93"/>
      <c r="I1041" s="93"/>
      <c r="J1041" s="93"/>
      <c r="K1041" s="93"/>
      <c r="L1041" s="93"/>
      <c r="M1041" s="93"/>
      <c r="N1041" s="93"/>
      <c r="O1041" s="93"/>
      <c r="P1041" s="93"/>
      <c r="Q1041" s="93"/>
      <c r="R1041" s="93"/>
      <c r="S1041" s="93"/>
    </row>
    <row r="1042" spans="4:19" x14ac:dyDescent="0.2">
      <c r="D1042" s="93"/>
      <c r="E1042" s="93"/>
      <c r="F1042" s="93"/>
      <c r="G1042" s="93"/>
      <c r="H1042" s="93"/>
      <c r="I1042" s="93"/>
      <c r="J1042" s="93"/>
      <c r="K1042" s="93"/>
      <c r="L1042" s="93"/>
      <c r="M1042" s="93"/>
      <c r="N1042" s="93"/>
      <c r="O1042" s="93"/>
      <c r="P1042" s="93"/>
      <c r="Q1042" s="93"/>
      <c r="R1042" s="93"/>
      <c r="S1042" s="93"/>
    </row>
    <row r="1043" spans="4:19" x14ac:dyDescent="0.2">
      <c r="D1043" s="93"/>
      <c r="E1043" s="93"/>
      <c r="F1043" s="93"/>
      <c r="G1043" s="93"/>
      <c r="H1043" s="93"/>
      <c r="I1043" s="93"/>
      <c r="J1043" s="93"/>
      <c r="K1043" s="93"/>
      <c r="L1043" s="93"/>
      <c r="M1043" s="93"/>
      <c r="N1043" s="93"/>
      <c r="O1043" s="93"/>
      <c r="P1043" s="93"/>
      <c r="Q1043" s="93"/>
      <c r="R1043" s="93"/>
      <c r="S1043" s="93"/>
    </row>
    <row r="1044" spans="4:19" x14ac:dyDescent="0.2">
      <c r="D1044" s="93"/>
      <c r="E1044" s="93"/>
      <c r="F1044" s="93"/>
      <c r="G1044" s="93"/>
      <c r="H1044" s="93"/>
      <c r="I1044" s="93"/>
      <c r="J1044" s="93"/>
      <c r="K1044" s="93"/>
      <c r="L1044" s="93"/>
      <c r="M1044" s="93"/>
      <c r="N1044" s="93"/>
      <c r="O1044" s="93"/>
      <c r="P1044" s="93"/>
      <c r="Q1044" s="93"/>
      <c r="R1044" s="93"/>
      <c r="S1044" s="93"/>
    </row>
    <row r="1045" spans="4:19" x14ac:dyDescent="0.2">
      <c r="D1045" s="93"/>
      <c r="E1045" s="93"/>
      <c r="F1045" s="93"/>
      <c r="G1045" s="93"/>
      <c r="H1045" s="93"/>
      <c r="I1045" s="93"/>
      <c r="J1045" s="93"/>
      <c r="K1045" s="93"/>
      <c r="L1045" s="93"/>
      <c r="M1045" s="93"/>
      <c r="N1045" s="93"/>
      <c r="O1045" s="93"/>
      <c r="P1045" s="93"/>
      <c r="Q1045" s="93"/>
      <c r="R1045" s="93"/>
      <c r="S1045" s="93"/>
    </row>
    <row r="1046" spans="4:19" x14ac:dyDescent="0.2">
      <c r="D1046" s="93"/>
      <c r="E1046" s="93"/>
      <c r="F1046" s="93"/>
      <c r="G1046" s="93"/>
      <c r="H1046" s="93"/>
      <c r="I1046" s="93"/>
      <c r="J1046" s="93"/>
      <c r="K1046" s="93"/>
      <c r="L1046" s="93"/>
      <c r="M1046" s="93"/>
      <c r="N1046" s="93"/>
      <c r="O1046" s="93"/>
      <c r="P1046" s="93"/>
      <c r="Q1046" s="93"/>
      <c r="R1046" s="93"/>
      <c r="S1046" s="93"/>
    </row>
    <row r="1047" spans="4:19" x14ac:dyDescent="0.2">
      <c r="D1047" s="93"/>
      <c r="E1047" s="93"/>
      <c r="F1047" s="93"/>
      <c r="G1047" s="93"/>
      <c r="H1047" s="93"/>
      <c r="I1047" s="93"/>
      <c r="J1047" s="93"/>
      <c r="K1047" s="93"/>
      <c r="L1047" s="93"/>
      <c r="M1047" s="93"/>
      <c r="N1047" s="93"/>
      <c r="O1047" s="93"/>
      <c r="P1047" s="93"/>
      <c r="Q1047" s="93"/>
      <c r="R1047" s="93"/>
      <c r="S1047" s="93"/>
    </row>
    <row r="1048" spans="4:19" x14ac:dyDescent="0.2">
      <c r="D1048" s="93"/>
      <c r="E1048" s="93"/>
      <c r="F1048" s="93"/>
      <c r="G1048" s="93"/>
      <c r="H1048" s="93"/>
      <c r="I1048" s="93"/>
      <c r="J1048" s="93"/>
      <c r="K1048" s="93"/>
      <c r="L1048" s="93"/>
      <c r="M1048" s="93"/>
      <c r="N1048" s="93"/>
      <c r="O1048" s="93"/>
      <c r="P1048" s="93"/>
      <c r="Q1048" s="93"/>
      <c r="R1048" s="93"/>
      <c r="S1048" s="93"/>
    </row>
    <row r="1049" spans="4:19" x14ac:dyDescent="0.2">
      <c r="D1049" s="93"/>
      <c r="E1049" s="93"/>
      <c r="F1049" s="93"/>
      <c r="G1049" s="93"/>
      <c r="H1049" s="93"/>
      <c r="I1049" s="93"/>
      <c r="J1049" s="93"/>
      <c r="K1049" s="93"/>
      <c r="L1049" s="93"/>
      <c r="M1049" s="93"/>
      <c r="N1049" s="93"/>
      <c r="O1049" s="93"/>
      <c r="P1049" s="93"/>
      <c r="Q1049" s="93"/>
      <c r="R1049" s="93"/>
      <c r="S1049" s="93"/>
    </row>
    <row r="1050" spans="4:19" x14ac:dyDescent="0.2">
      <c r="D1050" s="93"/>
      <c r="E1050" s="93"/>
      <c r="F1050" s="93"/>
      <c r="G1050" s="93"/>
      <c r="H1050" s="93"/>
      <c r="I1050" s="93"/>
      <c r="J1050" s="93"/>
      <c r="K1050" s="93"/>
      <c r="L1050" s="93"/>
      <c r="M1050" s="93"/>
      <c r="N1050" s="93"/>
      <c r="O1050" s="93"/>
      <c r="P1050" s="93"/>
      <c r="Q1050" s="93"/>
      <c r="R1050" s="93"/>
      <c r="S1050" s="93"/>
    </row>
    <row r="1051" spans="4:19" x14ac:dyDescent="0.2">
      <c r="D1051" s="93"/>
      <c r="E1051" s="93"/>
      <c r="F1051" s="93"/>
      <c r="G1051" s="93"/>
      <c r="H1051" s="93"/>
      <c r="I1051" s="93"/>
      <c r="J1051" s="93"/>
      <c r="K1051" s="93"/>
      <c r="L1051" s="93"/>
      <c r="M1051" s="93"/>
      <c r="N1051" s="93"/>
      <c r="O1051" s="93"/>
      <c r="P1051" s="93"/>
      <c r="Q1051" s="93"/>
      <c r="R1051" s="93"/>
      <c r="S1051" s="93"/>
    </row>
    <row r="1052" spans="4:19" x14ac:dyDescent="0.2">
      <c r="D1052" s="93"/>
      <c r="E1052" s="93"/>
      <c r="F1052" s="93"/>
      <c r="G1052" s="93"/>
      <c r="H1052" s="93"/>
      <c r="I1052" s="93"/>
      <c r="J1052" s="93"/>
      <c r="K1052" s="93"/>
      <c r="L1052" s="93"/>
      <c r="M1052" s="93"/>
      <c r="N1052" s="93"/>
      <c r="O1052" s="93"/>
      <c r="P1052" s="93"/>
      <c r="Q1052" s="93"/>
      <c r="R1052" s="93"/>
      <c r="S1052" s="93"/>
    </row>
    <row r="1053" spans="4:19" x14ac:dyDescent="0.2">
      <c r="D1053" s="93"/>
      <c r="E1053" s="93"/>
      <c r="F1053" s="93"/>
      <c r="G1053" s="93"/>
      <c r="H1053" s="93"/>
      <c r="I1053" s="93"/>
      <c r="J1053" s="93"/>
      <c r="K1053" s="93"/>
      <c r="L1053" s="93"/>
      <c r="M1053" s="93"/>
      <c r="N1053" s="93"/>
      <c r="O1053" s="93"/>
      <c r="P1053" s="93"/>
      <c r="Q1053" s="93"/>
      <c r="R1053" s="93"/>
      <c r="S1053" s="93"/>
    </row>
    <row r="1054" spans="4:19" x14ac:dyDescent="0.2">
      <c r="D1054" s="93"/>
      <c r="E1054" s="93"/>
      <c r="F1054" s="93"/>
      <c r="G1054" s="93"/>
      <c r="H1054" s="93"/>
      <c r="I1054" s="93"/>
      <c r="J1054" s="93"/>
      <c r="K1054" s="93"/>
      <c r="L1054" s="93"/>
      <c r="M1054" s="93"/>
      <c r="N1054" s="93"/>
      <c r="O1054" s="93"/>
      <c r="P1054" s="93"/>
      <c r="Q1054" s="93"/>
      <c r="R1054" s="93"/>
      <c r="S1054" s="93"/>
    </row>
    <row r="1055" spans="4:19" x14ac:dyDescent="0.2">
      <c r="D1055" s="93"/>
      <c r="E1055" s="93"/>
      <c r="F1055" s="93"/>
      <c r="G1055" s="93"/>
      <c r="H1055" s="93"/>
      <c r="I1055" s="93"/>
      <c r="J1055" s="93"/>
      <c r="K1055" s="93"/>
      <c r="L1055" s="93"/>
      <c r="M1055" s="93"/>
      <c r="N1055" s="93"/>
      <c r="O1055" s="93"/>
      <c r="P1055" s="93"/>
      <c r="Q1055" s="93"/>
      <c r="R1055" s="93"/>
      <c r="S1055" s="93"/>
    </row>
    <row r="1056" spans="4:19" x14ac:dyDescent="0.2">
      <c r="D1056" s="93"/>
      <c r="E1056" s="93"/>
      <c r="F1056" s="93"/>
      <c r="G1056" s="93"/>
      <c r="H1056" s="93"/>
      <c r="I1056" s="93"/>
      <c r="J1056" s="93"/>
      <c r="K1056" s="93"/>
      <c r="L1056" s="93"/>
      <c r="M1056" s="93"/>
      <c r="N1056" s="93"/>
      <c r="O1056" s="93"/>
      <c r="P1056" s="93"/>
      <c r="Q1056" s="93"/>
      <c r="R1056" s="93"/>
      <c r="S1056" s="93"/>
    </row>
    <row r="1057" spans="4:19" x14ac:dyDescent="0.2">
      <c r="D1057" s="93"/>
      <c r="E1057" s="93"/>
      <c r="F1057" s="93"/>
      <c r="G1057" s="93"/>
      <c r="H1057" s="93"/>
      <c r="I1057" s="93"/>
      <c r="J1057" s="93"/>
      <c r="K1057" s="93"/>
      <c r="L1057" s="93"/>
      <c r="M1057" s="93"/>
      <c r="N1057" s="93"/>
      <c r="O1057" s="93"/>
      <c r="P1057" s="93"/>
      <c r="Q1057" s="93"/>
      <c r="R1057" s="93"/>
      <c r="S1057" s="93"/>
    </row>
    <row r="1058" spans="4:19" x14ac:dyDescent="0.2">
      <c r="D1058" s="93"/>
      <c r="E1058" s="93"/>
      <c r="F1058" s="93"/>
      <c r="G1058" s="93"/>
      <c r="H1058" s="93"/>
      <c r="I1058" s="93"/>
      <c r="J1058" s="93"/>
      <c r="K1058" s="93"/>
      <c r="L1058" s="93"/>
      <c r="M1058" s="93"/>
      <c r="N1058" s="93"/>
      <c r="O1058" s="93"/>
      <c r="P1058" s="93"/>
      <c r="Q1058" s="93"/>
      <c r="R1058" s="93"/>
      <c r="S1058" s="93"/>
    </row>
    <row r="1059" spans="4:19" x14ac:dyDescent="0.2">
      <c r="D1059" s="93"/>
      <c r="E1059" s="93"/>
      <c r="F1059" s="93"/>
      <c r="G1059" s="93"/>
      <c r="H1059" s="93"/>
      <c r="I1059" s="93"/>
      <c r="J1059" s="93"/>
      <c r="K1059" s="93"/>
      <c r="L1059" s="93"/>
      <c r="M1059" s="93"/>
      <c r="N1059" s="93"/>
      <c r="O1059" s="93"/>
      <c r="P1059" s="93"/>
      <c r="Q1059" s="93"/>
      <c r="R1059" s="93"/>
      <c r="S1059" s="93"/>
    </row>
    <row r="1060" spans="4:19" x14ac:dyDescent="0.2">
      <c r="D1060" s="93"/>
      <c r="E1060" s="93"/>
      <c r="F1060" s="93"/>
      <c r="G1060" s="93"/>
      <c r="H1060" s="93"/>
      <c r="I1060" s="93"/>
      <c r="J1060" s="93"/>
      <c r="K1060" s="93"/>
      <c r="L1060" s="93"/>
      <c r="M1060" s="93"/>
      <c r="N1060" s="93"/>
      <c r="O1060" s="93"/>
      <c r="P1060" s="93"/>
      <c r="Q1060" s="93"/>
      <c r="R1060" s="93"/>
      <c r="S1060" s="93"/>
    </row>
    <row r="1061" spans="4:19" x14ac:dyDescent="0.2">
      <c r="D1061" s="93"/>
      <c r="E1061" s="93"/>
      <c r="F1061" s="93"/>
      <c r="G1061" s="93"/>
      <c r="H1061" s="93"/>
      <c r="I1061" s="93"/>
      <c r="J1061" s="93"/>
      <c r="K1061" s="93"/>
      <c r="L1061" s="93"/>
      <c r="M1061" s="93"/>
      <c r="N1061" s="93"/>
      <c r="O1061" s="93"/>
      <c r="P1061" s="93"/>
      <c r="Q1061" s="93"/>
      <c r="R1061" s="93"/>
      <c r="S1061" s="93"/>
    </row>
    <row r="1062" spans="4:19" x14ac:dyDescent="0.2">
      <c r="D1062" s="93"/>
      <c r="E1062" s="93"/>
      <c r="F1062" s="93"/>
      <c r="G1062" s="93"/>
      <c r="H1062" s="93"/>
      <c r="I1062" s="93"/>
      <c r="J1062" s="93"/>
      <c r="K1062" s="93"/>
      <c r="L1062" s="93"/>
      <c r="M1062" s="93"/>
      <c r="N1062" s="93"/>
      <c r="O1062" s="93"/>
      <c r="P1062" s="93"/>
      <c r="Q1062" s="93"/>
      <c r="R1062" s="93"/>
      <c r="S1062" s="93"/>
    </row>
    <row r="1063" spans="4:19" x14ac:dyDescent="0.2">
      <c r="D1063" s="93"/>
      <c r="E1063" s="93"/>
      <c r="F1063" s="93"/>
      <c r="G1063" s="93"/>
      <c r="H1063" s="93"/>
      <c r="I1063" s="93"/>
      <c r="J1063" s="93"/>
      <c r="K1063" s="93"/>
      <c r="L1063" s="93"/>
      <c r="M1063" s="93"/>
      <c r="N1063" s="93"/>
      <c r="O1063" s="93"/>
      <c r="P1063" s="93"/>
      <c r="Q1063" s="93"/>
      <c r="R1063" s="93"/>
      <c r="S1063" s="93"/>
    </row>
    <row r="1064" spans="4:19" x14ac:dyDescent="0.2">
      <c r="D1064" s="93"/>
      <c r="E1064" s="93"/>
      <c r="F1064" s="93"/>
      <c r="G1064" s="93"/>
      <c r="H1064" s="93"/>
      <c r="I1064" s="93"/>
      <c r="J1064" s="93"/>
      <c r="K1064" s="93"/>
      <c r="L1064" s="93"/>
      <c r="M1064" s="93"/>
      <c r="N1064" s="93"/>
      <c r="O1064" s="93"/>
      <c r="P1064" s="93"/>
      <c r="Q1064" s="93"/>
      <c r="R1064" s="93"/>
      <c r="S1064" s="93"/>
    </row>
    <row r="1065" spans="4:19" x14ac:dyDescent="0.2">
      <c r="D1065" s="93"/>
      <c r="E1065" s="93"/>
      <c r="F1065" s="93"/>
      <c r="G1065" s="93"/>
      <c r="H1065" s="93"/>
      <c r="I1065" s="93"/>
      <c r="J1065" s="93"/>
      <c r="K1065" s="93"/>
      <c r="L1065" s="93"/>
      <c r="M1065" s="93"/>
      <c r="N1065" s="93"/>
      <c r="O1065" s="93"/>
      <c r="P1065" s="93"/>
      <c r="Q1065" s="93"/>
      <c r="R1065" s="93"/>
      <c r="S1065" s="93"/>
    </row>
    <row r="1066" spans="4:19" x14ac:dyDescent="0.2">
      <c r="D1066" s="93"/>
      <c r="E1066" s="93"/>
      <c r="F1066" s="93"/>
      <c r="G1066" s="93"/>
      <c r="H1066" s="93"/>
      <c r="I1066" s="93"/>
      <c r="J1066" s="93"/>
      <c r="K1066" s="93"/>
      <c r="L1066" s="93"/>
      <c r="M1066" s="93"/>
      <c r="N1066" s="93"/>
      <c r="O1066" s="93"/>
      <c r="P1066" s="93"/>
      <c r="Q1066" s="93"/>
      <c r="R1066" s="93"/>
      <c r="S1066" s="93"/>
    </row>
    <row r="1067" spans="4:19" x14ac:dyDescent="0.2">
      <c r="D1067" s="93"/>
      <c r="E1067" s="93"/>
      <c r="F1067" s="93"/>
      <c r="G1067" s="93"/>
      <c r="H1067" s="93"/>
      <c r="I1067" s="93"/>
      <c r="J1067" s="93"/>
      <c r="K1067" s="93"/>
      <c r="L1067" s="93"/>
      <c r="M1067" s="93"/>
      <c r="N1067" s="93"/>
      <c r="O1067" s="93"/>
      <c r="P1067" s="93"/>
      <c r="Q1067" s="93"/>
      <c r="R1067" s="93"/>
      <c r="S1067" s="93"/>
    </row>
    <row r="1068" spans="4:19" x14ac:dyDescent="0.2">
      <c r="D1068" s="93"/>
      <c r="E1068" s="93"/>
      <c r="F1068" s="93"/>
      <c r="G1068" s="93"/>
      <c r="H1068" s="93"/>
      <c r="I1068" s="93"/>
      <c r="J1068" s="93"/>
      <c r="K1068" s="93"/>
      <c r="L1068" s="93"/>
      <c r="M1068" s="93"/>
      <c r="N1068" s="93"/>
      <c r="O1068" s="93"/>
      <c r="P1068" s="93"/>
      <c r="Q1068" s="93"/>
      <c r="R1068" s="93"/>
      <c r="S1068" s="93"/>
    </row>
    <row r="1069" spans="4:19" x14ac:dyDescent="0.2">
      <c r="D1069" s="93"/>
      <c r="E1069" s="93"/>
      <c r="F1069" s="93"/>
      <c r="G1069" s="93"/>
      <c r="H1069" s="93"/>
      <c r="I1069" s="93"/>
      <c r="J1069" s="93"/>
      <c r="K1069" s="93"/>
      <c r="L1069" s="93"/>
      <c r="M1069" s="93"/>
      <c r="N1069" s="93"/>
      <c r="O1069" s="93"/>
      <c r="P1069" s="93"/>
      <c r="Q1069" s="93"/>
      <c r="R1069" s="93"/>
      <c r="S1069" s="93"/>
    </row>
    <row r="1070" spans="4:19" x14ac:dyDescent="0.2">
      <c r="D1070" s="93"/>
      <c r="E1070" s="93"/>
      <c r="F1070" s="93"/>
      <c r="G1070" s="93"/>
      <c r="H1070" s="93"/>
      <c r="I1070" s="93"/>
      <c r="J1070" s="93"/>
      <c r="K1070" s="93"/>
      <c r="L1070" s="93"/>
      <c r="M1070" s="93"/>
      <c r="N1070" s="93"/>
      <c r="O1070" s="93"/>
      <c r="P1070" s="93"/>
      <c r="Q1070" s="93"/>
      <c r="R1070" s="93"/>
      <c r="S1070" s="93"/>
    </row>
    <row r="1071" spans="4:19" x14ac:dyDescent="0.2">
      <c r="D1071" s="93"/>
      <c r="E1071" s="93"/>
      <c r="F1071" s="93"/>
      <c r="G1071" s="93"/>
      <c r="H1071" s="93"/>
      <c r="I1071" s="93"/>
      <c r="J1071" s="93"/>
      <c r="K1071" s="93"/>
      <c r="L1071" s="93"/>
      <c r="M1071" s="93"/>
      <c r="N1071" s="93"/>
      <c r="O1071" s="93"/>
      <c r="P1071" s="93"/>
      <c r="Q1071" s="93"/>
      <c r="R1071" s="93"/>
      <c r="S1071" s="93"/>
    </row>
    <row r="1072" spans="4:19" x14ac:dyDescent="0.2">
      <c r="D1072" s="93"/>
      <c r="E1072" s="93"/>
      <c r="F1072" s="93"/>
      <c r="G1072" s="93"/>
      <c r="H1072" s="93"/>
      <c r="I1072" s="93"/>
      <c r="J1072" s="93"/>
      <c r="K1072" s="93"/>
      <c r="L1072" s="93"/>
      <c r="M1072" s="93"/>
      <c r="N1072" s="93"/>
      <c r="O1072" s="93"/>
      <c r="P1072" s="93"/>
      <c r="Q1072" s="93"/>
      <c r="R1072" s="93"/>
      <c r="S1072" s="93"/>
    </row>
    <row r="1073" spans="4:19" x14ac:dyDescent="0.2">
      <c r="D1073" s="93"/>
      <c r="E1073" s="93"/>
      <c r="F1073" s="93"/>
      <c r="G1073" s="93"/>
      <c r="H1073" s="93"/>
      <c r="I1073" s="93"/>
      <c r="J1073" s="93"/>
      <c r="K1073" s="93"/>
      <c r="L1073" s="93"/>
      <c r="M1073" s="93"/>
      <c r="N1073" s="93"/>
      <c r="O1073" s="93"/>
      <c r="P1073" s="93"/>
      <c r="Q1073" s="93"/>
      <c r="R1073" s="93"/>
      <c r="S1073" s="93"/>
    </row>
    <row r="1074" spans="4:19" x14ac:dyDescent="0.2">
      <c r="D1074" s="93"/>
      <c r="E1074" s="93"/>
      <c r="F1074" s="93"/>
      <c r="G1074" s="93"/>
      <c r="H1074" s="93"/>
      <c r="I1074" s="93"/>
      <c r="J1074" s="93"/>
      <c r="K1074" s="93"/>
      <c r="L1074" s="93"/>
      <c r="M1074" s="93"/>
      <c r="N1074" s="93"/>
      <c r="O1074" s="93"/>
      <c r="P1074" s="93"/>
      <c r="Q1074" s="93"/>
      <c r="R1074" s="93"/>
      <c r="S1074" s="93"/>
    </row>
    <row r="1075" spans="4:19" x14ac:dyDescent="0.2">
      <c r="D1075" s="93"/>
      <c r="E1075" s="93"/>
      <c r="F1075" s="93"/>
      <c r="G1075" s="93"/>
      <c r="H1075" s="93"/>
      <c r="I1075" s="93"/>
      <c r="J1075" s="93"/>
      <c r="K1075" s="93"/>
      <c r="L1075" s="93"/>
      <c r="M1075" s="93"/>
      <c r="N1075" s="93"/>
      <c r="O1075" s="93"/>
      <c r="P1075" s="93"/>
      <c r="Q1075" s="93"/>
      <c r="R1075" s="93"/>
      <c r="S1075" s="93"/>
    </row>
    <row r="1076" spans="4:19" x14ac:dyDescent="0.2">
      <c r="D1076" s="93"/>
      <c r="E1076" s="93"/>
      <c r="F1076" s="93"/>
      <c r="G1076" s="93"/>
      <c r="H1076" s="93"/>
      <c r="I1076" s="93"/>
      <c r="J1076" s="93"/>
      <c r="K1076" s="93"/>
      <c r="L1076" s="93"/>
      <c r="M1076" s="93"/>
      <c r="N1076" s="93"/>
      <c r="O1076" s="93"/>
      <c r="P1076" s="93"/>
      <c r="Q1076" s="93"/>
      <c r="R1076" s="93"/>
      <c r="S1076" s="93"/>
    </row>
    <row r="1077" spans="4:19" x14ac:dyDescent="0.2">
      <c r="D1077" s="93"/>
      <c r="E1077" s="93"/>
      <c r="F1077" s="93"/>
      <c r="G1077" s="93"/>
      <c r="H1077" s="93"/>
      <c r="I1077" s="93"/>
      <c r="J1077" s="93"/>
      <c r="K1077" s="93"/>
      <c r="L1077" s="93"/>
      <c r="M1077" s="93"/>
      <c r="N1077" s="93"/>
      <c r="O1077" s="93"/>
      <c r="P1077" s="93"/>
      <c r="Q1077" s="93"/>
      <c r="R1077" s="93"/>
      <c r="S1077" s="93"/>
    </row>
    <row r="1078" spans="4:19" x14ac:dyDescent="0.2">
      <c r="D1078" s="93"/>
      <c r="E1078" s="93"/>
      <c r="F1078" s="93"/>
      <c r="G1078" s="93"/>
      <c r="H1078" s="93"/>
      <c r="I1078" s="93"/>
      <c r="J1078" s="93"/>
      <c r="K1078" s="93"/>
      <c r="L1078" s="93"/>
      <c r="M1078" s="93"/>
      <c r="N1078" s="93"/>
      <c r="O1078" s="93"/>
      <c r="P1078" s="93"/>
      <c r="Q1078" s="93"/>
      <c r="R1078" s="93"/>
      <c r="S1078" s="93"/>
    </row>
    <row r="1079" spans="4:19" x14ac:dyDescent="0.2">
      <c r="D1079" s="93"/>
      <c r="E1079" s="93"/>
      <c r="F1079" s="93"/>
      <c r="G1079" s="93"/>
      <c r="H1079" s="93"/>
      <c r="I1079" s="93"/>
      <c r="J1079" s="93"/>
      <c r="K1079" s="93"/>
      <c r="L1079" s="93"/>
      <c r="M1079" s="93"/>
      <c r="N1079" s="93"/>
      <c r="O1079" s="93"/>
      <c r="P1079" s="93"/>
      <c r="Q1079" s="93"/>
      <c r="R1079" s="93"/>
      <c r="S1079" s="93"/>
    </row>
    <row r="1080" spans="4:19" x14ac:dyDescent="0.2">
      <c r="D1080" s="93"/>
      <c r="E1080" s="93"/>
      <c r="F1080" s="93"/>
      <c r="G1080" s="93"/>
      <c r="H1080" s="93"/>
      <c r="I1080" s="93"/>
      <c r="J1080" s="93"/>
      <c r="K1080" s="93"/>
      <c r="L1080" s="93"/>
      <c r="M1080" s="93"/>
      <c r="N1080" s="93"/>
      <c r="O1080" s="93"/>
      <c r="P1080" s="93"/>
      <c r="Q1080" s="93"/>
      <c r="R1080" s="93"/>
      <c r="S1080" s="93"/>
    </row>
    <row r="1081" spans="4:19" x14ac:dyDescent="0.2">
      <c r="D1081" s="93"/>
      <c r="E1081" s="93"/>
      <c r="F1081" s="93"/>
      <c r="G1081" s="93"/>
      <c r="H1081" s="93"/>
      <c r="I1081" s="93"/>
      <c r="J1081" s="93"/>
      <c r="K1081" s="93"/>
      <c r="L1081" s="93"/>
      <c r="M1081" s="93"/>
      <c r="N1081" s="93"/>
      <c r="O1081" s="93"/>
      <c r="P1081" s="93"/>
      <c r="Q1081" s="93"/>
      <c r="R1081" s="93"/>
      <c r="S1081" s="93"/>
    </row>
    <row r="1082" spans="4:19" x14ac:dyDescent="0.2">
      <c r="D1082" s="93"/>
      <c r="E1082" s="93"/>
      <c r="F1082" s="93"/>
      <c r="G1082" s="93"/>
      <c r="H1082" s="93"/>
      <c r="I1082" s="93"/>
      <c r="J1082" s="93"/>
      <c r="K1082" s="93"/>
      <c r="L1082" s="93"/>
      <c r="M1082" s="93"/>
      <c r="N1082" s="93"/>
      <c r="O1082" s="93"/>
      <c r="P1082" s="93"/>
      <c r="Q1082" s="93"/>
      <c r="R1082" s="93"/>
      <c r="S1082" s="93"/>
    </row>
    <row r="1083" spans="4:19" x14ac:dyDescent="0.2">
      <c r="D1083" s="93"/>
      <c r="E1083" s="93"/>
      <c r="F1083" s="93"/>
      <c r="G1083" s="93"/>
      <c r="H1083" s="93"/>
      <c r="I1083" s="93"/>
      <c r="J1083" s="93"/>
      <c r="K1083" s="93"/>
      <c r="L1083" s="93"/>
      <c r="M1083" s="93"/>
      <c r="N1083" s="93"/>
      <c r="O1083" s="93"/>
      <c r="P1083" s="93"/>
      <c r="Q1083" s="93"/>
      <c r="R1083" s="93"/>
      <c r="S1083" s="93"/>
    </row>
    <row r="1084" spans="4:19" x14ac:dyDescent="0.2">
      <c r="D1084" s="93"/>
      <c r="E1084" s="93"/>
      <c r="F1084" s="93"/>
      <c r="G1084" s="93"/>
      <c r="H1084" s="93"/>
      <c r="I1084" s="93"/>
      <c r="J1084" s="93"/>
      <c r="K1084" s="93"/>
      <c r="L1084" s="93"/>
      <c r="M1084" s="93"/>
      <c r="N1084" s="93"/>
      <c r="O1084" s="93"/>
      <c r="P1084" s="93"/>
      <c r="Q1084" s="93"/>
      <c r="R1084" s="93"/>
      <c r="S1084" s="93"/>
    </row>
    <row r="1085" spans="4:19" x14ac:dyDescent="0.2">
      <c r="D1085" s="93"/>
      <c r="E1085" s="93"/>
      <c r="F1085" s="93"/>
      <c r="G1085" s="93"/>
      <c r="H1085" s="93"/>
      <c r="I1085" s="93"/>
      <c r="J1085" s="93"/>
      <c r="K1085" s="93"/>
      <c r="L1085" s="93"/>
      <c r="M1085" s="93"/>
      <c r="N1085" s="93"/>
      <c r="O1085" s="93"/>
      <c r="P1085" s="93"/>
      <c r="Q1085" s="93"/>
      <c r="R1085" s="93"/>
      <c r="S1085" s="93"/>
    </row>
    <row r="1086" spans="4:19" x14ac:dyDescent="0.2">
      <c r="D1086" s="93"/>
      <c r="E1086" s="93"/>
      <c r="F1086" s="93"/>
      <c r="G1086" s="93"/>
      <c r="H1086" s="93"/>
      <c r="I1086" s="93"/>
      <c r="J1086" s="93"/>
      <c r="K1086" s="93"/>
      <c r="L1086" s="93"/>
      <c r="M1086" s="93"/>
      <c r="N1086" s="93"/>
      <c r="O1086" s="93"/>
      <c r="P1086" s="93"/>
      <c r="Q1086" s="93"/>
      <c r="R1086" s="93"/>
      <c r="S1086" s="93"/>
    </row>
    <row r="1087" spans="4:19" x14ac:dyDescent="0.2">
      <c r="D1087" s="93"/>
      <c r="E1087" s="93"/>
      <c r="F1087" s="93"/>
      <c r="G1087" s="93"/>
      <c r="H1087" s="93"/>
      <c r="I1087" s="93"/>
      <c r="J1087" s="93"/>
      <c r="K1087" s="93"/>
      <c r="L1087" s="93"/>
      <c r="M1087" s="93"/>
      <c r="N1087" s="93"/>
      <c r="O1087" s="93"/>
      <c r="P1087" s="93"/>
      <c r="Q1087" s="93"/>
      <c r="R1087" s="93"/>
      <c r="S1087" s="93"/>
    </row>
    <row r="1088" spans="4:19" x14ac:dyDescent="0.2">
      <c r="D1088" s="93"/>
      <c r="E1088" s="93"/>
      <c r="F1088" s="93"/>
      <c r="G1088" s="93"/>
      <c r="H1088" s="93"/>
      <c r="I1088" s="93"/>
      <c r="J1088" s="93"/>
      <c r="K1088" s="93"/>
      <c r="L1088" s="93"/>
      <c r="M1088" s="93"/>
      <c r="N1088" s="93"/>
      <c r="O1088" s="93"/>
      <c r="P1088" s="93"/>
      <c r="Q1088" s="93"/>
      <c r="R1088" s="93"/>
      <c r="S1088" s="93"/>
    </row>
    <row r="1089" spans="4:19" x14ac:dyDescent="0.2">
      <c r="D1089" s="93"/>
      <c r="E1089" s="93"/>
      <c r="F1089" s="93"/>
      <c r="G1089" s="93"/>
      <c r="H1089" s="93"/>
      <c r="I1089" s="93"/>
      <c r="J1089" s="93"/>
      <c r="K1089" s="93"/>
      <c r="L1089" s="93"/>
      <c r="M1089" s="93"/>
      <c r="N1089" s="93"/>
      <c r="O1089" s="93"/>
      <c r="P1089" s="93"/>
      <c r="Q1089" s="93"/>
      <c r="R1089" s="93"/>
      <c r="S1089" s="93"/>
    </row>
    <row r="1090" spans="4:19" x14ac:dyDescent="0.2">
      <c r="D1090" s="93"/>
      <c r="E1090" s="93"/>
      <c r="F1090" s="93"/>
      <c r="G1090" s="93"/>
      <c r="H1090" s="93"/>
      <c r="I1090" s="93"/>
      <c r="J1090" s="93"/>
      <c r="K1090" s="93"/>
      <c r="L1090" s="93"/>
      <c r="M1090" s="93"/>
      <c r="N1090" s="93"/>
      <c r="O1090" s="93"/>
      <c r="P1090" s="93"/>
      <c r="Q1090" s="93"/>
      <c r="R1090" s="93"/>
      <c r="S1090" s="93"/>
    </row>
    <row r="1091" spans="4:19" x14ac:dyDescent="0.2">
      <c r="D1091" s="93"/>
      <c r="E1091" s="93"/>
      <c r="F1091" s="93"/>
      <c r="G1091" s="93"/>
      <c r="H1091" s="93"/>
      <c r="I1091" s="93"/>
      <c r="J1091" s="93"/>
      <c r="K1091" s="93"/>
      <c r="L1091" s="93"/>
      <c r="M1091" s="93"/>
      <c r="N1091" s="93"/>
      <c r="O1091" s="93"/>
      <c r="P1091" s="93"/>
      <c r="Q1091" s="93"/>
      <c r="R1091" s="93"/>
      <c r="S1091" s="93"/>
    </row>
    <row r="1092" spans="4:19" x14ac:dyDescent="0.2">
      <c r="D1092" s="93"/>
      <c r="E1092" s="93"/>
      <c r="F1092" s="93"/>
      <c r="G1092" s="93"/>
      <c r="H1092" s="93"/>
      <c r="I1092" s="93"/>
      <c r="J1092" s="93"/>
      <c r="K1092" s="93"/>
      <c r="L1092" s="93"/>
      <c r="M1092" s="93"/>
      <c r="N1092" s="93"/>
      <c r="O1092" s="93"/>
      <c r="P1092" s="93"/>
      <c r="Q1092" s="93"/>
      <c r="R1092" s="93"/>
      <c r="S1092" s="93"/>
    </row>
    <row r="1093" spans="4:19" x14ac:dyDescent="0.2">
      <c r="D1093" s="93"/>
      <c r="E1093" s="93"/>
      <c r="F1093" s="93"/>
      <c r="G1093" s="93"/>
      <c r="H1093" s="93"/>
      <c r="I1093" s="93"/>
      <c r="J1093" s="93"/>
      <c r="K1093" s="93"/>
      <c r="L1093" s="93"/>
      <c r="M1093" s="93"/>
      <c r="N1093" s="93"/>
      <c r="O1093" s="93"/>
      <c r="P1093" s="93"/>
      <c r="Q1093" s="93"/>
      <c r="R1093" s="93"/>
      <c r="S1093" s="93"/>
    </row>
    <row r="1094" spans="4:19" x14ac:dyDescent="0.2">
      <c r="D1094" s="93"/>
      <c r="E1094" s="93"/>
      <c r="F1094" s="93"/>
      <c r="G1094" s="93"/>
      <c r="H1094" s="93"/>
      <c r="I1094" s="93"/>
      <c r="J1094" s="93"/>
      <c r="K1094" s="93"/>
      <c r="L1094" s="93"/>
      <c r="M1094" s="93"/>
      <c r="N1094" s="93"/>
      <c r="O1094" s="93"/>
      <c r="P1094" s="93"/>
      <c r="Q1094" s="93"/>
      <c r="R1094" s="93"/>
      <c r="S1094" s="93"/>
    </row>
    <row r="1095" spans="4:19" x14ac:dyDescent="0.2">
      <c r="D1095" s="93"/>
      <c r="E1095" s="93"/>
      <c r="F1095" s="93"/>
      <c r="G1095" s="93"/>
      <c r="H1095" s="93"/>
      <c r="I1095" s="93"/>
      <c r="J1095" s="93"/>
      <c r="K1095" s="93"/>
      <c r="L1095" s="93"/>
      <c r="M1095" s="93"/>
      <c r="N1095" s="93"/>
      <c r="O1095" s="93"/>
      <c r="P1095" s="93"/>
      <c r="Q1095" s="93"/>
      <c r="R1095" s="93"/>
      <c r="S1095" s="93"/>
    </row>
    <row r="1096" spans="4:19" x14ac:dyDescent="0.2">
      <c r="D1096" s="93"/>
      <c r="E1096" s="93"/>
      <c r="F1096" s="93"/>
      <c r="G1096" s="93"/>
      <c r="H1096" s="93"/>
      <c r="I1096" s="93"/>
      <c r="J1096" s="93"/>
      <c r="K1096" s="93"/>
      <c r="L1096" s="93"/>
      <c r="M1096" s="93"/>
      <c r="N1096" s="93"/>
      <c r="O1096" s="93"/>
      <c r="P1096" s="93"/>
      <c r="Q1096" s="93"/>
      <c r="R1096" s="93"/>
      <c r="S1096" s="93"/>
    </row>
    <row r="1097" spans="4:19" x14ac:dyDescent="0.2">
      <c r="D1097" s="93"/>
      <c r="E1097" s="93"/>
      <c r="F1097" s="93"/>
      <c r="G1097" s="93"/>
      <c r="H1097" s="93"/>
      <c r="I1097" s="93"/>
      <c r="J1097" s="93"/>
      <c r="K1097" s="93"/>
      <c r="L1097" s="93"/>
      <c r="M1097" s="93"/>
      <c r="N1097" s="93"/>
      <c r="O1097" s="93"/>
      <c r="P1097" s="93"/>
      <c r="Q1097" s="93"/>
      <c r="R1097" s="93"/>
      <c r="S1097" s="93"/>
    </row>
    <row r="1098" spans="4:19" x14ac:dyDescent="0.2">
      <c r="D1098" s="93"/>
      <c r="E1098" s="93"/>
      <c r="F1098" s="93"/>
      <c r="G1098" s="93"/>
      <c r="H1098" s="93"/>
      <c r="I1098" s="93"/>
      <c r="J1098" s="93"/>
      <c r="K1098" s="93"/>
      <c r="L1098" s="93"/>
      <c r="M1098" s="93"/>
      <c r="N1098" s="93"/>
      <c r="O1098" s="93"/>
      <c r="P1098" s="93"/>
      <c r="Q1098" s="93"/>
      <c r="R1098" s="93"/>
      <c r="S1098" s="93"/>
    </row>
    <row r="1099" spans="4:19" x14ac:dyDescent="0.2">
      <c r="D1099" s="93"/>
      <c r="E1099" s="93"/>
      <c r="F1099" s="93"/>
      <c r="G1099" s="93"/>
      <c r="H1099" s="93"/>
      <c r="I1099" s="93"/>
      <c r="J1099" s="93"/>
      <c r="K1099" s="93"/>
      <c r="L1099" s="93"/>
      <c r="M1099" s="93"/>
      <c r="N1099" s="93"/>
      <c r="O1099" s="93"/>
      <c r="P1099" s="93"/>
      <c r="Q1099" s="93"/>
      <c r="R1099" s="93"/>
      <c r="S1099" s="93"/>
    </row>
    <row r="1100" spans="4:19" x14ac:dyDescent="0.2">
      <c r="D1100" s="93"/>
      <c r="E1100" s="93"/>
      <c r="F1100" s="93"/>
      <c r="G1100" s="93"/>
      <c r="H1100" s="93"/>
      <c r="I1100" s="93"/>
      <c r="J1100" s="93"/>
      <c r="K1100" s="93"/>
      <c r="L1100" s="93"/>
      <c r="M1100" s="93"/>
      <c r="N1100" s="93"/>
      <c r="O1100" s="93"/>
      <c r="P1100" s="93"/>
      <c r="Q1100" s="93"/>
      <c r="R1100" s="93"/>
      <c r="S1100" s="93"/>
    </row>
    <row r="1101" spans="4:19" x14ac:dyDescent="0.2">
      <c r="D1101" s="93"/>
      <c r="E1101" s="93"/>
      <c r="F1101" s="93"/>
      <c r="G1101" s="93"/>
      <c r="H1101" s="93"/>
      <c r="I1101" s="93"/>
      <c r="J1101" s="93"/>
      <c r="K1101" s="93"/>
      <c r="L1101" s="93"/>
      <c r="M1101" s="93"/>
      <c r="N1101" s="93"/>
      <c r="O1101" s="93"/>
      <c r="P1101" s="93"/>
      <c r="Q1101" s="93"/>
      <c r="R1101" s="93"/>
      <c r="S1101" s="93"/>
    </row>
    <row r="1102" spans="4:19" x14ac:dyDescent="0.2">
      <c r="D1102" s="93"/>
      <c r="E1102" s="93"/>
      <c r="F1102" s="93"/>
      <c r="G1102" s="93"/>
      <c r="H1102" s="93"/>
      <c r="I1102" s="93"/>
      <c r="J1102" s="93"/>
      <c r="K1102" s="93"/>
      <c r="L1102" s="93"/>
      <c r="M1102" s="93"/>
      <c r="N1102" s="93"/>
      <c r="O1102" s="93"/>
      <c r="P1102" s="93"/>
      <c r="Q1102" s="93"/>
      <c r="R1102" s="93"/>
      <c r="S1102" s="93"/>
    </row>
    <row r="1103" spans="4:19" x14ac:dyDescent="0.2">
      <c r="D1103" s="93"/>
      <c r="E1103" s="93"/>
      <c r="F1103" s="93"/>
      <c r="G1103" s="93"/>
      <c r="H1103" s="93"/>
      <c r="I1103" s="93"/>
      <c r="J1103" s="93"/>
      <c r="K1103" s="93"/>
      <c r="L1103" s="93"/>
      <c r="M1103" s="93"/>
      <c r="N1103" s="93"/>
      <c r="O1103" s="93"/>
      <c r="P1103" s="93"/>
      <c r="Q1103" s="93"/>
      <c r="R1103" s="93"/>
      <c r="S1103" s="93"/>
    </row>
    <row r="1104" spans="4:19" x14ac:dyDescent="0.2">
      <c r="D1104" s="93"/>
      <c r="E1104" s="93"/>
      <c r="F1104" s="93"/>
      <c r="G1104" s="93"/>
      <c r="H1104" s="93"/>
      <c r="I1104" s="93"/>
      <c r="J1104" s="93"/>
      <c r="K1104" s="93"/>
      <c r="L1104" s="93"/>
      <c r="M1104" s="93"/>
      <c r="N1104" s="93"/>
      <c r="O1104" s="93"/>
      <c r="P1104" s="93"/>
      <c r="Q1104" s="93"/>
      <c r="R1104" s="93"/>
      <c r="S1104" s="93"/>
    </row>
    <row r="1105" spans="4:19" x14ac:dyDescent="0.2">
      <c r="D1105" s="93"/>
      <c r="E1105" s="93"/>
      <c r="F1105" s="93"/>
      <c r="G1105" s="93"/>
      <c r="H1105" s="93"/>
      <c r="I1105" s="93"/>
      <c r="J1105" s="93"/>
      <c r="K1105" s="93"/>
      <c r="L1105" s="93"/>
      <c r="M1105" s="93"/>
      <c r="N1105" s="93"/>
      <c r="O1105" s="93"/>
      <c r="P1105" s="93"/>
      <c r="Q1105" s="93"/>
      <c r="R1105" s="93"/>
      <c r="S1105" s="93"/>
    </row>
    <row r="1106" spans="4:19" x14ac:dyDescent="0.2">
      <c r="D1106" s="93"/>
      <c r="E1106" s="93"/>
      <c r="F1106" s="93"/>
      <c r="G1106" s="93"/>
      <c r="H1106" s="93"/>
      <c r="I1106" s="93"/>
      <c r="J1106" s="93"/>
      <c r="K1106" s="93"/>
      <c r="L1106" s="93"/>
      <c r="M1106" s="93"/>
      <c r="N1106" s="93"/>
      <c r="O1106" s="93"/>
      <c r="P1106" s="93"/>
      <c r="Q1106" s="93"/>
      <c r="R1106" s="93"/>
      <c r="S1106" s="93"/>
    </row>
    <row r="1107" spans="4:19" x14ac:dyDescent="0.2">
      <c r="D1107" s="93"/>
      <c r="E1107" s="93"/>
      <c r="F1107" s="93"/>
      <c r="G1107" s="93"/>
      <c r="H1107" s="93"/>
      <c r="I1107" s="93"/>
      <c r="J1107" s="93"/>
      <c r="K1107" s="93"/>
      <c r="L1107" s="93"/>
      <c r="M1107" s="93"/>
      <c r="N1107" s="93"/>
      <c r="O1107" s="93"/>
      <c r="P1107" s="93"/>
      <c r="Q1107" s="93"/>
      <c r="R1107" s="93"/>
      <c r="S1107" s="93"/>
    </row>
    <row r="1108" spans="4:19" x14ac:dyDescent="0.2">
      <c r="D1108" s="93"/>
      <c r="E1108" s="93"/>
      <c r="F1108" s="93"/>
      <c r="G1108" s="93"/>
      <c r="H1108" s="93"/>
      <c r="I1108" s="93"/>
      <c r="J1108" s="93"/>
      <c r="K1108" s="93"/>
      <c r="L1108" s="93"/>
      <c r="M1108" s="93"/>
      <c r="N1108" s="93"/>
      <c r="O1108" s="93"/>
      <c r="P1108" s="93"/>
      <c r="Q1108" s="93"/>
      <c r="R1108" s="93"/>
      <c r="S1108" s="93"/>
    </row>
    <row r="1109" spans="4:19" x14ac:dyDescent="0.2">
      <c r="D1109" s="93"/>
      <c r="E1109" s="93"/>
      <c r="F1109" s="93"/>
      <c r="G1109" s="93"/>
      <c r="H1109" s="93"/>
      <c r="I1109" s="93"/>
      <c r="J1109" s="93"/>
      <c r="K1109" s="93"/>
      <c r="L1109" s="93"/>
      <c r="M1109" s="93"/>
      <c r="N1109" s="93"/>
      <c r="O1109" s="93"/>
      <c r="P1109" s="93"/>
      <c r="Q1109" s="93"/>
      <c r="R1109" s="93"/>
      <c r="S1109" s="93"/>
    </row>
    <row r="1110" spans="4:19" x14ac:dyDescent="0.2">
      <c r="D1110" s="93"/>
      <c r="E1110" s="93"/>
      <c r="F1110" s="93"/>
      <c r="G1110" s="93"/>
      <c r="H1110" s="93"/>
      <c r="I1110" s="93"/>
      <c r="J1110" s="93"/>
      <c r="K1110" s="93"/>
      <c r="L1110" s="93"/>
      <c r="M1110" s="93"/>
      <c r="N1110" s="93"/>
      <c r="O1110" s="93"/>
      <c r="P1110" s="93"/>
      <c r="Q1110" s="93"/>
      <c r="R1110" s="93"/>
      <c r="S1110" s="93"/>
    </row>
    <row r="1111" spans="4:19" x14ac:dyDescent="0.2">
      <c r="D1111" s="93"/>
      <c r="E1111" s="93"/>
      <c r="F1111" s="93"/>
      <c r="G1111" s="93"/>
      <c r="H1111" s="93"/>
      <c r="I1111" s="93"/>
      <c r="J1111" s="93"/>
      <c r="K1111" s="93"/>
      <c r="L1111" s="93"/>
      <c r="M1111" s="93"/>
      <c r="N1111" s="93"/>
      <c r="O1111" s="93"/>
      <c r="P1111" s="93"/>
      <c r="Q1111" s="93"/>
      <c r="R1111" s="93"/>
      <c r="S1111" s="93"/>
    </row>
    <row r="1112" spans="4:19" x14ac:dyDescent="0.2">
      <c r="D1112" s="93"/>
      <c r="E1112" s="93"/>
      <c r="F1112" s="93"/>
      <c r="G1112" s="93"/>
      <c r="H1112" s="93"/>
      <c r="I1112" s="93"/>
      <c r="J1112" s="93"/>
      <c r="K1112" s="93"/>
      <c r="L1112" s="93"/>
      <c r="M1112" s="93"/>
      <c r="N1112" s="93"/>
      <c r="O1112" s="93"/>
      <c r="P1112" s="93"/>
      <c r="Q1112" s="93"/>
      <c r="R1112" s="93"/>
      <c r="S1112" s="93"/>
    </row>
    <row r="1113" spans="4:19" x14ac:dyDescent="0.2">
      <c r="D1113" s="93"/>
      <c r="E1113" s="93"/>
      <c r="F1113" s="93"/>
      <c r="G1113" s="93"/>
      <c r="H1113" s="93"/>
      <c r="I1113" s="93"/>
      <c r="J1113" s="93"/>
      <c r="K1113" s="93"/>
      <c r="L1113" s="93"/>
      <c r="M1113" s="93"/>
      <c r="N1113" s="93"/>
      <c r="O1113" s="93"/>
      <c r="P1113" s="93"/>
      <c r="Q1113" s="93"/>
      <c r="R1113" s="93"/>
      <c r="S1113" s="93"/>
    </row>
    <row r="1114" spans="4:19" x14ac:dyDescent="0.2">
      <c r="D1114" s="93"/>
      <c r="E1114" s="93"/>
      <c r="F1114" s="93"/>
      <c r="G1114" s="93"/>
      <c r="H1114" s="93"/>
      <c r="I1114" s="93"/>
      <c r="J1114" s="93"/>
      <c r="K1114" s="93"/>
      <c r="L1114" s="93"/>
      <c r="M1114" s="93"/>
      <c r="N1114" s="93"/>
      <c r="O1114" s="93"/>
      <c r="P1114" s="93"/>
      <c r="Q1114" s="93"/>
      <c r="R1114" s="93"/>
      <c r="S1114" s="93"/>
    </row>
    <row r="1115" spans="4:19" x14ac:dyDescent="0.2">
      <c r="D1115" s="93"/>
      <c r="E1115" s="93"/>
      <c r="F1115" s="93"/>
      <c r="G1115" s="93"/>
      <c r="H1115" s="93"/>
      <c r="I1115" s="93"/>
      <c r="J1115" s="93"/>
      <c r="K1115" s="93"/>
      <c r="L1115" s="93"/>
      <c r="M1115" s="93"/>
      <c r="N1115" s="93"/>
      <c r="O1115" s="93"/>
      <c r="P1115" s="93"/>
      <c r="Q1115" s="93"/>
      <c r="R1115" s="93"/>
      <c r="S1115" s="93"/>
    </row>
    <row r="1116" spans="4:19" x14ac:dyDescent="0.2">
      <c r="D1116" s="93"/>
      <c r="E1116" s="93"/>
      <c r="F1116" s="93"/>
      <c r="G1116" s="93"/>
      <c r="H1116" s="93"/>
      <c r="I1116" s="93"/>
      <c r="J1116" s="93"/>
      <c r="K1116" s="93"/>
      <c r="L1116" s="93"/>
      <c r="M1116" s="93"/>
      <c r="N1116" s="93"/>
      <c r="O1116" s="93"/>
      <c r="P1116" s="93"/>
      <c r="Q1116" s="93"/>
      <c r="R1116" s="93"/>
      <c r="S1116" s="93"/>
    </row>
    <row r="1117" spans="4:19" x14ac:dyDescent="0.2">
      <c r="D1117" s="93"/>
      <c r="E1117" s="93"/>
      <c r="F1117" s="93"/>
      <c r="G1117" s="93"/>
      <c r="H1117" s="93"/>
      <c r="I1117" s="93"/>
      <c r="J1117" s="93"/>
      <c r="K1117" s="93"/>
      <c r="L1117" s="93"/>
      <c r="M1117" s="93"/>
      <c r="N1117" s="93"/>
      <c r="O1117" s="93"/>
      <c r="P1117" s="93"/>
      <c r="Q1117" s="93"/>
      <c r="R1117" s="93"/>
      <c r="S1117" s="93"/>
    </row>
    <row r="1118" spans="4:19" x14ac:dyDescent="0.2">
      <c r="D1118" s="93"/>
      <c r="E1118" s="93"/>
      <c r="F1118" s="93"/>
      <c r="G1118" s="93"/>
      <c r="H1118" s="93"/>
      <c r="I1118" s="93"/>
      <c r="J1118" s="93"/>
      <c r="K1118" s="93"/>
      <c r="L1118" s="93"/>
      <c r="M1118" s="93"/>
      <c r="N1118" s="93"/>
      <c r="O1118" s="93"/>
      <c r="P1118" s="93"/>
      <c r="Q1118" s="93"/>
      <c r="R1118" s="93"/>
      <c r="S1118" s="93"/>
    </row>
    <row r="1119" spans="4:19" x14ac:dyDescent="0.2">
      <c r="D1119" s="93"/>
      <c r="E1119" s="93"/>
      <c r="F1119" s="93"/>
      <c r="G1119" s="93"/>
      <c r="H1119" s="93"/>
      <c r="I1119" s="93"/>
      <c r="J1119" s="93"/>
      <c r="K1119" s="93"/>
      <c r="L1119" s="93"/>
      <c r="M1119" s="93"/>
      <c r="N1119" s="93"/>
      <c r="O1119" s="93"/>
      <c r="P1119" s="93"/>
      <c r="Q1119" s="93"/>
      <c r="R1119" s="93"/>
      <c r="S1119" s="93"/>
    </row>
    <row r="1120" spans="4:19" x14ac:dyDescent="0.2">
      <c r="D1120" s="93"/>
      <c r="E1120" s="93"/>
      <c r="F1120" s="93"/>
      <c r="G1120" s="93"/>
      <c r="H1120" s="93"/>
      <c r="I1120" s="93"/>
      <c r="J1120" s="93"/>
      <c r="K1120" s="93"/>
      <c r="L1120" s="93"/>
      <c r="M1120" s="93"/>
      <c r="N1120" s="93"/>
      <c r="O1120" s="93"/>
      <c r="P1120" s="93"/>
      <c r="Q1120" s="93"/>
      <c r="R1120" s="93"/>
      <c r="S1120" s="93"/>
    </row>
    <row r="1121" spans="4:19" x14ac:dyDescent="0.2">
      <c r="D1121" s="93"/>
      <c r="E1121" s="93"/>
      <c r="F1121" s="93"/>
      <c r="G1121" s="93"/>
      <c r="H1121" s="93"/>
      <c r="I1121" s="93"/>
      <c r="J1121" s="93"/>
      <c r="K1121" s="93"/>
      <c r="L1121" s="93"/>
      <c r="M1121" s="93"/>
      <c r="N1121" s="93"/>
      <c r="O1121" s="93"/>
      <c r="P1121" s="93"/>
      <c r="Q1121" s="93"/>
      <c r="R1121" s="93"/>
      <c r="S1121" s="93"/>
    </row>
    <row r="1122" spans="4:19" x14ac:dyDescent="0.2">
      <c r="D1122" s="93"/>
      <c r="E1122" s="93"/>
      <c r="F1122" s="93"/>
      <c r="G1122" s="93"/>
      <c r="H1122" s="93"/>
      <c r="I1122" s="93"/>
      <c r="J1122" s="93"/>
      <c r="K1122" s="93"/>
      <c r="L1122" s="93"/>
      <c r="M1122" s="93"/>
      <c r="N1122" s="93"/>
      <c r="O1122" s="93"/>
      <c r="P1122" s="93"/>
      <c r="Q1122" s="93"/>
      <c r="R1122" s="93"/>
      <c r="S1122" s="93"/>
    </row>
    <row r="1123" spans="4:19" x14ac:dyDescent="0.2">
      <c r="D1123" s="93"/>
      <c r="E1123" s="93"/>
      <c r="F1123" s="93"/>
      <c r="G1123" s="93"/>
      <c r="H1123" s="93"/>
      <c r="I1123" s="93"/>
      <c r="J1123" s="93"/>
      <c r="K1123" s="93"/>
      <c r="L1123" s="93"/>
      <c r="M1123" s="93"/>
      <c r="N1123" s="93"/>
      <c r="O1123" s="93"/>
      <c r="P1123" s="93"/>
      <c r="Q1123" s="93"/>
      <c r="R1123" s="93"/>
      <c r="S1123" s="93"/>
    </row>
    <row r="1124" spans="4:19" x14ac:dyDescent="0.2">
      <c r="D1124" s="93"/>
      <c r="E1124" s="93"/>
      <c r="F1124" s="93"/>
      <c r="G1124" s="93"/>
      <c r="H1124" s="93"/>
      <c r="I1124" s="93"/>
      <c r="J1124" s="93"/>
      <c r="K1124" s="93"/>
      <c r="L1124" s="93"/>
      <c r="M1124" s="93"/>
      <c r="N1124" s="93"/>
      <c r="O1124" s="93"/>
      <c r="P1124" s="93"/>
      <c r="Q1124" s="93"/>
      <c r="R1124" s="93"/>
      <c r="S1124" s="93"/>
    </row>
    <row r="1125" spans="4:19" x14ac:dyDescent="0.2">
      <c r="D1125" s="93"/>
      <c r="E1125" s="93"/>
      <c r="F1125" s="93"/>
      <c r="G1125" s="93"/>
      <c r="H1125" s="93"/>
      <c r="I1125" s="93"/>
      <c r="J1125" s="93"/>
      <c r="K1125" s="93"/>
      <c r="L1125" s="93"/>
      <c r="M1125" s="93"/>
      <c r="N1125" s="93"/>
      <c r="O1125" s="93"/>
      <c r="P1125" s="93"/>
      <c r="Q1125" s="93"/>
      <c r="R1125" s="93"/>
      <c r="S1125" s="93"/>
    </row>
    <row r="1126" spans="4:19" x14ac:dyDescent="0.2">
      <c r="D1126" s="93"/>
      <c r="E1126" s="93"/>
      <c r="F1126" s="93"/>
      <c r="G1126" s="93"/>
      <c r="H1126" s="93"/>
      <c r="I1126" s="93"/>
      <c r="J1126" s="93"/>
      <c r="K1126" s="93"/>
      <c r="L1126" s="93"/>
      <c r="M1126" s="93"/>
      <c r="N1126" s="93"/>
      <c r="O1126" s="93"/>
      <c r="P1126" s="93"/>
      <c r="Q1126" s="93"/>
    </row>
    <row r="1127" spans="4:19" x14ac:dyDescent="0.2">
      <c r="D1127" s="93"/>
      <c r="E1127" s="93"/>
      <c r="F1127" s="93"/>
      <c r="G1127" s="93"/>
      <c r="H1127" s="93"/>
      <c r="I1127" s="93"/>
      <c r="J1127" s="93"/>
      <c r="K1127" s="93"/>
      <c r="L1127" s="93"/>
      <c r="M1127" s="93"/>
      <c r="N1127" s="93"/>
      <c r="O1127" s="93"/>
      <c r="P1127" s="93"/>
      <c r="Q1127" s="93"/>
    </row>
    <row r="1128" spans="4:19" x14ac:dyDescent="0.2">
      <c r="D1128" s="93"/>
      <c r="E1128" s="93"/>
      <c r="F1128" s="93"/>
      <c r="G1128" s="93"/>
      <c r="H1128" s="93"/>
      <c r="I1128" s="93"/>
      <c r="J1128" s="93"/>
      <c r="K1128" s="93"/>
      <c r="L1128" s="93"/>
      <c r="M1128" s="93"/>
      <c r="N1128" s="93"/>
      <c r="O1128" s="93"/>
      <c r="P1128" s="93"/>
      <c r="Q1128" s="93"/>
    </row>
    <row r="1129" spans="4:19" x14ac:dyDescent="0.2">
      <c r="D1129" s="93"/>
      <c r="E1129" s="93"/>
      <c r="F1129" s="93"/>
      <c r="G1129" s="93"/>
      <c r="H1129" s="93"/>
      <c r="I1129" s="93"/>
      <c r="J1129" s="93"/>
      <c r="K1129" s="93"/>
      <c r="L1129" s="93"/>
      <c r="M1129" s="93"/>
      <c r="N1129" s="93"/>
      <c r="O1129" s="93"/>
      <c r="P1129" s="93"/>
      <c r="Q1129" s="93"/>
    </row>
    <row r="1130" spans="4:19" x14ac:dyDescent="0.2">
      <c r="D1130" s="93"/>
      <c r="E1130" s="93"/>
      <c r="F1130" s="93"/>
      <c r="G1130" s="93"/>
      <c r="H1130" s="93"/>
      <c r="I1130" s="93"/>
      <c r="J1130" s="93"/>
      <c r="K1130" s="93"/>
      <c r="L1130" s="93"/>
      <c r="M1130" s="93"/>
      <c r="N1130" s="93"/>
      <c r="O1130" s="93"/>
      <c r="P1130" s="93"/>
      <c r="Q1130" s="93"/>
    </row>
    <row r="1131" spans="4:19" x14ac:dyDescent="0.2">
      <c r="D1131" s="93"/>
      <c r="E1131" s="93"/>
      <c r="F1131" s="93"/>
      <c r="G1131" s="93"/>
      <c r="H1131" s="93"/>
      <c r="I1131" s="93"/>
      <c r="J1131" s="93"/>
      <c r="K1131" s="93"/>
      <c r="L1131" s="93"/>
      <c r="M1131" s="93"/>
      <c r="N1131" s="93"/>
      <c r="O1131" s="93"/>
      <c r="P1131" s="93"/>
      <c r="Q1131" s="93"/>
    </row>
    <row r="1132" spans="4:19" x14ac:dyDescent="0.2">
      <c r="D1132" s="93"/>
      <c r="E1132" s="93"/>
      <c r="F1132" s="93"/>
      <c r="G1132" s="93"/>
      <c r="H1132" s="93"/>
      <c r="I1132" s="93"/>
      <c r="J1132" s="93"/>
      <c r="K1132" s="93"/>
      <c r="L1132" s="93"/>
      <c r="M1132" s="93"/>
      <c r="N1132" s="93"/>
      <c r="O1132" s="93"/>
      <c r="P1132" s="93"/>
      <c r="Q1132" s="93"/>
    </row>
    <row r="1133" spans="4:19" x14ac:dyDescent="0.2">
      <c r="D1133" s="93"/>
      <c r="E1133" s="93"/>
      <c r="F1133" s="93"/>
      <c r="G1133" s="93"/>
      <c r="H1133" s="93"/>
      <c r="I1133" s="93"/>
      <c r="J1133" s="93"/>
      <c r="K1133" s="93"/>
      <c r="L1133" s="93"/>
      <c r="M1133" s="93"/>
      <c r="N1133" s="93"/>
      <c r="O1133" s="93"/>
      <c r="P1133" s="93"/>
      <c r="Q1133" s="93"/>
    </row>
    <row r="1134" spans="4:19" x14ac:dyDescent="0.2">
      <c r="D1134" s="93"/>
      <c r="E1134" s="93"/>
      <c r="F1134" s="93"/>
      <c r="G1134" s="93"/>
      <c r="H1134" s="93"/>
      <c r="I1134" s="93"/>
      <c r="J1134" s="93"/>
      <c r="K1134" s="93"/>
      <c r="L1134" s="93"/>
      <c r="M1134" s="93"/>
      <c r="N1134" s="93"/>
      <c r="O1134" s="93"/>
      <c r="P1134" s="93"/>
      <c r="Q1134" s="93"/>
    </row>
    <row r="1135" spans="4:19" x14ac:dyDescent="0.2">
      <c r="D1135" s="93"/>
      <c r="E1135" s="93"/>
      <c r="F1135" s="93"/>
      <c r="G1135" s="93"/>
      <c r="H1135" s="93"/>
      <c r="I1135" s="93"/>
      <c r="J1135" s="93"/>
      <c r="K1135" s="93"/>
      <c r="L1135" s="93"/>
      <c r="M1135" s="93"/>
      <c r="N1135" s="93"/>
      <c r="O1135" s="93"/>
      <c r="P1135" s="93"/>
      <c r="Q1135" s="93"/>
    </row>
    <row r="1136" spans="4:19" x14ac:dyDescent="0.2">
      <c r="D1136" s="93"/>
      <c r="E1136" s="93"/>
      <c r="F1136" s="93"/>
      <c r="G1136" s="93"/>
      <c r="H1136" s="93"/>
      <c r="I1136" s="93"/>
      <c r="J1136" s="93"/>
      <c r="K1136" s="93"/>
      <c r="L1136" s="93"/>
      <c r="M1136" s="93"/>
      <c r="N1136" s="93"/>
      <c r="O1136" s="93"/>
      <c r="P1136" s="93"/>
      <c r="Q1136" s="93"/>
    </row>
    <row r="1137" spans="4:17" x14ac:dyDescent="0.2">
      <c r="D1137" s="93"/>
      <c r="E1137" s="93"/>
      <c r="F1137" s="93"/>
      <c r="G1137" s="93"/>
      <c r="H1137" s="93"/>
      <c r="I1137" s="93"/>
      <c r="J1137" s="93"/>
      <c r="K1137" s="93"/>
      <c r="L1137" s="93"/>
      <c r="M1137" s="93"/>
      <c r="N1137" s="93"/>
      <c r="O1137" s="93"/>
      <c r="P1137" s="93"/>
      <c r="Q1137" s="93"/>
    </row>
    <row r="1138" spans="4:17" x14ac:dyDescent="0.2">
      <c r="D1138" s="93"/>
      <c r="E1138" s="93"/>
      <c r="F1138" s="93"/>
      <c r="G1138" s="93"/>
      <c r="H1138" s="93"/>
      <c r="I1138" s="93"/>
      <c r="J1138" s="93"/>
      <c r="K1138" s="93"/>
      <c r="L1138" s="93"/>
      <c r="M1138" s="93"/>
      <c r="N1138" s="93"/>
      <c r="O1138" s="93"/>
      <c r="P1138" s="93"/>
      <c r="Q1138" s="93"/>
    </row>
  </sheetData>
  <customSheetViews>
    <customSheetView guid="{1561A5C0-98C6-4E26-BD9D-1379D6E848E5}" showGridLines="0" fitToPage="1" showRuler="0" topLeftCell="A11">
      <selection activeCell="C22" sqref="C22"/>
      <rowBreaks count="3" manualBreakCount="3">
        <brk id="51" max="19" man="1"/>
        <brk id="85" max="19" man="1"/>
        <brk id="119" max="19" man="1"/>
      </rowBreaks>
      <pageMargins left="0.39370078740157483" right="0.39370078740157483" top="0.78740157480314965" bottom="0.78740157480314965" header="0.31496062992125984" footer="0.31496062992125984"/>
      <printOptions horizontalCentered="1"/>
      <pageSetup paperSize="9" scale="40" fitToHeight="0" orientation="landscape" horizontalDpi="4294967294" r:id="rId1"/>
      <headerFooter alignWithMargins="0">
        <oddFooter>&amp;C&amp;F&amp;R&amp;A</oddFooter>
      </headerFooter>
    </customSheetView>
  </customSheetViews>
  <mergeCells count="19">
    <mergeCell ref="A158:S160"/>
    <mergeCell ref="R20:R21"/>
    <mergeCell ref="N20:N21"/>
    <mergeCell ref="O20:O21"/>
    <mergeCell ref="P20:P21"/>
    <mergeCell ref="Q20:Q21"/>
    <mergeCell ref="A5:R5"/>
    <mergeCell ref="C19:R19"/>
    <mergeCell ref="C20:C21"/>
    <mergeCell ref="D20:D21"/>
    <mergeCell ref="E20:E21"/>
    <mergeCell ref="F20:F21"/>
    <mergeCell ref="G20:G21"/>
    <mergeCell ref="H20:H21"/>
    <mergeCell ref="I20:I21"/>
    <mergeCell ref="J20:J21"/>
    <mergeCell ref="K20:K21"/>
    <mergeCell ref="L20:L21"/>
    <mergeCell ref="M20:M21"/>
  </mergeCells>
  <phoneticPr fontId="0" type="noConversion"/>
  <conditionalFormatting sqref="C125:S154">
    <cfRule type="cellIs" dxfId="44" priority="1" stopIfTrue="1" operator="equal">
      <formula>"VERIFICAR"</formula>
    </cfRule>
  </conditionalFormatting>
  <conditionalFormatting sqref="C19:R19">
    <cfRule type="expression" dxfId="43" priority="4" stopIfTrue="1">
      <formula>$C$19&lt;&gt;""</formula>
    </cfRule>
  </conditionalFormatting>
  <conditionalFormatting sqref="C20:R20">
    <cfRule type="expression" dxfId="42" priority="5" stopIfTrue="1">
      <formula>C20&lt;&gt;""</formula>
    </cfRule>
  </conditionalFormatting>
  <conditionalFormatting sqref="C57:R86">
    <cfRule type="expression" dxfId="41" priority="35" stopIfTrue="1">
      <formula>C23="S"</formula>
    </cfRule>
  </conditionalFormatting>
  <conditionalFormatting sqref="C91:R120">
    <cfRule type="expression" dxfId="40" priority="37" stopIfTrue="1">
      <formula>C23="S"</formula>
    </cfRule>
  </conditionalFormatting>
  <dataValidations xWindow="478" yWindow="426" count="5">
    <dataValidation type="list" allowBlank="1" showInputMessage="1" showErrorMessage="1" errorTitle="ERRO" error="INFORMAR &quot;S&quot; OU &quot;N&quot;." promptTitle="ALERTA" prompt="FAVOR INFORMAR SE O EPI/EPC SE FAZ NECESSÁRIO PARA CADA FUNÇÃO, CONFORME MEMORIAL DESCRITIVO (ESPECIFICAÇÕES TÉCNICAS DO SERVIÇO)." sqref="C23:R52" xr:uid="{00000000-0002-0000-0A00-000000000000}">
      <formula1>"S,N"</formula1>
    </dataValidation>
    <dataValidation allowBlank="1" showInputMessage="1" showErrorMessage="1" promptTitle="ALERTA" prompt="FAVOR INFORMAR CUSTO UNITÁRIO POR TIPO DE EPI/UNIFORME" sqref="C17:R17" xr:uid="{00000000-0002-0000-0A00-000001000000}"/>
    <dataValidation allowBlank="1" showInputMessage="1" showErrorMessage="1" promptTitle="ALERTA" prompt="FAVOR INFORMAR O NOME DOS EPIS E/OU UNIFORMES EXIGIDOS CONFORME MEMORIAL DESCRITIVO (ESPECIFICAÇÕES TÉCNICAS DO SERVIÇO)." sqref="C16:R16" xr:uid="{00000000-0002-0000-0A00-000002000000}"/>
    <dataValidation type="custom" allowBlank="1" showInputMessage="1" showErrorMessage="1" errorTitle="ERRO" error="ESTA CÉLULA SÓ ESTÁ HABLITADA, CASO TENHA COLOCADO O &quot;S&quot; ACIMA, PARA O EPI/EPC DESTA FUNÇÃO." promptTitle="ALERTA" prompt="FAVOR INFORMAR O PERÍODO DE TROCA (EM MESES) PARA ESTE EPI/EPC (VIDA ÚTIL EM MESES)." sqref="C57:R86" xr:uid="{00000000-0002-0000-0A00-000003000000}">
      <formula1>C23="S"</formula1>
    </dataValidation>
    <dataValidation type="custom" allowBlank="1" showInputMessage="1" showErrorMessage="1" errorTitle="ERRO" error="ESTA CÉLULA SÓ ESTÁ HABLITADA, CASO TENHA COLOCADO O &quot;S&quot; ACIMA, PARA O EPI/EPC DESTA FUNÇÃO." promptTitle="ALERTA" prompt="FAVOR INFORMAR A QUANTIDADE DE ITENS PARA CADA ATIVIDADE, POR PERÍODO DE TROCA." sqref="C91:R120" xr:uid="{00000000-0002-0000-0A00-000004000000}">
      <formula1>C23="S"</formula1>
    </dataValidation>
  </dataValidations>
  <printOptions horizontalCentered="1"/>
  <pageMargins left="0.19685039370078741" right="0.19685039370078741" top="0.39370078740157483" bottom="0.59055118110236227" header="0.19685039370078741" footer="0.19685039370078741"/>
  <pageSetup paperSize="9" scale="42" fitToHeight="0" orientation="landscape" horizontalDpi="4294967294" r:id="rId2"/>
  <headerFooter alignWithMargins="0">
    <oddFooter>&amp;L&amp;A&amp;C&amp;F&amp;Rpágina &amp;P de &amp;N</oddFooter>
  </headerFooter>
  <rowBreaks count="3" manualBreakCount="3">
    <brk id="53" max="20" man="1"/>
    <brk id="87" max="20" man="1"/>
    <brk id="121" max="2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0">
    <pageSetUpPr fitToPage="1"/>
  </sheetPr>
  <dimension ref="A1:H1089"/>
  <sheetViews>
    <sheetView showGridLines="0" zoomScale="90" zoomScaleNormal="90" zoomScaleSheetLayoutView="50" workbookViewId="0">
      <pane ySplit="7" topLeftCell="A8" activePane="bottomLeft" state="frozen"/>
      <selection activeCell="A4" sqref="A4:B4"/>
      <selection pane="bottomLeft" activeCell="E12" sqref="E12"/>
    </sheetView>
  </sheetViews>
  <sheetFormatPr defaultColWidth="9.140625" defaultRowHeight="12.75" x14ac:dyDescent="0.2"/>
  <cols>
    <col min="1" max="1" width="38.28515625" style="86" customWidth="1"/>
    <col min="2" max="5" width="20.7109375" style="86" customWidth="1"/>
    <col min="6" max="6" width="16.7109375" style="86" customWidth="1"/>
    <col min="7" max="7" width="4.28515625" style="86" customWidth="1"/>
    <col min="8" max="8" width="19.7109375" style="86" customWidth="1"/>
    <col min="9" max="16384" width="9.140625" style="86"/>
  </cols>
  <sheetData>
    <row r="1" spans="1:8" ht="15.75" customHeight="1" x14ac:dyDescent="0.2">
      <c r="A1" s="95"/>
      <c r="B1" s="96"/>
    </row>
    <row r="2" spans="1:8" ht="12.75" customHeight="1" x14ac:dyDescent="0.2">
      <c r="A2" s="98"/>
      <c r="B2" s="96"/>
    </row>
    <row r="3" spans="1:8" ht="15.75" customHeight="1" x14ac:dyDescent="0.2">
      <c r="A3" s="98"/>
      <c r="B3" s="96"/>
    </row>
    <row r="4" spans="1:8" ht="15" customHeight="1" x14ac:dyDescent="0.2">
      <c r="A4" s="99">
        <f>'DADOS GERAIS'!A4</f>
        <v>0</v>
      </c>
      <c r="B4" s="96"/>
      <c r="E4" s="97"/>
    </row>
    <row r="5" spans="1:8" ht="15.75" customHeight="1" x14ac:dyDescent="0.25">
      <c r="A5" s="726">
        <f>'DADOS GERAIS'!$A$5</f>
        <v>0</v>
      </c>
      <c r="B5" s="726"/>
      <c r="C5" s="726"/>
      <c r="D5" s="726"/>
      <c r="E5" s="726"/>
      <c r="F5" s="100"/>
      <c r="G5" s="201"/>
    </row>
    <row r="6" spans="1:8" ht="15.75" customHeight="1" x14ac:dyDescent="0.2">
      <c r="A6" s="81" t="str">
        <f>'DADOS GERAIS'!$A$6</f>
        <v xml:space="preserve"> Nº </v>
      </c>
      <c r="B6" s="94"/>
      <c r="C6" s="101"/>
      <c r="D6" s="101"/>
      <c r="E6" s="101"/>
      <c r="F6" s="102"/>
      <c r="G6" s="102"/>
      <c r="H6" s="102"/>
    </row>
    <row r="7" spans="1:8" ht="15.75" customHeight="1" x14ac:dyDescent="0.2">
      <c r="A7" s="82" t="s">
        <v>194</v>
      </c>
      <c r="B7" s="103"/>
      <c r="C7" s="104"/>
      <c r="D7" s="104"/>
      <c r="E7" s="104"/>
      <c r="F7" s="102"/>
      <c r="G7" s="102"/>
      <c r="H7" s="102"/>
    </row>
    <row r="8" spans="1:8" ht="15.75" customHeight="1" x14ac:dyDescent="0.2">
      <c r="A8" s="106"/>
      <c r="B8" s="94"/>
      <c r="C8" s="101"/>
      <c r="D8" s="101"/>
      <c r="E8" s="101"/>
      <c r="F8" s="102"/>
      <c r="G8" s="102"/>
      <c r="H8" s="102"/>
    </row>
    <row r="9" spans="1:8" ht="15.75" customHeight="1" x14ac:dyDescent="0.2">
      <c r="A9" s="106"/>
      <c r="B9" s="94"/>
      <c r="C9" s="101"/>
      <c r="D9" s="101"/>
      <c r="E9" s="101"/>
      <c r="F9" s="102"/>
      <c r="G9" s="102"/>
      <c r="H9" s="102"/>
    </row>
    <row r="10" spans="1:8" ht="15.75" customHeight="1" thickBot="1" x14ac:dyDescent="0.25">
      <c r="A10" s="83" t="s">
        <v>60</v>
      </c>
      <c r="B10" s="94"/>
      <c r="C10" s="101"/>
      <c r="D10" s="101"/>
      <c r="E10" s="101"/>
      <c r="F10" s="102"/>
      <c r="G10" s="102"/>
      <c r="H10" s="102"/>
    </row>
    <row r="11" spans="1:8" ht="15.75" customHeight="1" thickBot="1" x14ac:dyDescent="0.25">
      <c r="A11" s="107"/>
      <c r="B11" s="108" t="s">
        <v>6</v>
      </c>
      <c r="C11" s="109" t="s">
        <v>7</v>
      </c>
      <c r="D11" s="101"/>
      <c r="E11" s="101"/>
      <c r="F11" s="102"/>
      <c r="G11" s="102"/>
      <c r="H11" s="102"/>
    </row>
    <row r="12" spans="1:8" ht="15.75" customHeight="1" thickBot="1" x14ac:dyDescent="0.25">
      <c r="A12" s="164" t="s">
        <v>61</v>
      </c>
      <c r="B12" s="165">
        <f>E92</f>
        <v>0</v>
      </c>
      <c r="C12" s="186">
        <f>IF(B12=0,0,B12*'DADOS GERAIS'!$B$24)</f>
        <v>0</v>
      </c>
      <c r="D12" s="101"/>
      <c r="E12" s="339" t="s">
        <v>280</v>
      </c>
      <c r="F12" s="102"/>
      <c r="G12" s="102"/>
      <c r="H12" s="102"/>
    </row>
    <row r="13" spans="1:8" ht="15.75" customHeight="1" x14ac:dyDescent="0.2">
      <c r="A13" s="106"/>
      <c r="B13" s="94"/>
      <c r="C13" s="101"/>
      <c r="D13" s="747" t="s">
        <v>126</v>
      </c>
      <c r="E13" s="101"/>
      <c r="F13" s="102"/>
      <c r="G13" s="102"/>
      <c r="H13" s="102"/>
    </row>
    <row r="14" spans="1:8" ht="15.75" customHeight="1" x14ac:dyDescent="0.2">
      <c r="A14" s="106"/>
      <c r="B14" s="94"/>
      <c r="C14" s="101"/>
      <c r="D14" s="747"/>
      <c r="E14" s="101"/>
      <c r="F14" s="102"/>
      <c r="G14" s="102"/>
      <c r="H14" s="102"/>
    </row>
    <row r="15" spans="1:8" ht="15.75" customHeight="1" thickBot="1" x14ac:dyDescent="0.25">
      <c r="A15" s="83" t="s">
        <v>62</v>
      </c>
      <c r="B15" s="94"/>
      <c r="C15" s="101"/>
      <c r="D15" s="202" t="e">
        <f>ROUNDUP('DADOS GERAIS'!$B$24,2)</f>
        <v>#VALUE!</v>
      </c>
      <c r="E15" s="101"/>
      <c r="F15" s="102"/>
      <c r="G15" s="203"/>
      <c r="H15" s="102"/>
    </row>
    <row r="16" spans="1:8" ht="39" thickBot="1" x14ac:dyDescent="0.25">
      <c r="A16" s="134" t="s">
        <v>63</v>
      </c>
      <c r="B16" s="113" t="s">
        <v>65</v>
      </c>
      <c r="C16" s="113" t="s">
        <v>41</v>
      </c>
      <c r="D16" s="135" t="s">
        <v>156</v>
      </c>
      <c r="E16" s="117" t="s">
        <v>64</v>
      </c>
    </row>
    <row r="17" spans="1:5" x14ac:dyDescent="0.2">
      <c r="A17" s="15"/>
      <c r="B17" s="316"/>
      <c r="C17" s="19"/>
      <c r="D17" s="69"/>
      <c r="E17" s="120" t="str">
        <f>IF(A17="","",IF(D17&gt;$D$15,"ERRO",B17*C17*D17/'DADOS GERAIS'!$B$24))</f>
        <v/>
      </c>
    </row>
    <row r="18" spans="1:5" x14ac:dyDescent="0.2">
      <c r="A18" s="15"/>
      <c r="B18" s="316"/>
      <c r="C18" s="20"/>
      <c r="D18" s="72"/>
      <c r="E18" s="120" t="str">
        <f>IF(A18="","",IF(D18&gt;$D$15,"ERRO",B18*C18*D18/'DADOS GERAIS'!$B$24))</f>
        <v/>
      </c>
    </row>
    <row r="19" spans="1:5" x14ac:dyDescent="0.2">
      <c r="A19" s="15"/>
      <c r="B19" s="316"/>
      <c r="C19" s="20"/>
      <c r="D19" s="72"/>
      <c r="E19" s="120" t="str">
        <f>IF(A19="","",IF(D19&gt;$D$15,"ERRO",B19*C19*D19/'DADOS GERAIS'!$B$24))</f>
        <v/>
      </c>
    </row>
    <row r="20" spans="1:5" x14ac:dyDescent="0.2">
      <c r="A20" s="15"/>
      <c r="B20" s="316"/>
      <c r="C20" s="20"/>
      <c r="D20" s="72"/>
      <c r="E20" s="120" t="str">
        <f>IF(A20="","",IF(D20&gt;$D$15,"ERRO",B20*C20*D20/'DADOS GERAIS'!$B$24))</f>
        <v/>
      </c>
    </row>
    <row r="21" spans="1:5" x14ac:dyDescent="0.2">
      <c r="A21" s="15"/>
      <c r="B21" s="316"/>
      <c r="C21" s="20"/>
      <c r="D21" s="72"/>
      <c r="E21" s="120" t="str">
        <f>IF(A21="","",IF(D21&gt;$D$15,"ERRO",B21*C21*D21/'DADOS GERAIS'!$B$24))</f>
        <v/>
      </c>
    </row>
    <row r="22" spans="1:5" x14ac:dyDescent="0.2">
      <c r="A22" s="15"/>
      <c r="B22" s="316"/>
      <c r="C22" s="20"/>
      <c r="D22" s="72"/>
      <c r="E22" s="120" t="str">
        <f>IF(A22="","",IF(D22&gt;$D$15,"ERRO",B22*C22*D22/'DADOS GERAIS'!$B$24))</f>
        <v/>
      </c>
    </row>
    <row r="23" spans="1:5" x14ac:dyDescent="0.2">
      <c r="A23" s="15"/>
      <c r="B23" s="316"/>
      <c r="C23" s="20"/>
      <c r="D23" s="72"/>
      <c r="E23" s="120" t="str">
        <f>IF(A23="","",IF(D23&gt;$D$15,"ERRO",B23*C23*D23/'DADOS GERAIS'!$B$24))</f>
        <v/>
      </c>
    </row>
    <row r="24" spans="1:5" x14ac:dyDescent="0.2">
      <c r="A24" s="15"/>
      <c r="B24" s="316"/>
      <c r="C24" s="20"/>
      <c r="D24" s="72"/>
      <c r="E24" s="120" t="str">
        <f>IF(A24="","",IF(D24&gt;$D$15,"ERRO",B24*C24*D24/'DADOS GERAIS'!$B$24))</f>
        <v/>
      </c>
    </row>
    <row r="25" spans="1:5" x14ac:dyDescent="0.2">
      <c r="A25" s="15"/>
      <c r="B25" s="316"/>
      <c r="C25" s="20"/>
      <c r="D25" s="72"/>
      <c r="E25" s="120" t="str">
        <f>IF(A25="","",IF(D25&gt;$D$15,"ERRO",B25*C25*D25/'DADOS GERAIS'!$B$24))</f>
        <v/>
      </c>
    </row>
    <row r="26" spans="1:5" x14ac:dyDescent="0.2">
      <c r="A26" s="15"/>
      <c r="B26" s="316"/>
      <c r="C26" s="20"/>
      <c r="D26" s="72"/>
      <c r="E26" s="120" t="str">
        <f>IF(A26="","",IF(D26&gt;$D$15,"ERRO",B26*C26*D26/'DADOS GERAIS'!$B$24))</f>
        <v/>
      </c>
    </row>
    <row r="27" spans="1:5" x14ac:dyDescent="0.2">
      <c r="A27" s="15"/>
      <c r="B27" s="316"/>
      <c r="C27" s="20"/>
      <c r="D27" s="72"/>
      <c r="E27" s="120" t="str">
        <f>IF(A27="","",IF(D27&gt;$D$15,"ERRO",B27*C27*D27/'DADOS GERAIS'!$B$24))</f>
        <v/>
      </c>
    </row>
    <row r="28" spans="1:5" x14ac:dyDescent="0.2">
      <c r="A28" s="15"/>
      <c r="B28" s="316"/>
      <c r="C28" s="20"/>
      <c r="D28" s="72"/>
      <c r="E28" s="120" t="str">
        <f>IF(A28="","",IF(D28&gt;$D$15,"ERRO",B28*C28*D28/'DADOS GERAIS'!$B$24))</f>
        <v/>
      </c>
    </row>
    <row r="29" spans="1:5" x14ac:dyDescent="0.2">
      <c r="A29" s="15"/>
      <c r="B29" s="316"/>
      <c r="C29" s="20"/>
      <c r="D29" s="72"/>
      <c r="E29" s="120" t="str">
        <f>IF(A29="","",IF(D29&gt;$D$15,"ERRO",B29*C29*D29/'DADOS GERAIS'!$B$24))</f>
        <v/>
      </c>
    </row>
    <row r="30" spans="1:5" x14ac:dyDescent="0.2">
      <c r="A30" s="15"/>
      <c r="B30" s="316"/>
      <c r="C30" s="20"/>
      <c r="D30" s="72"/>
      <c r="E30" s="120" t="str">
        <f>IF(A30="","",IF(D30&gt;$D$15,"ERRO",B30*C30*D30/'DADOS GERAIS'!$B$24))</f>
        <v/>
      </c>
    </row>
    <row r="31" spans="1:5" x14ac:dyDescent="0.2">
      <c r="A31" s="15"/>
      <c r="B31" s="316"/>
      <c r="C31" s="20"/>
      <c r="D31" s="72"/>
      <c r="E31" s="120" t="str">
        <f>IF(A31="","",IF(D31&gt;$D$15,"ERRO",B31*C31*D31/'DADOS GERAIS'!$B$24))</f>
        <v/>
      </c>
    </row>
    <row r="32" spans="1:5" x14ac:dyDescent="0.2">
      <c r="A32" s="15"/>
      <c r="B32" s="316"/>
      <c r="C32" s="20"/>
      <c r="D32" s="72"/>
      <c r="E32" s="120" t="str">
        <f>IF(A32="","",IF(D32&gt;$D$15,"ERRO",B32*C32*D32/'DADOS GERAIS'!$B$24))</f>
        <v/>
      </c>
    </row>
    <row r="33" spans="1:5" x14ac:dyDescent="0.2">
      <c r="A33" s="15"/>
      <c r="B33" s="316"/>
      <c r="C33" s="20"/>
      <c r="D33" s="72"/>
      <c r="E33" s="120" t="str">
        <f>IF(A33="","",IF(D33&gt;$D$15,"ERRO",B33*C33*D33/'DADOS GERAIS'!$B$24))</f>
        <v/>
      </c>
    </row>
    <row r="34" spans="1:5" x14ac:dyDescent="0.2">
      <c r="A34" s="15"/>
      <c r="B34" s="316"/>
      <c r="C34" s="20"/>
      <c r="D34" s="72"/>
      <c r="E34" s="120" t="str">
        <f>IF(A34="","",IF(D34&gt;$D$15,"ERRO",B34*C34*D34/'DADOS GERAIS'!$B$24))</f>
        <v/>
      </c>
    </row>
    <row r="35" spans="1:5" x14ac:dyDescent="0.2">
      <c r="A35" s="15"/>
      <c r="B35" s="316"/>
      <c r="C35" s="20"/>
      <c r="D35" s="72"/>
      <c r="E35" s="120" t="str">
        <f>IF(A35="","",IF(D35&gt;$D$15,"ERRO",B35*C35*D35/'DADOS GERAIS'!$B$24))</f>
        <v/>
      </c>
    </row>
    <row r="36" spans="1:5" x14ac:dyDescent="0.2">
      <c r="A36" s="15"/>
      <c r="B36" s="316"/>
      <c r="C36" s="20"/>
      <c r="D36" s="72"/>
      <c r="E36" s="120" t="str">
        <f>IF(A36="","",IF(D36&gt;$D$15,"ERRO",B36*C36*D36/'DADOS GERAIS'!$B$24))</f>
        <v/>
      </c>
    </row>
    <row r="37" spans="1:5" x14ac:dyDescent="0.2">
      <c r="A37" s="15"/>
      <c r="B37" s="316"/>
      <c r="C37" s="20"/>
      <c r="D37" s="72"/>
      <c r="E37" s="120" t="str">
        <f>IF(A37="","",IF(D37&gt;$D$15,"ERRO",B37*C37*D37/'DADOS GERAIS'!$B$24))</f>
        <v/>
      </c>
    </row>
    <row r="38" spans="1:5" x14ac:dyDescent="0.2">
      <c r="A38" s="15"/>
      <c r="B38" s="316"/>
      <c r="C38" s="20"/>
      <c r="D38" s="72"/>
      <c r="E38" s="120" t="str">
        <f>IF(A38="","",IF(D38&gt;$D$15,"ERRO",B38*C38*D38/'DADOS GERAIS'!$B$24))</f>
        <v/>
      </c>
    </row>
    <row r="39" spans="1:5" x14ac:dyDescent="0.2">
      <c r="A39" s="15"/>
      <c r="B39" s="316"/>
      <c r="C39" s="20"/>
      <c r="D39" s="72"/>
      <c r="E39" s="120" t="str">
        <f>IF(A39="","",IF(D39&gt;$D$15,"ERRO",B39*C39*D39/'DADOS GERAIS'!$B$24))</f>
        <v/>
      </c>
    </row>
    <row r="40" spans="1:5" x14ac:dyDescent="0.2">
      <c r="A40" s="15"/>
      <c r="B40" s="316"/>
      <c r="C40" s="20"/>
      <c r="D40" s="72"/>
      <c r="E40" s="120" t="str">
        <f>IF(A40="","",IF(D40&gt;$D$15,"ERRO",B40*C40*D40/'DADOS GERAIS'!$B$24))</f>
        <v/>
      </c>
    </row>
    <row r="41" spans="1:5" x14ac:dyDescent="0.2">
      <c r="A41" s="15"/>
      <c r="B41" s="316"/>
      <c r="C41" s="20"/>
      <c r="D41" s="72"/>
      <c r="E41" s="120" t="str">
        <f>IF(A41="","",IF(D41&gt;$D$15,"ERRO",B41*C41*D41/'DADOS GERAIS'!$B$24))</f>
        <v/>
      </c>
    </row>
    <row r="42" spans="1:5" x14ac:dyDescent="0.2">
      <c r="A42" s="15"/>
      <c r="B42" s="316"/>
      <c r="C42" s="20"/>
      <c r="D42" s="72"/>
      <c r="E42" s="120" t="str">
        <f>IF(A42="","",IF(D42&gt;$D$15,"ERRO",B42*C42*D42/'DADOS GERAIS'!$B$24))</f>
        <v/>
      </c>
    </row>
    <row r="43" spans="1:5" x14ac:dyDescent="0.2">
      <c r="A43" s="15"/>
      <c r="B43" s="316"/>
      <c r="C43" s="20"/>
      <c r="D43" s="72"/>
      <c r="E43" s="120" t="str">
        <f>IF(A43="","",IF(D43&gt;$D$15,"ERRO",B43*C43*D43/'DADOS GERAIS'!$B$24))</f>
        <v/>
      </c>
    </row>
    <row r="44" spans="1:5" x14ac:dyDescent="0.2">
      <c r="A44" s="15"/>
      <c r="B44" s="316"/>
      <c r="C44" s="20"/>
      <c r="D44" s="72"/>
      <c r="E44" s="120" t="str">
        <f>IF(A44="","",IF(D44&gt;$D$15,"ERRO",B44*C44*D44/'DADOS GERAIS'!$B$24))</f>
        <v/>
      </c>
    </row>
    <row r="45" spans="1:5" x14ac:dyDescent="0.2">
      <c r="A45" s="15"/>
      <c r="B45" s="316"/>
      <c r="C45" s="20"/>
      <c r="D45" s="72"/>
      <c r="E45" s="120" t="str">
        <f>IF(A45="","",IF(D45&gt;$D$15,"ERRO",B45*C45*D45/'DADOS GERAIS'!$B$24))</f>
        <v/>
      </c>
    </row>
    <row r="46" spans="1:5" x14ac:dyDescent="0.2">
      <c r="A46" s="15"/>
      <c r="B46" s="316"/>
      <c r="C46" s="20"/>
      <c r="D46" s="72"/>
      <c r="E46" s="120" t="str">
        <f>IF(A46="","",IF(D46&gt;$D$15,"ERRO",B46*C46*D46/'DADOS GERAIS'!$B$24))</f>
        <v/>
      </c>
    </row>
    <row r="47" spans="1:5" x14ac:dyDescent="0.2">
      <c r="A47" s="15"/>
      <c r="B47" s="316"/>
      <c r="C47" s="20"/>
      <c r="D47" s="72"/>
      <c r="E47" s="120" t="str">
        <f>IF(A47="","",IF(D47&gt;$D$15,"ERRO",B47*C47*D47/'DADOS GERAIS'!$B$24))</f>
        <v/>
      </c>
    </row>
    <row r="48" spans="1:5" x14ac:dyDescent="0.2">
      <c r="A48" s="15"/>
      <c r="B48" s="316"/>
      <c r="C48" s="20"/>
      <c r="D48" s="72"/>
      <c r="E48" s="120" t="str">
        <f>IF(A48="","",IF(D48&gt;$D$15,"ERRO",B48*C48*D48/'DADOS GERAIS'!$B$24))</f>
        <v/>
      </c>
    </row>
    <row r="49" spans="1:5" x14ac:dyDescent="0.2">
      <c r="A49" s="15"/>
      <c r="B49" s="316"/>
      <c r="C49" s="20"/>
      <c r="D49" s="72"/>
      <c r="E49" s="120" t="str">
        <f>IF(A49="","",IF(D49&gt;$D$15,"ERRO",B49*C49*D49/'DADOS GERAIS'!$B$24))</f>
        <v/>
      </c>
    </row>
    <row r="50" spans="1:5" x14ac:dyDescent="0.2">
      <c r="A50" s="15"/>
      <c r="B50" s="316"/>
      <c r="C50" s="20"/>
      <c r="D50" s="72"/>
      <c r="E50" s="120" t="str">
        <f>IF(A50="","",IF(D50&gt;$D$15,"ERRO",B50*C50*D50/'DADOS GERAIS'!$B$24))</f>
        <v/>
      </c>
    </row>
    <row r="51" spans="1:5" x14ac:dyDescent="0.2">
      <c r="A51" s="15"/>
      <c r="B51" s="316"/>
      <c r="C51" s="20"/>
      <c r="D51" s="72"/>
      <c r="E51" s="120" t="str">
        <f>IF(A51="","",IF(D51&gt;$D$15,"ERRO",B51*C51*D51/'DADOS GERAIS'!$B$24))</f>
        <v/>
      </c>
    </row>
    <row r="52" spans="1:5" x14ac:dyDescent="0.2">
      <c r="A52" s="15"/>
      <c r="B52" s="316"/>
      <c r="C52" s="20"/>
      <c r="D52" s="72"/>
      <c r="E52" s="120" t="str">
        <f>IF(A52="","",IF(D52&gt;$D$15,"ERRO",B52*C52*D52/'DADOS GERAIS'!$B$24))</f>
        <v/>
      </c>
    </row>
    <row r="53" spans="1:5" x14ac:dyDescent="0.2">
      <c r="A53" s="15"/>
      <c r="B53" s="316"/>
      <c r="C53" s="20"/>
      <c r="D53" s="72"/>
      <c r="E53" s="120" t="str">
        <f>IF(A53="","",IF(D53&gt;$D$15,"ERRO",B53*C53*D53/'DADOS GERAIS'!$B$24))</f>
        <v/>
      </c>
    </row>
    <row r="54" spans="1:5" x14ac:dyDescent="0.2">
      <c r="A54" s="15"/>
      <c r="B54" s="316"/>
      <c r="C54" s="20"/>
      <c r="D54" s="72"/>
      <c r="E54" s="120" t="str">
        <f>IF(A54="","",IF(D54&gt;$D$15,"ERRO",B54*C54*D54/'DADOS GERAIS'!$B$24))</f>
        <v/>
      </c>
    </row>
    <row r="55" spans="1:5" x14ac:dyDescent="0.2">
      <c r="A55" s="15"/>
      <c r="B55" s="316"/>
      <c r="C55" s="20"/>
      <c r="D55" s="72"/>
      <c r="E55" s="120" t="str">
        <f>IF(A55="","",IF(D55&gt;$D$15,"ERRO",B55*C55*D55/'DADOS GERAIS'!$B$24))</f>
        <v/>
      </c>
    </row>
    <row r="56" spans="1:5" x14ac:dyDescent="0.2">
      <c r="A56" s="15"/>
      <c r="B56" s="316"/>
      <c r="C56" s="20"/>
      <c r="D56" s="72"/>
      <c r="E56" s="120" t="str">
        <f>IF(A56="","",IF(D56&gt;$D$15,"ERRO",B56*C56*D56/'DADOS GERAIS'!$B$24))</f>
        <v/>
      </c>
    </row>
    <row r="57" spans="1:5" x14ac:dyDescent="0.2">
      <c r="A57" s="15"/>
      <c r="B57" s="316"/>
      <c r="C57" s="20"/>
      <c r="D57" s="72"/>
      <c r="E57" s="120" t="str">
        <f>IF(A57="","",IF(D57&gt;$D$15,"ERRO",B57*C57*D57/'DADOS GERAIS'!$B$24))</f>
        <v/>
      </c>
    </row>
    <row r="58" spans="1:5" x14ac:dyDescent="0.2">
      <c r="A58" s="15"/>
      <c r="B58" s="316"/>
      <c r="C58" s="20"/>
      <c r="D58" s="72"/>
      <c r="E58" s="120" t="str">
        <f>IF(A58="","",IF(D58&gt;$D$15,"ERRO",B58*C58*D58/'DADOS GERAIS'!$B$24))</f>
        <v/>
      </c>
    </row>
    <row r="59" spans="1:5" x14ac:dyDescent="0.2">
      <c r="A59" s="15"/>
      <c r="B59" s="316"/>
      <c r="C59" s="20"/>
      <c r="D59" s="72"/>
      <c r="E59" s="120" t="str">
        <f>IF(A59="","",IF(D59&gt;$D$15,"ERRO",B59*C59*D59/'DADOS GERAIS'!$B$24))</f>
        <v/>
      </c>
    </row>
    <row r="60" spans="1:5" x14ac:dyDescent="0.2">
      <c r="A60" s="15"/>
      <c r="B60" s="316"/>
      <c r="C60" s="20"/>
      <c r="D60" s="72"/>
      <c r="E60" s="120" t="str">
        <f>IF(A60="","",IF(D60&gt;$D$15,"ERRO",B60*C60*D60/'DADOS GERAIS'!$B$24))</f>
        <v/>
      </c>
    </row>
    <row r="61" spans="1:5" x14ac:dyDescent="0.2">
      <c r="A61" s="15"/>
      <c r="B61" s="316"/>
      <c r="C61" s="20"/>
      <c r="D61" s="72"/>
      <c r="E61" s="120" t="str">
        <f>IF(A61="","",IF(D61&gt;$D$15,"ERRO",B61*C61*D61/'DADOS GERAIS'!$B$24))</f>
        <v/>
      </c>
    </row>
    <row r="62" spans="1:5" x14ac:dyDescent="0.2">
      <c r="A62" s="15"/>
      <c r="B62" s="316"/>
      <c r="C62" s="20"/>
      <c r="D62" s="72"/>
      <c r="E62" s="120" t="str">
        <f>IF(A62="","",IF(D62&gt;$D$15,"ERRO",B62*C62*D62/'DADOS GERAIS'!$B$24))</f>
        <v/>
      </c>
    </row>
    <row r="63" spans="1:5" x14ac:dyDescent="0.2">
      <c r="A63" s="15"/>
      <c r="B63" s="316"/>
      <c r="C63" s="20"/>
      <c r="D63" s="72"/>
      <c r="E63" s="120" t="str">
        <f>IF(A63="","",IF(D63&gt;$D$15,"ERRO",B63*C63*D63/'DADOS GERAIS'!$B$24))</f>
        <v/>
      </c>
    </row>
    <row r="64" spans="1:5" x14ac:dyDescent="0.2">
      <c r="A64" s="15"/>
      <c r="B64" s="316"/>
      <c r="C64" s="20"/>
      <c r="D64" s="72"/>
      <c r="E64" s="120" t="str">
        <f>IF(A64="","",IF(D64&gt;$D$15,"ERRO",B64*C64*D64/'DADOS GERAIS'!$B$24))</f>
        <v/>
      </c>
    </row>
    <row r="65" spans="1:5" x14ac:dyDescent="0.2">
      <c r="A65" s="15"/>
      <c r="B65" s="316"/>
      <c r="C65" s="20"/>
      <c r="D65" s="72"/>
      <c r="E65" s="120" t="str">
        <f>IF(A65="","",IF(D65&gt;$D$15,"ERRO",B65*C65*D65/'DADOS GERAIS'!$B$24))</f>
        <v/>
      </c>
    </row>
    <row r="66" spans="1:5" x14ac:dyDescent="0.2">
      <c r="A66" s="15"/>
      <c r="B66" s="316"/>
      <c r="C66" s="20"/>
      <c r="D66" s="72"/>
      <c r="E66" s="120" t="str">
        <f>IF(A66="","",IF(D66&gt;$D$15,"ERRO",B66*C66*D66/'DADOS GERAIS'!$B$24))</f>
        <v/>
      </c>
    </row>
    <row r="67" spans="1:5" x14ac:dyDescent="0.2">
      <c r="A67" s="15"/>
      <c r="B67" s="316"/>
      <c r="C67" s="20"/>
      <c r="D67" s="72"/>
      <c r="E67" s="120" t="str">
        <f>IF(A67="","",IF(D67&gt;$D$15,"ERRO",B67*C67*D67/'DADOS GERAIS'!$B$24))</f>
        <v/>
      </c>
    </row>
    <row r="68" spans="1:5" x14ac:dyDescent="0.2">
      <c r="A68" s="15"/>
      <c r="B68" s="316"/>
      <c r="C68" s="20"/>
      <c r="D68" s="72"/>
      <c r="E68" s="120" t="str">
        <f>IF(A68="","",IF(D68&gt;$D$15,"ERRO",B68*C68*D68/'DADOS GERAIS'!$B$24))</f>
        <v/>
      </c>
    </row>
    <row r="69" spans="1:5" x14ac:dyDescent="0.2">
      <c r="A69" s="15"/>
      <c r="B69" s="316"/>
      <c r="C69" s="20"/>
      <c r="D69" s="72"/>
      <c r="E69" s="120" t="str">
        <f>IF(A69="","",IF(D69&gt;$D$15,"ERRO",B69*C69*D69/'DADOS GERAIS'!$B$24))</f>
        <v/>
      </c>
    </row>
    <row r="70" spans="1:5" x14ac:dyDescent="0.2">
      <c r="A70" s="15"/>
      <c r="B70" s="316"/>
      <c r="C70" s="20"/>
      <c r="D70" s="72"/>
      <c r="E70" s="120" t="str">
        <f>IF(A70="","",IF(D70&gt;$D$15,"ERRO",B70*C70*D70/'DADOS GERAIS'!$B$24))</f>
        <v/>
      </c>
    </row>
    <row r="71" spans="1:5" x14ac:dyDescent="0.2">
      <c r="A71" s="15"/>
      <c r="B71" s="316"/>
      <c r="C71" s="20"/>
      <c r="D71" s="72"/>
      <c r="E71" s="120" t="str">
        <f>IF(A71="","",IF(D71&gt;$D$15,"ERRO",B71*C71*D71/'DADOS GERAIS'!$B$24))</f>
        <v/>
      </c>
    </row>
    <row r="72" spans="1:5" x14ac:dyDescent="0.2">
      <c r="A72" s="15"/>
      <c r="B72" s="316"/>
      <c r="C72" s="20"/>
      <c r="D72" s="72"/>
      <c r="E72" s="120" t="str">
        <f>IF(A72="","",IF(D72&gt;$D$15,"ERRO",B72*C72*D72/'DADOS GERAIS'!$B$24))</f>
        <v/>
      </c>
    </row>
    <row r="73" spans="1:5" x14ac:dyDescent="0.2">
      <c r="A73" s="15"/>
      <c r="B73" s="316"/>
      <c r="C73" s="20"/>
      <c r="D73" s="72"/>
      <c r="E73" s="120" t="str">
        <f>IF(A73="","",IF(D73&gt;$D$15,"ERRO",B73*C73*D73/'DADOS GERAIS'!$B$24))</f>
        <v/>
      </c>
    </row>
    <row r="74" spans="1:5" x14ac:dyDescent="0.2">
      <c r="A74" s="15"/>
      <c r="B74" s="316"/>
      <c r="C74" s="20"/>
      <c r="D74" s="72"/>
      <c r="E74" s="120" t="str">
        <f>IF(A74="","",IF(D74&gt;$D$15,"ERRO",B74*C74*D74/'DADOS GERAIS'!$B$24))</f>
        <v/>
      </c>
    </row>
    <row r="75" spans="1:5" x14ac:dyDescent="0.2">
      <c r="A75" s="15"/>
      <c r="B75" s="316"/>
      <c r="C75" s="20"/>
      <c r="D75" s="72"/>
      <c r="E75" s="120" t="str">
        <f>IF(A75="","",IF(D75&gt;$D$15,"ERRO",B75*C75*D75/'DADOS GERAIS'!$B$24))</f>
        <v/>
      </c>
    </row>
    <row r="76" spans="1:5" x14ac:dyDescent="0.2">
      <c r="A76" s="15"/>
      <c r="B76" s="316"/>
      <c r="C76" s="20"/>
      <c r="D76" s="72"/>
      <c r="E76" s="120" t="str">
        <f>IF(A76="","",IF(D76&gt;$D$15,"ERRO",B76*C76*D76/'DADOS GERAIS'!$B$24))</f>
        <v/>
      </c>
    </row>
    <row r="77" spans="1:5" x14ac:dyDescent="0.2">
      <c r="A77" s="15"/>
      <c r="B77" s="316"/>
      <c r="C77" s="20"/>
      <c r="D77" s="72"/>
      <c r="E77" s="120" t="str">
        <f>IF(A77="","",IF(D77&gt;$D$15,"ERRO",B77*C77*D77/'DADOS GERAIS'!$B$24))</f>
        <v/>
      </c>
    </row>
    <row r="78" spans="1:5" x14ac:dyDescent="0.2">
      <c r="A78" s="15"/>
      <c r="B78" s="316"/>
      <c r="C78" s="20"/>
      <c r="D78" s="72"/>
      <c r="E78" s="120" t="str">
        <f>IF(A78="","",IF(D78&gt;$D$15,"ERRO",B78*C78*D78/'DADOS GERAIS'!$B$24))</f>
        <v/>
      </c>
    </row>
    <row r="79" spans="1:5" x14ac:dyDescent="0.2">
      <c r="A79" s="15"/>
      <c r="B79" s="316"/>
      <c r="C79" s="20"/>
      <c r="D79" s="72"/>
      <c r="E79" s="120" t="str">
        <f>IF(A79="","",IF(D79&gt;$D$15,"ERRO",B79*C79*D79/'DADOS GERAIS'!$B$24))</f>
        <v/>
      </c>
    </row>
    <row r="80" spans="1:5" x14ac:dyDescent="0.2">
      <c r="A80" s="15"/>
      <c r="B80" s="316"/>
      <c r="C80" s="20"/>
      <c r="D80" s="72"/>
      <c r="E80" s="120" t="str">
        <f>IF(A80="","",IF(D80&gt;$D$15,"ERRO",B80*C80*D80/'DADOS GERAIS'!$B$24))</f>
        <v/>
      </c>
    </row>
    <row r="81" spans="1:8" x14ac:dyDescent="0.2">
      <c r="A81" s="15"/>
      <c r="B81" s="316"/>
      <c r="C81" s="20"/>
      <c r="D81" s="72"/>
      <c r="E81" s="120" t="str">
        <f>IF(A81="","",IF(D81&gt;$D$15,"ERRO",B81*C81*D81/'DADOS GERAIS'!$B$24))</f>
        <v/>
      </c>
    </row>
    <row r="82" spans="1:8" x14ac:dyDescent="0.2">
      <c r="A82" s="15"/>
      <c r="B82" s="316"/>
      <c r="C82" s="20"/>
      <c r="D82" s="72"/>
      <c r="E82" s="120" t="str">
        <f>IF(A82="","",IF(D82&gt;$D$15,"ERRO",B82*C82*D82/'DADOS GERAIS'!$B$24))</f>
        <v/>
      </c>
    </row>
    <row r="83" spans="1:8" x14ac:dyDescent="0.2">
      <c r="A83" s="15"/>
      <c r="B83" s="316"/>
      <c r="C83" s="20"/>
      <c r="D83" s="72"/>
      <c r="E83" s="120" t="str">
        <f>IF(A83="","",IF(D83&gt;$D$15,"ERRO",B83*C83*D83/'DADOS GERAIS'!$B$24))</f>
        <v/>
      </c>
    </row>
    <row r="84" spans="1:8" x14ac:dyDescent="0.2">
      <c r="A84" s="15"/>
      <c r="B84" s="316"/>
      <c r="C84" s="20"/>
      <c r="D84" s="72"/>
      <c r="E84" s="120" t="str">
        <f>IF(A84="","",IF(D84&gt;$D$15,"ERRO",B84*C84*D84/'DADOS GERAIS'!$B$24))</f>
        <v/>
      </c>
    </row>
    <row r="85" spans="1:8" x14ac:dyDescent="0.2">
      <c r="A85" s="15"/>
      <c r="B85" s="316"/>
      <c r="C85" s="20"/>
      <c r="D85" s="72"/>
      <c r="E85" s="120" t="str">
        <f>IF(A85="","",IF(D85&gt;$D$15,"ERRO",B85*C85*D85/'DADOS GERAIS'!$B$24))</f>
        <v/>
      </c>
    </row>
    <row r="86" spans="1:8" x14ac:dyDescent="0.2">
      <c r="A86" s="15"/>
      <c r="B86" s="316"/>
      <c r="C86" s="20"/>
      <c r="D86" s="72"/>
      <c r="E86" s="120" t="str">
        <f>IF(A86="","",IF(D86&gt;$D$15,"ERRO",B86*C86*D86/'DADOS GERAIS'!$B$24))</f>
        <v/>
      </c>
    </row>
    <row r="87" spans="1:8" x14ac:dyDescent="0.2">
      <c r="A87" s="15"/>
      <c r="B87" s="316"/>
      <c r="C87" s="20"/>
      <c r="D87" s="72"/>
      <c r="E87" s="120" t="str">
        <f>IF(A87="","",IF(D87&gt;$D$15,"ERRO",B87*C87*D87/'DADOS GERAIS'!$B$24))</f>
        <v/>
      </c>
    </row>
    <row r="88" spans="1:8" x14ac:dyDescent="0.2">
      <c r="A88" s="15"/>
      <c r="B88" s="316"/>
      <c r="C88" s="20"/>
      <c r="D88" s="72"/>
      <c r="E88" s="120" t="str">
        <f>IF(A88="","",IF(D88&gt;$D$15,"ERRO",B88*C88*D88/'DADOS GERAIS'!$B$24))</f>
        <v/>
      </c>
    </row>
    <row r="89" spans="1:8" x14ac:dyDescent="0.2">
      <c r="A89" s="15"/>
      <c r="B89" s="316"/>
      <c r="C89" s="20"/>
      <c r="D89" s="72"/>
      <c r="E89" s="120" t="str">
        <f>IF(A89="","",IF(D89&gt;$D$15,"ERRO",B89*C89*D89/'DADOS GERAIS'!$B$24))</f>
        <v/>
      </c>
    </row>
    <row r="90" spans="1:8" x14ac:dyDescent="0.2">
      <c r="A90" s="15"/>
      <c r="B90" s="316"/>
      <c r="C90" s="20"/>
      <c r="D90" s="72"/>
      <c r="E90" s="120" t="str">
        <f>IF(A90="","",IF(D90&gt;$D$15,"ERRO",B90*C90*D90/'DADOS GERAIS'!$B$24))</f>
        <v/>
      </c>
    </row>
    <row r="91" spans="1:8" ht="13.5" thickBot="1" x14ac:dyDescent="0.25">
      <c r="A91" s="15"/>
      <c r="B91" s="316"/>
      <c r="C91" s="79"/>
      <c r="D91" s="68"/>
      <c r="E91" s="120" t="str">
        <f>IF(A91="","",IF(D91&gt;$D$15,"ERRO",B91*C91*D91/'DADOS GERAIS'!$B$24))</f>
        <v/>
      </c>
    </row>
    <row r="92" spans="1:8" ht="15.75" customHeight="1" thickBot="1" x14ac:dyDescent="0.25">
      <c r="A92" s="84" t="s">
        <v>5</v>
      </c>
      <c r="B92" s="144"/>
      <c r="C92" s="144"/>
      <c r="D92" s="145"/>
      <c r="E92" s="126">
        <f>IF(G15&gt;0,"VERIFICAR ERRO",SUM(E17:E91))</f>
        <v>0</v>
      </c>
    </row>
    <row r="93" spans="1:8" ht="15.75" customHeight="1" x14ac:dyDescent="0.2">
      <c r="C93" s="127"/>
      <c r="D93" s="127"/>
      <c r="E93" s="127"/>
      <c r="F93" s="93"/>
      <c r="G93" s="204"/>
      <c r="H93" s="93"/>
    </row>
    <row r="94" spans="1:8" ht="16.5" thickBot="1" x14ac:dyDescent="0.25">
      <c r="A94" s="83" t="s">
        <v>116</v>
      </c>
      <c r="C94" s="127"/>
      <c r="D94" s="127"/>
      <c r="E94" s="127"/>
      <c r="F94" s="93"/>
      <c r="G94" s="93"/>
      <c r="H94" s="93"/>
    </row>
    <row r="95" spans="1:8" x14ac:dyDescent="0.2">
      <c r="A95" s="737"/>
      <c r="B95" s="738"/>
      <c r="C95" s="738"/>
      <c r="D95" s="738"/>
      <c r="E95" s="739"/>
      <c r="F95" s="93"/>
      <c r="G95" s="93"/>
      <c r="H95" s="93"/>
    </row>
    <row r="96" spans="1:8" x14ac:dyDescent="0.2">
      <c r="A96" s="740"/>
      <c r="B96" s="741"/>
      <c r="C96" s="741"/>
      <c r="D96" s="741"/>
      <c r="E96" s="742"/>
      <c r="F96" s="93"/>
      <c r="G96" s="93"/>
      <c r="H96" s="93"/>
    </row>
    <row r="97" spans="1:8" ht="13.5" thickBot="1" x14ac:dyDescent="0.25">
      <c r="A97" s="743"/>
      <c r="B97" s="744"/>
      <c r="C97" s="744"/>
      <c r="D97" s="744"/>
      <c r="E97" s="745"/>
      <c r="F97" s="93"/>
      <c r="G97" s="93"/>
      <c r="H97" s="93"/>
    </row>
    <row r="98" spans="1:8" x14ac:dyDescent="0.2">
      <c r="F98" s="93"/>
      <c r="G98" s="93"/>
      <c r="H98" s="93"/>
    </row>
    <row r="99" spans="1:8" x14ac:dyDescent="0.2">
      <c r="F99" s="93"/>
      <c r="G99" s="93"/>
      <c r="H99" s="93"/>
    </row>
    <row r="100" spans="1:8" x14ac:dyDescent="0.2">
      <c r="F100" s="93"/>
      <c r="G100" s="93"/>
      <c r="H100" s="93"/>
    </row>
    <row r="101" spans="1:8" x14ac:dyDescent="0.2">
      <c r="F101" s="93"/>
      <c r="G101" s="93"/>
      <c r="H101" s="93"/>
    </row>
    <row r="102" spans="1:8" x14ac:dyDescent="0.2">
      <c r="F102" s="93"/>
      <c r="G102" s="93"/>
      <c r="H102" s="93"/>
    </row>
    <row r="103" spans="1:8" x14ac:dyDescent="0.2">
      <c r="F103" s="93"/>
      <c r="G103" s="93"/>
      <c r="H103" s="93"/>
    </row>
    <row r="104" spans="1:8" x14ac:dyDescent="0.2">
      <c r="F104" s="93"/>
      <c r="G104" s="93"/>
      <c r="H104" s="93"/>
    </row>
    <row r="105" spans="1:8" x14ac:dyDescent="0.2">
      <c r="F105" s="93"/>
      <c r="G105" s="93"/>
      <c r="H105" s="93"/>
    </row>
    <row r="106" spans="1:8" x14ac:dyDescent="0.2">
      <c r="F106" s="93"/>
      <c r="G106" s="93"/>
      <c r="H106" s="93"/>
    </row>
    <row r="107" spans="1:8" x14ac:dyDescent="0.2">
      <c r="F107" s="93"/>
      <c r="G107" s="93"/>
      <c r="H107" s="93"/>
    </row>
    <row r="108" spans="1:8" x14ac:dyDescent="0.2">
      <c r="F108" s="93"/>
      <c r="G108" s="93"/>
      <c r="H108" s="93"/>
    </row>
    <row r="109" spans="1:8" x14ac:dyDescent="0.2">
      <c r="F109" s="93"/>
      <c r="G109" s="93"/>
      <c r="H109" s="93"/>
    </row>
    <row r="110" spans="1:8" x14ac:dyDescent="0.2">
      <c r="F110" s="93"/>
      <c r="G110" s="93"/>
      <c r="H110" s="93"/>
    </row>
    <row r="111" spans="1:8" x14ac:dyDescent="0.2">
      <c r="F111" s="93"/>
      <c r="G111" s="93"/>
      <c r="H111" s="93"/>
    </row>
    <row r="112" spans="1:8" x14ac:dyDescent="0.2">
      <c r="F112" s="93"/>
      <c r="G112" s="93"/>
      <c r="H112" s="93"/>
    </row>
    <row r="113" spans="6:8" x14ac:dyDescent="0.2">
      <c r="F113" s="93"/>
      <c r="G113" s="93"/>
      <c r="H113" s="93"/>
    </row>
    <row r="114" spans="6:8" x14ac:dyDescent="0.2">
      <c r="F114" s="93"/>
      <c r="G114" s="93"/>
      <c r="H114" s="93"/>
    </row>
    <row r="115" spans="6:8" x14ac:dyDescent="0.2">
      <c r="F115" s="93"/>
      <c r="G115" s="93"/>
      <c r="H115" s="93"/>
    </row>
    <row r="116" spans="6:8" x14ac:dyDescent="0.2">
      <c r="F116" s="93"/>
      <c r="G116" s="93"/>
      <c r="H116" s="93"/>
    </row>
    <row r="117" spans="6:8" x14ac:dyDescent="0.2">
      <c r="F117" s="93"/>
      <c r="G117" s="93"/>
      <c r="H117" s="93"/>
    </row>
    <row r="118" spans="6:8" x14ac:dyDescent="0.2">
      <c r="F118" s="93"/>
      <c r="G118" s="93"/>
      <c r="H118" s="93"/>
    </row>
    <row r="119" spans="6:8" x14ac:dyDescent="0.2">
      <c r="F119" s="93"/>
      <c r="G119" s="93"/>
      <c r="H119" s="93"/>
    </row>
    <row r="120" spans="6:8" x14ac:dyDescent="0.2">
      <c r="F120" s="93"/>
      <c r="G120" s="93"/>
      <c r="H120" s="93"/>
    </row>
    <row r="121" spans="6:8" x14ac:dyDescent="0.2">
      <c r="F121" s="93"/>
      <c r="G121" s="93"/>
      <c r="H121" s="93"/>
    </row>
    <row r="122" spans="6:8" x14ac:dyDescent="0.2">
      <c r="F122" s="93"/>
      <c r="G122" s="93"/>
      <c r="H122" s="93"/>
    </row>
    <row r="123" spans="6:8" x14ac:dyDescent="0.2">
      <c r="F123" s="93"/>
      <c r="G123" s="93"/>
      <c r="H123" s="93"/>
    </row>
    <row r="124" spans="6:8" x14ac:dyDescent="0.2">
      <c r="F124" s="93"/>
      <c r="G124" s="93"/>
      <c r="H124" s="93"/>
    </row>
    <row r="125" spans="6:8" x14ac:dyDescent="0.2">
      <c r="F125" s="93"/>
      <c r="G125" s="93"/>
      <c r="H125" s="93"/>
    </row>
    <row r="126" spans="6:8" x14ac:dyDescent="0.2">
      <c r="F126" s="93"/>
      <c r="G126" s="93"/>
      <c r="H126" s="93"/>
    </row>
    <row r="127" spans="6:8" x14ac:dyDescent="0.2">
      <c r="F127" s="93"/>
      <c r="G127" s="93"/>
      <c r="H127" s="93"/>
    </row>
    <row r="128" spans="6:8" x14ac:dyDescent="0.2">
      <c r="F128" s="93"/>
      <c r="G128" s="93"/>
      <c r="H128" s="93"/>
    </row>
    <row r="129" spans="6:8" x14ac:dyDescent="0.2">
      <c r="F129" s="93"/>
      <c r="G129" s="93"/>
      <c r="H129" s="93"/>
    </row>
    <row r="130" spans="6:8" x14ac:dyDescent="0.2">
      <c r="F130" s="93"/>
      <c r="G130" s="93"/>
      <c r="H130" s="93"/>
    </row>
    <row r="131" spans="6:8" x14ac:dyDescent="0.2">
      <c r="F131" s="93"/>
      <c r="G131" s="93"/>
      <c r="H131" s="93"/>
    </row>
    <row r="132" spans="6:8" x14ac:dyDescent="0.2">
      <c r="F132" s="93"/>
      <c r="G132" s="93"/>
      <c r="H132" s="93"/>
    </row>
    <row r="133" spans="6:8" x14ac:dyDescent="0.2">
      <c r="F133" s="93"/>
      <c r="G133" s="93"/>
      <c r="H133" s="93"/>
    </row>
    <row r="134" spans="6:8" x14ac:dyDescent="0.2">
      <c r="F134" s="93"/>
      <c r="G134" s="93"/>
      <c r="H134" s="93"/>
    </row>
    <row r="135" spans="6:8" x14ac:dyDescent="0.2">
      <c r="F135" s="93"/>
      <c r="G135" s="93"/>
      <c r="H135" s="93"/>
    </row>
    <row r="136" spans="6:8" x14ac:dyDescent="0.2">
      <c r="F136" s="93"/>
      <c r="G136" s="93"/>
      <c r="H136" s="93"/>
    </row>
    <row r="137" spans="6:8" x14ac:dyDescent="0.2">
      <c r="F137" s="93"/>
      <c r="G137" s="93"/>
      <c r="H137" s="93"/>
    </row>
    <row r="138" spans="6:8" x14ac:dyDescent="0.2">
      <c r="F138" s="93"/>
      <c r="G138" s="93"/>
      <c r="H138" s="93"/>
    </row>
    <row r="139" spans="6:8" x14ac:dyDescent="0.2">
      <c r="F139" s="93"/>
      <c r="G139" s="93"/>
      <c r="H139" s="93"/>
    </row>
    <row r="140" spans="6:8" x14ac:dyDescent="0.2">
      <c r="F140" s="93"/>
      <c r="G140" s="93"/>
      <c r="H140" s="93"/>
    </row>
    <row r="141" spans="6:8" x14ac:dyDescent="0.2">
      <c r="F141" s="93"/>
      <c r="G141" s="93"/>
      <c r="H141" s="93"/>
    </row>
    <row r="142" spans="6:8" x14ac:dyDescent="0.2">
      <c r="F142" s="93"/>
      <c r="G142" s="93"/>
      <c r="H142" s="93"/>
    </row>
    <row r="143" spans="6:8" x14ac:dyDescent="0.2">
      <c r="F143" s="93"/>
      <c r="G143" s="93"/>
      <c r="H143" s="93"/>
    </row>
    <row r="144" spans="6:8" x14ac:dyDescent="0.2">
      <c r="F144" s="93"/>
      <c r="G144" s="93"/>
      <c r="H144" s="93"/>
    </row>
    <row r="145" spans="6:8" x14ac:dyDescent="0.2">
      <c r="F145" s="93"/>
      <c r="G145" s="93"/>
      <c r="H145" s="93"/>
    </row>
    <row r="146" spans="6:8" x14ac:dyDescent="0.2">
      <c r="F146" s="93"/>
      <c r="G146" s="93"/>
      <c r="H146" s="93"/>
    </row>
    <row r="147" spans="6:8" x14ac:dyDescent="0.2">
      <c r="F147" s="93"/>
      <c r="G147" s="93"/>
      <c r="H147" s="93"/>
    </row>
    <row r="148" spans="6:8" x14ac:dyDescent="0.2">
      <c r="F148" s="93"/>
      <c r="G148" s="93"/>
      <c r="H148" s="93"/>
    </row>
    <row r="149" spans="6:8" x14ac:dyDescent="0.2">
      <c r="F149" s="93"/>
      <c r="G149" s="93"/>
      <c r="H149" s="93"/>
    </row>
    <row r="150" spans="6:8" x14ac:dyDescent="0.2">
      <c r="F150" s="93"/>
      <c r="G150" s="93"/>
      <c r="H150" s="93"/>
    </row>
    <row r="151" spans="6:8" x14ac:dyDescent="0.2">
      <c r="F151" s="93"/>
      <c r="G151" s="93"/>
      <c r="H151" s="93"/>
    </row>
    <row r="152" spans="6:8" x14ac:dyDescent="0.2">
      <c r="F152" s="93"/>
      <c r="G152" s="93"/>
      <c r="H152" s="93"/>
    </row>
    <row r="153" spans="6:8" x14ac:dyDescent="0.2">
      <c r="F153" s="93"/>
      <c r="G153" s="93"/>
      <c r="H153" s="93"/>
    </row>
    <row r="154" spans="6:8" x14ac:dyDescent="0.2">
      <c r="F154" s="93"/>
      <c r="G154" s="93"/>
      <c r="H154" s="93"/>
    </row>
    <row r="155" spans="6:8" x14ac:dyDescent="0.2">
      <c r="F155" s="93"/>
      <c r="G155" s="93"/>
      <c r="H155" s="93"/>
    </row>
    <row r="156" spans="6:8" x14ac:dyDescent="0.2">
      <c r="F156" s="93"/>
      <c r="G156" s="93"/>
      <c r="H156" s="93"/>
    </row>
    <row r="157" spans="6:8" x14ac:dyDescent="0.2">
      <c r="F157" s="93"/>
      <c r="G157" s="93"/>
      <c r="H157" s="93"/>
    </row>
    <row r="158" spans="6:8" x14ac:dyDescent="0.2">
      <c r="F158" s="93"/>
      <c r="G158" s="93"/>
      <c r="H158" s="93"/>
    </row>
    <row r="159" spans="6:8" x14ac:dyDescent="0.2">
      <c r="F159" s="93"/>
      <c r="G159" s="93"/>
      <c r="H159" s="93"/>
    </row>
    <row r="160" spans="6:8" x14ac:dyDescent="0.2">
      <c r="F160" s="93"/>
      <c r="G160" s="93"/>
      <c r="H160" s="93"/>
    </row>
    <row r="161" spans="6:8" x14ac:dyDescent="0.2">
      <c r="F161" s="93"/>
      <c r="G161" s="93"/>
      <c r="H161" s="93"/>
    </row>
    <row r="162" spans="6:8" x14ac:dyDescent="0.2">
      <c r="F162" s="93"/>
      <c r="G162" s="93"/>
      <c r="H162" s="93"/>
    </row>
    <row r="163" spans="6:8" x14ac:dyDescent="0.2">
      <c r="F163" s="93"/>
      <c r="G163" s="93"/>
      <c r="H163" s="93"/>
    </row>
    <row r="164" spans="6:8" x14ac:dyDescent="0.2">
      <c r="F164" s="93"/>
      <c r="G164" s="93"/>
      <c r="H164" s="93"/>
    </row>
    <row r="165" spans="6:8" x14ac:dyDescent="0.2">
      <c r="F165" s="93"/>
      <c r="G165" s="93"/>
      <c r="H165" s="93"/>
    </row>
    <row r="166" spans="6:8" x14ac:dyDescent="0.2">
      <c r="F166" s="93"/>
      <c r="G166" s="93"/>
      <c r="H166" s="93"/>
    </row>
    <row r="167" spans="6:8" x14ac:dyDescent="0.2">
      <c r="F167" s="93"/>
      <c r="G167" s="93"/>
      <c r="H167" s="93"/>
    </row>
    <row r="168" spans="6:8" x14ac:dyDescent="0.2">
      <c r="F168" s="93"/>
      <c r="G168" s="93"/>
      <c r="H168" s="93"/>
    </row>
    <row r="169" spans="6:8" x14ac:dyDescent="0.2">
      <c r="F169" s="93"/>
      <c r="G169" s="93"/>
      <c r="H169" s="93"/>
    </row>
    <row r="170" spans="6:8" x14ac:dyDescent="0.2">
      <c r="F170" s="93"/>
      <c r="G170" s="93"/>
      <c r="H170" s="93"/>
    </row>
    <row r="171" spans="6:8" x14ac:dyDescent="0.2">
      <c r="F171" s="93"/>
      <c r="G171" s="93"/>
      <c r="H171" s="93"/>
    </row>
    <row r="172" spans="6:8" x14ac:dyDescent="0.2">
      <c r="F172" s="93"/>
      <c r="G172" s="93"/>
      <c r="H172" s="93"/>
    </row>
    <row r="173" spans="6:8" x14ac:dyDescent="0.2">
      <c r="F173" s="93"/>
      <c r="G173" s="93"/>
      <c r="H173" s="93"/>
    </row>
    <row r="174" spans="6:8" x14ac:dyDescent="0.2">
      <c r="F174" s="93"/>
      <c r="G174" s="93"/>
      <c r="H174" s="93"/>
    </row>
    <row r="175" spans="6:8" x14ac:dyDescent="0.2">
      <c r="F175" s="93"/>
      <c r="G175" s="93"/>
      <c r="H175" s="93"/>
    </row>
    <row r="176" spans="6:8" x14ac:dyDescent="0.2">
      <c r="F176" s="93"/>
      <c r="G176" s="93"/>
      <c r="H176" s="93"/>
    </row>
    <row r="177" spans="6:8" x14ac:dyDescent="0.2">
      <c r="F177" s="93"/>
      <c r="G177" s="93"/>
      <c r="H177" s="93"/>
    </row>
    <row r="178" spans="6:8" x14ac:dyDescent="0.2">
      <c r="F178" s="93"/>
      <c r="G178" s="93"/>
      <c r="H178" s="93"/>
    </row>
    <row r="179" spans="6:8" x14ac:dyDescent="0.2">
      <c r="F179" s="93"/>
      <c r="G179" s="93"/>
      <c r="H179" s="93"/>
    </row>
    <row r="180" spans="6:8" x14ac:dyDescent="0.2">
      <c r="F180" s="93"/>
      <c r="G180" s="93"/>
      <c r="H180" s="93"/>
    </row>
    <row r="181" spans="6:8" x14ac:dyDescent="0.2">
      <c r="F181" s="93"/>
      <c r="G181" s="93"/>
      <c r="H181" s="93"/>
    </row>
    <row r="182" spans="6:8" x14ac:dyDescent="0.2">
      <c r="F182" s="93"/>
      <c r="G182" s="93"/>
      <c r="H182" s="93"/>
    </row>
    <row r="183" spans="6:8" x14ac:dyDescent="0.2">
      <c r="F183" s="93"/>
      <c r="G183" s="93"/>
      <c r="H183" s="93"/>
    </row>
    <row r="184" spans="6:8" x14ac:dyDescent="0.2">
      <c r="F184" s="93"/>
      <c r="G184" s="93"/>
      <c r="H184" s="93"/>
    </row>
    <row r="185" spans="6:8" x14ac:dyDescent="0.2">
      <c r="F185" s="93"/>
      <c r="G185" s="93"/>
      <c r="H185" s="93"/>
    </row>
    <row r="186" spans="6:8" x14ac:dyDescent="0.2">
      <c r="F186" s="93"/>
      <c r="G186" s="93"/>
      <c r="H186" s="93"/>
    </row>
    <row r="187" spans="6:8" x14ac:dyDescent="0.2">
      <c r="F187" s="93"/>
      <c r="G187" s="93"/>
      <c r="H187" s="93"/>
    </row>
    <row r="188" spans="6:8" x14ac:dyDescent="0.2">
      <c r="F188" s="93"/>
      <c r="G188" s="93"/>
      <c r="H188" s="93"/>
    </row>
    <row r="189" spans="6:8" x14ac:dyDescent="0.2">
      <c r="F189" s="93"/>
      <c r="G189" s="93"/>
      <c r="H189" s="93"/>
    </row>
    <row r="190" spans="6:8" x14ac:dyDescent="0.2">
      <c r="F190" s="93"/>
      <c r="G190" s="93"/>
      <c r="H190" s="93"/>
    </row>
    <row r="191" spans="6:8" x14ac:dyDescent="0.2">
      <c r="F191" s="93"/>
      <c r="G191" s="93"/>
      <c r="H191" s="93"/>
    </row>
    <row r="192" spans="6:8" x14ac:dyDescent="0.2">
      <c r="F192" s="93"/>
      <c r="G192" s="93"/>
      <c r="H192" s="93"/>
    </row>
    <row r="193" spans="6:8" x14ac:dyDescent="0.2">
      <c r="F193" s="93"/>
      <c r="G193" s="93"/>
      <c r="H193" s="93"/>
    </row>
    <row r="194" spans="6:8" x14ac:dyDescent="0.2">
      <c r="F194" s="93"/>
      <c r="G194" s="93"/>
      <c r="H194" s="93"/>
    </row>
    <row r="195" spans="6:8" x14ac:dyDescent="0.2">
      <c r="F195" s="93"/>
      <c r="G195" s="93"/>
      <c r="H195" s="93"/>
    </row>
    <row r="196" spans="6:8" x14ac:dyDescent="0.2">
      <c r="F196" s="93"/>
      <c r="G196" s="93"/>
      <c r="H196" s="93"/>
    </row>
    <row r="197" spans="6:8" x14ac:dyDescent="0.2">
      <c r="F197" s="93"/>
      <c r="G197" s="93"/>
      <c r="H197" s="93"/>
    </row>
    <row r="198" spans="6:8" x14ac:dyDescent="0.2">
      <c r="F198" s="93"/>
      <c r="G198" s="93"/>
      <c r="H198" s="93"/>
    </row>
    <row r="199" spans="6:8" x14ac:dyDescent="0.2">
      <c r="F199" s="93"/>
      <c r="G199" s="93"/>
      <c r="H199" s="93"/>
    </row>
    <row r="200" spans="6:8" x14ac:dyDescent="0.2">
      <c r="F200" s="93"/>
      <c r="G200" s="93"/>
      <c r="H200" s="93"/>
    </row>
    <row r="201" spans="6:8" x14ac:dyDescent="0.2">
      <c r="F201" s="93"/>
      <c r="G201" s="93"/>
      <c r="H201" s="93"/>
    </row>
    <row r="202" spans="6:8" x14ac:dyDescent="0.2">
      <c r="F202" s="93"/>
      <c r="G202" s="93"/>
      <c r="H202" s="93"/>
    </row>
    <row r="203" spans="6:8" x14ac:dyDescent="0.2">
      <c r="F203" s="93"/>
      <c r="G203" s="93"/>
      <c r="H203" s="93"/>
    </row>
    <row r="204" spans="6:8" x14ac:dyDescent="0.2">
      <c r="F204" s="93"/>
      <c r="G204" s="93"/>
      <c r="H204" s="93"/>
    </row>
    <row r="205" spans="6:8" x14ac:dyDescent="0.2">
      <c r="F205" s="93"/>
      <c r="G205" s="93"/>
      <c r="H205" s="93"/>
    </row>
    <row r="206" spans="6:8" x14ac:dyDescent="0.2">
      <c r="F206" s="93"/>
      <c r="G206" s="93"/>
      <c r="H206" s="93"/>
    </row>
    <row r="207" spans="6:8" x14ac:dyDescent="0.2">
      <c r="F207" s="93"/>
      <c r="G207" s="93"/>
      <c r="H207" s="93"/>
    </row>
    <row r="208" spans="6:8" x14ac:dyDescent="0.2">
      <c r="F208" s="93"/>
      <c r="G208" s="93"/>
      <c r="H208" s="93"/>
    </row>
    <row r="209" spans="6:8" x14ac:dyDescent="0.2">
      <c r="F209" s="93"/>
      <c r="G209" s="93"/>
      <c r="H209" s="93"/>
    </row>
    <row r="210" spans="6:8" x14ac:dyDescent="0.2">
      <c r="F210" s="93"/>
      <c r="G210" s="93"/>
      <c r="H210" s="93"/>
    </row>
    <row r="211" spans="6:8" x14ac:dyDescent="0.2">
      <c r="F211" s="93"/>
      <c r="G211" s="93"/>
      <c r="H211" s="93"/>
    </row>
    <row r="212" spans="6:8" x14ac:dyDescent="0.2">
      <c r="F212" s="93"/>
      <c r="G212" s="93"/>
      <c r="H212" s="93"/>
    </row>
    <row r="213" spans="6:8" x14ac:dyDescent="0.2">
      <c r="F213" s="93"/>
      <c r="G213" s="93"/>
      <c r="H213" s="93"/>
    </row>
    <row r="214" spans="6:8" x14ac:dyDescent="0.2">
      <c r="F214" s="93"/>
      <c r="G214" s="93"/>
      <c r="H214" s="93"/>
    </row>
    <row r="215" spans="6:8" x14ac:dyDescent="0.2">
      <c r="F215" s="93"/>
      <c r="G215" s="93"/>
      <c r="H215" s="93"/>
    </row>
    <row r="216" spans="6:8" x14ac:dyDescent="0.2">
      <c r="F216" s="93"/>
      <c r="G216" s="93"/>
      <c r="H216" s="93"/>
    </row>
    <row r="217" spans="6:8" x14ac:dyDescent="0.2">
      <c r="F217" s="93"/>
      <c r="G217" s="93"/>
      <c r="H217" s="93"/>
    </row>
    <row r="218" spans="6:8" x14ac:dyDescent="0.2">
      <c r="F218" s="93"/>
      <c r="G218" s="93"/>
      <c r="H218" s="93"/>
    </row>
    <row r="219" spans="6:8" x14ac:dyDescent="0.2">
      <c r="F219" s="93"/>
      <c r="G219" s="93"/>
      <c r="H219" s="93"/>
    </row>
    <row r="220" spans="6:8" x14ac:dyDescent="0.2">
      <c r="F220" s="93"/>
      <c r="G220" s="93"/>
      <c r="H220" s="93"/>
    </row>
    <row r="221" spans="6:8" x14ac:dyDescent="0.2">
      <c r="F221" s="93"/>
      <c r="G221" s="93"/>
      <c r="H221" s="93"/>
    </row>
    <row r="222" spans="6:8" x14ac:dyDescent="0.2">
      <c r="F222" s="93"/>
      <c r="G222" s="93"/>
      <c r="H222" s="93"/>
    </row>
    <row r="223" spans="6:8" x14ac:dyDescent="0.2">
      <c r="F223" s="93"/>
      <c r="G223" s="93"/>
      <c r="H223" s="93"/>
    </row>
    <row r="224" spans="6:8" x14ac:dyDescent="0.2">
      <c r="F224" s="93"/>
      <c r="G224" s="93"/>
      <c r="H224" s="93"/>
    </row>
    <row r="225" spans="6:8" x14ac:dyDescent="0.2">
      <c r="F225" s="93"/>
      <c r="G225" s="93"/>
      <c r="H225" s="93"/>
    </row>
    <row r="226" spans="6:8" x14ac:dyDescent="0.2">
      <c r="F226" s="93"/>
      <c r="G226" s="93"/>
      <c r="H226" s="93"/>
    </row>
    <row r="227" spans="6:8" x14ac:dyDescent="0.2">
      <c r="F227" s="93"/>
      <c r="G227" s="93"/>
      <c r="H227" s="93"/>
    </row>
    <row r="228" spans="6:8" x14ac:dyDescent="0.2">
      <c r="F228" s="93"/>
      <c r="G228" s="93"/>
      <c r="H228" s="93"/>
    </row>
    <row r="229" spans="6:8" x14ac:dyDescent="0.2">
      <c r="F229" s="93"/>
      <c r="G229" s="93"/>
      <c r="H229" s="93"/>
    </row>
    <row r="230" spans="6:8" x14ac:dyDescent="0.2">
      <c r="F230" s="93"/>
      <c r="G230" s="93"/>
      <c r="H230" s="93"/>
    </row>
    <row r="231" spans="6:8" x14ac:dyDescent="0.2">
      <c r="F231" s="93"/>
      <c r="G231" s="93"/>
      <c r="H231" s="93"/>
    </row>
    <row r="232" spans="6:8" x14ac:dyDescent="0.2">
      <c r="F232" s="93"/>
      <c r="G232" s="93"/>
      <c r="H232" s="93"/>
    </row>
    <row r="233" spans="6:8" x14ac:dyDescent="0.2">
      <c r="F233" s="93"/>
      <c r="G233" s="93"/>
      <c r="H233" s="93"/>
    </row>
    <row r="234" spans="6:8" x14ac:dyDescent="0.2">
      <c r="F234" s="93"/>
      <c r="G234" s="93"/>
      <c r="H234" s="93"/>
    </row>
    <row r="235" spans="6:8" x14ac:dyDescent="0.2">
      <c r="F235" s="93"/>
      <c r="G235" s="93"/>
      <c r="H235" s="93"/>
    </row>
    <row r="236" spans="6:8" x14ac:dyDescent="0.2">
      <c r="F236" s="93"/>
      <c r="G236" s="93"/>
      <c r="H236" s="93"/>
    </row>
    <row r="237" spans="6:8" x14ac:dyDescent="0.2">
      <c r="F237" s="93"/>
      <c r="G237" s="93"/>
      <c r="H237" s="93"/>
    </row>
    <row r="238" spans="6:8" x14ac:dyDescent="0.2">
      <c r="F238" s="93"/>
      <c r="G238" s="93"/>
      <c r="H238" s="93"/>
    </row>
    <row r="239" spans="6:8" x14ac:dyDescent="0.2">
      <c r="F239" s="93"/>
      <c r="G239" s="93"/>
      <c r="H239" s="93"/>
    </row>
    <row r="240" spans="6:8" x14ac:dyDescent="0.2">
      <c r="F240" s="93"/>
      <c r="G240" s="93"/>
      <c r="H240" s="93"/>
    </row>
    <row r="241" spans="6:8" x14ac:dyDescent="0.2">
      <c r="F241" s="93"/>
      <c r="G241" s="93"/>
      <c r="H241" s="93"/>
    </row>
    <row r="242" spans="6:8" x14ac:dyDescent="0.2">
      <c r="F242" s="93"/>
      <c r="G242" s="93"/>
      <c r="H242" s="93"/>
    </row>
    <row r="243" spans="6:8" x14ac:dyDescent="0.2">
      <c r="F243" s="93"/>
      <c r="G243" s="93"/>
      <c r="H243" s="93"/>
    </row>
    <row r="244" spans="6:8" x14ac:dyDescent="0.2">
      <c r="F244" s="93"/>
      <c r="G244" s="93"/>
      <c r="H244" s="93"/>
    </row>
    <row r="245" spans="6:8" x14ac:dyDescent="0.2">
      <c r="F245" s="93"/>
      <c r="G245" s="93"/>
      <c r="H245" s="93"/>
    </row>
    <row r="246" spans="6:8" x14ac:dyDescent="0.2">
      <c r="F246" s="93"/>
      <c r="G246" s="93"/>
      <c r="H246" s="93"/>
    </row>
    <row r="247" spans="6:8" x14ac:dyDescent="0.2">
      <c r="F247" s="93"/>
      <c r="G247" s="93"/>
      <c r="H247" s="93"/>
    </row>
    <row r="248" spans="6:8" x14ac:dyDescent="0.2">
      <c r="F248" s="93"/>
      <c r="G248" s="93"/>
      <c r="H248" s="93"/>
    </row>
    <row r="249" spans="6:8" x14ac:dyDescent="0.2">
      <c r="F249" s="93"/>
      <c r="G249" s="93"/>
      <c r="H249" s="93"/>
    </row>
    <row r="250" spans="6:8" x14ac:dyDescent="0.2">
      <c r="F250" s="93"/>
      <c r="G250" s="93"/>
      <c r="H250" s="93"/>
    </row>
    <row r="251" spans="6:8" x14ac:dyDescent="0.2">
      <c r="F251" s="93"/>
      <c r="G251" s="93"/>
      <c r="H251" s="93"/>
    </row>
    <row r="252" spans="6:8" x14ac:dyDescent="0.2">
      <c r="F252" s="93"/>
      <c r="G252" s="93"/>
      <c r="H252" s="93"/>
    </row>
    <row r="253" spans="6:8" x14ac:dyDescent="0.2">
      <c r="F253" s="93"/>
      <c r="G253" s="93"/>
      <c r="H253" s="93"/>
    </row>
    <row r="254" spans="6:8" x14ac:dyDescent="0.2">
      <c r="F254" s="93"/>
      <c r="G254" s="93"/>
      <c r="H254" s="93"/>
    </row>
    <row r="255" spans="6:8" x14ac:dyDescent="0.2">
      <c r="F255" s="93"/>
      <c r="G255" s="93"/>
      <c r="H255" s="93"/>
    </row>
    <row r="256" spans="6:8" x14ac:dyDescent="0.2">
      <c r="F256" s="93"/>
      <c r="G256" s="93"/>
      <c r="H256" s="93"/>
    </row>
    <row r="257" spans="6:8" x14ac:dyDescent="0.2">
      <c r="F257" s="93"/>
      <c r="G257" s="93"/>
      <c r="H257" s="93"/>
    </row>
    <row r="258" spans="6:8" x14ac:dyDescent="0.2">
      <c r="F258" s="93"/>
      <c r="G258" s="93"/>
      <c r="H258" s="93"/>
    </row>
    <row r="259" spans="6:8" x14ac:dyDescent="0.2">
      <c r="F259" s="93"/>
      <c r="G259" s="93"/>
      <c r="H259" s="93"/>
    </row>
    <row r="260" spans="6:8" x14ac:dyDescent="0.2">
      <c r="F260" s="93"/>
      <c r="G260" s="93"/>
      <c r="H260" s="93"/>
    </row>
    <row r="261" spans="6:8" x14ac:dyDescent="0.2">
      <c r="F261" s="93"/>
      <c r="G261" s="93"/>
      <c r="H261" s="93"/>
    </row>
    <row r="262" spans="6:8" x14ac:dyDescent="0.2">
      <c r="F262" s="93"/>
      <c r="G262" s="93"/>
      <c r="H262" s="93"/>
    </row>
    <row r="263" spans="6:8" x14ac:dyDescent="0.2">
      <c r="F263" s="93"/>
      <c r="G263" s="93"/>
      <c r="H263" s="93"/>
    </row>
    <row r="264" spans="6:8" x14ac:dyDescent="0.2">
      <c r="F264" s="93"/>
      <c r="G264" s="93"/>
      <c r="H264" s="93"/>
    </row>
    <row r="265" spans="6:8" x14ac:dyDescent="0.2">
      <c r="F265" s="93"/>
      <c r="G265" s="93"/>
      <c r="H265" s="93"/>
    </row>
    <row r="266" spans="6:8" x14ac:dyDescent="0.2">
      <c r="F266" s="93"/>
      <c r="G266" s="93"/>
      <c r="H266" s="93"/>
    </row>
    <row r="267" spans="6:8" x14ac:dyDescent="0.2">
      <c r="F267" s="93"/>
      <c r="G267" s="93"/>
      <c r="H267" s="93"/>
    </row>
    <row r="268" spans="6:8" x14ac:dyDescent="0.2">
      <c r="F268" s="93"/>
      <c r="G268" s="93"/>
      <c r="H268" s="93"/>
    </row>
    <row r="269" spans="6:8" x14ac:dyDescent="0.2">
      <c r="F269" s="93"/>
      <c r="G269" s="93"/>
      <c r="H269" s="93"/>
    </row>
    <row r="270" spans="6:8" x14ac:dyDescent="0.2">
      <c r="F270" s="93"/>
      <c r="G270" s="93"/>
      <c r="H270" s="93"/>
    </row>
    <row r="271" spans="6:8" x14ac:dyDescent="0.2">
      <c r="F271" s="93"/>
      <c r="G271" s="93"/>
      <c r="H271" s="93"/>
    </row>
    <row r="272" spans="6:8" x14ac:dyDescent="0.2">
      <c r="F272" s="93"/>
      <c r="G272" s="93"/>
      <c r="H272" s="93"/>
    </row>
    <row r="273" spans="6:8" x14ac:dyDescent="0.2">
      <c r="F273" s="93"/>
      <c r="G273" s="93"/>
      <c r="H273" s="93"/>
    </row>
    <row r="274" spans="6:8" x14ac:dyDescent="0.2">
      <c r="F274" s="93"/>
      <c r="G274" s="93"/>
      <c r="H274" s="93"/>
    </row>
    <row r="275" spans="6:8" x14ac:dyDescent="0.2">
      <c r="F275" s="93"/>
      <c r="G275" s="93"/>
      <c r="H275" s="93"/>
    </row>
    <row r="276" spans="6:8" x14ac:dyDescent="0.2">
      <c r="F276" s="93"/>
      <c r="G276" s="93"/>
      <c r="H276" s="93"/>
    </row>
    <row r="277" spans="6:8" x14ac:dyDescent="0.2">
      <c r="F277" s="93"/>
      <c r="G277" s="93"/>
      <c r="H277" s="93"/>
    </row>
    <row r="278" spans="6:8" x14ac:dyDescent="0.2">
      <c r="F278" s="93"/>
      <c r="G278" s="93"/>
      <c r="H278" s="93"/>
    </row>
    <row r="279" spans="6:8" x14ac:dyDescent="0.2">
      <c r="F279" s="93"/>
      <c r="G279" s="93"/>
      <c r="H279" s="93"/>
    </row>
    <row r="280" spans="6:8" x14ac:dyDescent="0.2">
      <c r="F280" s="93"/>
      <c r="G280" s="93"/>
      <c r="H280" s="93"/>
    </row>
    <row r="281" spans="6:8" x14ac:dyDescent="0.2">
      <c r="F281" s="93"/>
      <c r="G281" s="93"/>
      <c r="H281" s="93"/>
    </row>
    <row r="282" spans="6:8" x14ac:dyDescent="0.2">
      <c r="F282" s="93"/>
      <c r="G282" s="93"/>
      <c r="H282" s="93"/>
    </row>
    <row r="283" spans="6:8" x14ac:dyDescent="0.2">
      <c r="F283" s="93"/>
      <c r="G283" s="93"/>
      <c r="H283" s="93"/>
    </row>
    <row r="284" spans="6:8" x14ac:dyDescent="0.2">
      <c r="F284" s="93"/>
      <c r="G284" s="93"/>
      <c r="H284" s="93"/>
    </row>
    <row r="285" spans="6:8" x14ac:dyDescent="0.2">
      <c r="F285" s="93"/>
      <c r="G285" s="93"/>
      <c r="H285" s="93"/>
    </row>
    <row r="286" spans="6:8" x14ac:dyDescent="0.2">
      <c r="F286" s="93"/>
      <c r="G286" s="93"/>
      <c r="H286" s="93"/>
    </row>
    <row r="287" spans="6:8" x14ac:dyDescent="0.2">
      <c r="F287" s="93"/>
      <c r="G287" s="93"/>
      <c r="H287" s="93"/>
    </row>
    <row r="288" spans="6:8" x14ac:dyDescent="0.2">
      <c r="F288" s="93"/>
      <c r="G288" s="93"/>
      <c r="H288" s="93"/>
    </row>
    <row r="289" spans="6:8" x14ac:dyDescent="0.2">
      <c r="F289" s="93"/>
      <c r="G289" s="93"/>
      <c r="H289" s="93"/>
    </row>
    <row r="290" spans="6:8" x14ac:dyDescent="0.2">
      <c r="F290" s="93"/>
      <c r="G290" s="93"/>
      <c r="H290" s="93"/>
    </row>
    <row r="291" spans="6:8" x14ac:dyDescent="0.2">
      <c r="F291" s="93"/>
      <c r="G291" s="93"/>
      <c r="H291" s="93"/>
    </row>
    <row r="292" spans="6:8" x14ac:dyDescent="0.2">
      <c r="F292" s="93"/>
      <c r="G292" s="93"/>
      <c r="H292" s="93"/>
    </row>
    <row r="293" spans="6:8" x14ac:dyDescent="0.2">
      <c r="F293" s="93"/>
      <c r="G293" s="93"/>
      <c r="H293" s="93"/>
    </row>
    <row r="294" spans="6:8" x14ac:dyDescent="0.2">
      <c r="F294" s="93"/>
      <c r="G294" s="93"/>
      <c r="H294" s="93"/>
    </row>
    <row r="295" spans="6:8" x14ac:dyDescent="0.2">
      <c r="F295" s="93"/>
      <c r="G295" s="93"/>
      <c r="H295" s="93"/>
    </row>
    <row r="296" spans="6:8" x14ac:dyDescent="0.2">
      <c r="F296" s="93"/>
      <c r="G296" s="93"/>
      <c r="H296" s="93"/>
    </row>
    <row r="297" spans="6:8" x14ac:dyDescent="0.2">
      <c r="F297" s="93"/>
      <c r="G297" s="93"/>
      <c r="H297" s="93"/>
    </row>
    <row r="298" spans="6:8" x14ac:dyDescent="0.2">
      <c r="F298" s="93"/>
      <c r="G298" s="93"/>
      <c r="H298" s="93"/>
    </row>
    <row r="299" spans="6:8" x14ac:dyDescent="0.2">
      <c r="F299" s="93"/>
      <c r="G299" s="93"/>
      <c r="H299" s="93"/>
    </row>
    <row r="300" spans="6:8" x14ac:dyDescent="0.2">
      <c r="F300" s="93"/>
      <c r="G300" s="93"/>
      <c r="H300" s="93"/>
    </row>
    <row r="301" spans="6:8" x14ac:dyDescent="0.2">
      <c r="F301" s="93"/>
      <c r="G301" s="93"/>
      <c r="H301" s="93"/>
    </row>
    <row r="302" spans="6:8" x14ac:dyDescent="0.2">
      <c r="F302" s="93"/>
      <c r="G302" s="93"/>
      <c r="H302" s="93"/>
    </row>
    <row r="303" spans="6:8" x14ac:dyDescent="0.2">
      <c r="F303" s="93"/>
      <c r="G303" s="93"/>
      <c r="H303" s="93"/>
    </row>
    <row r="304" spans="6:8" x14ac:dyDescent="0.2">
      <c r="F304" s="93"/>
      <c r="G304" s="93"/>
      <c r="H304" s="93"/>
    </row>
    <row r="305" spans="6:8" x14ac:dyDescent="0.2">
      <c r="F305" s="93"/>
      <c r="G305" s="93"/>
      <c r="H305" s="93"/>
    </row>
    <row r="306" spans="6:8" x14ac:dyDescent="0.2">
      <c r="F306" s="93"/>
      <c r="G306" s="93"/>
      <c r="H306" s="93"/>
    </row>
    <row r="307" spans="6:8" x14ac:dyDescent="0.2">
      <c r="F307" s="93"/>
      <c r="G307" s="93"/>
      <c r="H307" s="93"/>
    </row>
    <row r="308" spans="6:8" x14ac:dyDescent="0.2">
      <c r="F308" s="93"/>
      <c r="G308" s="93"/>
      <c r="H308" s="93"/>
    </row>
    <row r="309" spans="6:8" x14ac:dyDescent="0.2">
      <c r="F309" s="93"/>
      <c r="G309" s="93"/>
      <c r="H309" s="93"/>
    </row>
    <row r="310" spans="6:8" x14ac:dyDescent="0.2">
      <c r="F310" s="93"/>
      <c r="G310" s="93"/>
      <c r="H310" s="93"/>
    </row>
    <row r="311" spans="6:8" x14ac:dyDescent="0.2">
      <c r="F311" s="93"/>
      <c r="G311" s="93"/>
      <c r="H311" s="93"/>
    </row>
    <row r="312" spans="6:8" x14ac:dyDescent="0.2">
      <c r="F312" s="93"/>
      <c r="G312" s="93"/>
      <c r="H312" s="93"/>
    </row>
    <row r="313" spans="6:8" x14ac:dyDescent="0.2">
      <c r="F313" s="93"/>
      <c r="G313" s="93"/>
      <c r="H313" s="93"/>
    </row>
    <row r="314" spans="6:8" x14ac:dyDescent="0.2">
      <c r="F314" s="93"/>
      <c r="G314" s="93"/>
      <c r="H314" s="93"/>
    </row>
    <row r="315" spans="6:8" x14ac:dyDescent="0.2">
      <c r="F315" s="93"/>
      <c r="G315" s="93"/>
      <c r="H315" s="93"/>
    </row>
    <row r="316" spans="6:8" x14ac:dyDescent="0.2">
      <c r="F316" s="93"/>
      <c r="G316" s="93"/>
      <c r="H316" s="93"/>
    </row>
    <row r="317" spans="6:8" x14ac:dyDescent="0.2">
      <c r="F317" s="93"/>
      <c r="G317" s="93"/>
      <c r="H317" s="93"/>
    </row>
    <row r="318" spans="6:8" x14ac:dyDescent="0.2">
      <c r="F318" s="93"/>
      <c r="G318" s="93"/>
      <c r="H318" s="93"/>
    </row>
    <row r="319" spans="6:8" x14ac:dyDescent="0.2">
      <c r="F319" s="93"/>
      <c r="G319" s="93"/>
      <c r="H319" s="93"/>
    </row>
    <row r="320" spans="6:8" x14ac:dyDescent="0.2">
      <c r="F320" s="93"/>
      <c r="G320" s="93"/>
      <c r="H320" s="93"/>
    </row>
    <row r="321" spans="6:8" x14ac:dyDescent="0.2">
      <c r="F321" s="93"/>
      <c r="G321" s="93"/>
      <c r="H321" s="93"/>
    </row>
    <row r="322" spans="6:8" x14ac:dyDescent="0.2">
      <c r="F322" s="93"/>
      <c r="G322" s="93"/>
      <c r="H322" s="93"/>
    </row>
    <row r="323" spans="6:8" x14ac:dyDescent="0.2">
      <c r="F323" s="93"/>
      <c r="G323" s="93"/>
      <c r="H323" s="93"/>
    </row>
    <row r="324" spans="6:8" x14ac:dyDescent="0.2">
      <c r="F324" s="93"/>
      <c r="G324" s="93"/>
      <c r="H324" s="93"/>
    </row>
    <row r="325" spans="6:8" x14ac:dyDescent="0.2">
      <c r="F325" s="93"/>
      <c r="G325" s="93"/>
      <c r="H325" s="93"/>
    </row>
    <row r="326" spans="6:8" x14ac:dyDescent="0.2">
      <c r="F326" s="93"/>
      <c r="G326" s="93"/>
      <c r="H326" s="93"/>
    </row>
    <row r="327" spans="6:8" x14ac:dyDescent="0.2">
      <c r="F327" s="93"/>
      <c r="G327" s="93"/>
      <c r="H327" s="93"/>
    </row>
    <row r="328" spans="6:8" x14ac:dyDescent="0.2">
      <c r="F328" s="93"/>
      <c r="G328" s="93"/>
      <c r="H328" s="93"/>
    </row>
    <row r="329" spans="6:8" x14ac:dyDescent="0.2">
      <c r="F329" s="93"/>
      <c r="G329" s="93"/>
      <c r="H329" s="93"/>
    </row>
    <row r="330" spans="6:8" x14ac:dyDescent="0.2">
      <c r="F330" s="93"/>
      <c r="G330" s="93"/>
      <c r="H330" s="93"/>
    </row>
    <row r="331" spans="6:8" x14ac:dyDescent="0.2">
      <c r="F331" s="93"/>
      <c r="G331" s="93"/>
      <c r="H331" s="93"/>
    </row>
    <row r="332" spans="6:8" x14ac:dyDescent="0.2">
      <c r="F332" s="93"/>
      <c r="G332" s="93"/>
      <c r="H332" s="93"/>
    </row>
    <row r="333" spans="6:8" x14ac:dyDescent="0.2">
      <c r="F333" s="93"/>
      <c r="G333" s="93"/>
      <c r="H333" s="93"/>
    </row>
    <row r="334" spans="6:8" x14ac:dyDescent="0.2">
      <c r="F334" s="93"/>
      <c r="G334" s="93"/>
      <c r="H334" s="93"/>
    </row>
    <row r="335" spans="6:8" x14ac:dyDescent="0.2">
      <c r="F335" s="93"/>
      <c r="G335" s="93"/>
      <c r="H335" s="93"/>
    </row>
    <row r="336" spans="6:8" x14ac:dyDescent="0.2">
      <c r="F336" s="93"/>
      <c r="G336" s="93"/>
      <c r="H336" s="93"/>
    </row>
    <row r="337" spans="6:8" x14ac:dyDescent="0.2">
      <c r="F337" s="93"/>
      <c r="G337" s="93"/>
      <c r="H337" s="93"/>
    </row>
    <row r="338" spans="6:8" x14ac:dyDescent="0.2">
      <c r="F338" s="93"/>
      <c r="G338" s="93"/>
      <c r="H338" s="93"/>
    </row>
    <row r="339" spans="6:8" x14ac:dyDescent="0.2">
      <c r="F339" s="93"/>
      <c r="G339" s="93"/>
      <c r="H339" s="93"/>
    </row>
    <row r="340" spans="6:8" x14ac:dyDescent="0.2">
      <c r="F340" s="93"/>
      <c r="G340" s="93"/>
      <c r="H340" s="93"/>
    </row>
    <row r="341" spans="6:8" x14ac:dyDescent="0.2">
      <c r="F341" s="93"/>
      <c r="G341" s="93"/>
      <c r="H341" s="93"/>
    </row>
    <row r="342" spans="6:8" x14ac:dyDescent="0.2">
      <c r="F342" s="93"/>
      <c r="G342" s="93"/>
      <c r="H342" s="93"/>
    </row>
    <row r="343" spans="6:8" x14ac:dyDescent="0.2">
      <c r="F343" s="93"/>
      <c r="G343" s="93"/>
      <c r="H343" s="93"/>
    </row>
    <row r="344" spans="6:8" x14ac:dyDescent="0.2">
      <c r="F344" s="93"/>
      <c r="G344" s="93"/>
      <c r="H344" s="93"/>
    </row>
    <row r="345" spans="6:8" x14ac:dyDescent="0.2">
      <c r="F345" s="93"/>
      <c r="G345" s="93"/>
      <c r="H345" s="93"/>
    </row>
    <row r="346" spans="6:8" x14ac:dyDescent="0.2">
      <c r="F346" s="93"/>
      <c r="G346" s="93"/>
      <c r="H346" s="93"/>
    </row>
    <row r="347" spans="6:8" x14ac:dyDescent="0.2">
      <c r="F347" s="93"/>
      <c r="G347" s="93"/>
      <c r="H347" s="93"/>
    </row>
    <row r="348" spans="6:8" x14ac:dyDescent="0.2">
      <c r="F348" s="93"/>
      <c r="G348" s="93"/>
      <c r="H348" s="93"/>
    </row>
    <row r="349" spans="6:8" x14ac:dyDescent="0.2">
      <c r="F349" s="93"/>
      <c r="G349" s="93"/>
      <c r="H349" s="93"/>
    </row>
    <row r="350" spans="6:8" x14ac:dyDescent="0.2">
      <c r="F350" s="93"/>
      <c r="G350" s="93"/>
      <c r="H350" s="93"/>
    </row>
    <row r="351" spans="6:8" x14ac:dyDescent="0.2">
      <c r="F351" s="93"/>
      <c r="G351" s="93"/>
      <c r="H351" s="93"/>
    </row>
    <row r="352" spans="6:8" x14ac:dyDescent="0.2">
      <c r="F352" s="93"/>
      <c r="G352" s="93"/>
      <c r="H352" s="93"/>
    </row>
    <row r="353" spans="6:8" x14ac:dyDescent="0.2">
      <c r="F353" s="93"/>
      <c r="G353" s="93"/>
      <c r="H353" s="93"/>
    </row>
    <row r="354" spans="6:8" x14ac:dyDescent="0.2">
      <c r="F354" s="93"/>
      <c r="G354" s="93"/>
      <c r="H354" s="93"/>
    </row>
    <row r="355" spans="6:8" x14ac:dyDescent="0.2">
      <c r="F355" s="93"/>
      <c r="G355" s="93"/>
      <c r="H355" s="93"/>
    </row>
    <row r="356" spans="6:8" x14ac:dyDescent="0.2">
      <c r="F356" s="93"/>
      <c r="G356" s="93"/>
      <c r="H356" s="93"/>
    </row>
    <row r="357" spans="6:8" x14ac:dyDescent="0.2">
      <c r="F357" s="93"/>
      <c r="G357" s="93"/>
      <c r="H357" s="93"/>
    </row>
    <row r="358" spans="6:8" x14ac:dyDescent="0.2">
      <c r="F358" s="93"/>
      <c r="G358" s="93"/>
      <c r="H358" s="93"/>
    </row>
    <row r="359" spans="6:8" x14ac:dyDescent="0.2">
      <c r="F359" s="93"/>
      <c r="G359" s="93"/>
      <c r="H359" s="93"/>
    </row>
    <row r="360" spans="6:8" x14ac:dyDescent="0.2">
      <c r="F360" s="93"/>
      <c r="G360" s="93"/>
      <c r="H360" s="93"/>
    </row>
    <row r="361" spans="6:8" x14ac:dyDescent="0.2">
      <c r="F361" s="93"/>
      <c r="G361" s="93"/>
      <c r="H361" s="93"/>
    </row>
    <row r="362" spans="6:8" x14ac:dyDescent="0.2">
      <c r="F362" s="93"/>
      <c r="G362" s="93"/>
      <c r="H362" s="93"/>
    </row>
    <row r="363" spans="6:8" x14ac:dyDescent="0.2">
      <c r="F363" s="93"/>
      <c r="G363" s="93"/>
      <c r="H363" s="93"/>
    </row>
    <row r="364" spans="6:8" x14ac:dyDescent="0.2">
      <c r="F364" s="93"/>
      <c r="G364" s="93"/>
      <c r="H364" s="93"/>
    </row>
    <row r="365" spans="6:8" x14ac:dyDescent="0.2">
      <c r="F365" s="93"/>
      <c r="G365" s="93"/>
      <c r="H365" s="93"/>
    </row>
    <row r="366" spans="6:8" x14ac:dyDescent="0.2">
      <c r="F366" s="93"/>
      <c r="G366" s="93"/>
      <c r="H366" s="93"/>
    </row>
    <row r="367" spans="6:8" x14ac:dyDescent="0.2">
      <c r="F367" s="93"/>
      <c r="G367" s="93"/>
      <c r="H367" s="93"/>
    </row>
    <row r="368" spans="6:8" x14ac:dyDescent="0.2">
      <c r="F368" s="93"/>
      <c r="G368" s="93"/>
      <c r="H368" s="93"/>
    </row>
    <row r="369" spans="6:8" x14ac:dyDescent="0.2">
      <c r="F369" s="93"/>
      <c r="G369" s="93"/>
      <c r="H369" s="93"/>
    </row>
    <row r="370" spans="6:8" x14ac:dyDescent="0.2">
      <c r="F370" s="93"/>
      <c r="G370" s="93"/>
      <c r="H370" s="93"/>
    </row>
    <row r="371" spans="6:8" x14ac:dyDescent="0.2">
      <c r="F371" s="93"/>
      <c r="G371" s="93"/>
      <c r="H371" s="93"/>
    </row>
    <row r="372" spans="6:8" x14ac:dyDescent="0.2">
      <c r="F372" s="93"/>
      <c r="G372" s="93"/>
      <c r="H372" s="93"/>
    </row>
    <row r="373" spans="6:8" x14ac:dyDescent="0.2">
      <c r="F373" s="93"/>
      <c r="G373" s="93"/>
      <c r="H373" s="93"/>
    </row>
    <row r="374" spans="6:8" x14ac:dyDescent="0.2">
      <c r="F374" s="93"/>
      <c r="G374" s="93"/>
      <c r="H374" s="93"/>
    </row>
    <row r="375" spans="6:8" x14ac:dyDescent="0.2">
      <c r="F375" s="93"/>
      <c r="G375" s="93"/>
      <c r="H375" s="93"/>
    </row>
    <row r="376" spans="6:8" x14ac:dyDescent="0.2">
      <c r="F376" s="93"/>
      <c r="G376" s="93"/>
      <c r="H376" s="93"/>
    </row>
    <row r="377" spans="6:8" x14ac:dyDescent="0.2">
      <c r="F377" s="93"/>
      <c r="G377" s="93"/>
      <c r="H377" s="93"/>
    </row>
    <row r="378" spans="6:8" x14ac:dyDescent="0.2">
      <c r="F378" s="93"/>
      <c r="G378" s="93"/>
      <c r="H378" s="93"/>
    </row>
    <row r="379" spans="6:8" x14ac:dyDescent="0.2">
      <c r="F379" s="93"/>
      <c r="G379" s="93"/>
      <c r="H379" s="93"/>
    </row>
    <row r="380" spans="6:8" x14ac:dyDescent="0.2">
      <c r="F380" s="93"/>
      <c r="G380" s="93"/>
      <c r="H380" s="93"/>
    </row>
    <row r="381" spans="6:8" x14ac:dyDescent="0.2">
      <c r="F381" s="93"/>
      <c r="G381" s="93"/>
      <c r="H381" s="93"/>
    </row>
    <row r="382" spans="6:8" x14ac:dyDescent="0.2">
      <c r="F382" s="93"/>
      <c r="G382" s="93"/>
      <c r="H382" s="93"/>
    </row>
    <row r="383" spans="6:8" x14ac:dyDescent="0.2">
      <c r="F383" s="93"/>
      <c r="G383" s="93"/>
      <c r="H383" s="93"/>
    </row>
    <row r="384" spans="6:8" x14ac:dyDescent="0.2">
      <c r="F384" s="93"/>
      <c r="G384" s="93"/>
      <c r="H384" s="93"/>
    </row>
    <row r="385" spans="6:8" x14ac:dyDescent="0.2">
      <c r="F385" s="93"/>
      <c r="G385" s="93"/>
      <c r="H385" s="93"/>
    </row>
    <row r="386" spans="6:8" x14ac:dyDescent="0.2">
      <c r="F386" s="93"/>
      <c r="G386" s="93"/>
      <c r="H386" s="93"/>
    </row>
    <row r="387" spans="6:8" x14ac:dyDescent="0.2">
      <c r="F387" s="93"/>
      <c r="G387" s="93"/>
      <c r="H387" s="93"/>
    </row>
    <row r="388" spans="6:8" x14ac:dyDescent="0.2">
      <c r="F388" s="93"/>
      <c r="G388" s="93"/>
      <c r="H388" s="93"/>
    </row>
    <row r="389" spans="6:8" x14ac:dyDescent="0.2">
      <c r="F389" s="93"/>
      <c r="G389" s="93"/>
      <c r="H389" s="93"/>
    </row>
    <row r="390" spans="6:8" x14ac:dyDescent="0.2">
      <c r="F390" s="93"/>
      <c r="G390" s="93"/>
      <c r="H390" s="93"/>
    </row>
    <row r="391" spans="6:8" x14ac:dyDescent="0.2">
      <c r="F391" s="93"/>
      <c r="G391" s="93"/>
      <c r="H391" s="93"/>
    </row>
    <row r="392" spans="6:8" x14ac:dyDescent="0.2">
      <c r="F392" s="93"/>
      <c r="G392" s="93"/>
      <c r="H392" s="93"/>
    </row>
    <row r="393" spans="6:8" x14ac:dyDescent="0.2">
      <c r="F393" s="93"/>
      <c r="G393" s="93"/>
      <c r="H393" s="93"/>
    </row>
    <row r="394" spans="6:8" x14ac:dyDescent="0.2">
      <c r="F394" s="93"/>
      <c r="G394" s="93"/>
      <c r="H394" s="93"/>
    </row>
    <row r="395" spans="6:8" x14ac:dyDescent="0.2">
      <c r="F395" s="93"/>
      <c r="G395" s="93"/>
      <c r="H395" s="93"/>
    </row>
    <row r="396" spans="6:8" x14ac:dyDescent="0.2">
      <c r="F396" s="93"/>
      <c r="G396" s="93"/>
      <c r="H396" s="93"/>
    </row>
    <row r="397" spans="6:8" x14ac:dyDescent="0.2">
      <c r="F397" s="93"/>
      <c r="G397" s="93"/>
      <c r="H397" s="93"/>
    </row>
    <row r="398" spans="6:8" x14ac:dyDescent="0.2">
      <c r="F398" s="93"/>
      <c r="G398" s="93"/>
      <c r="H398" s="93"/>
    </row>
    <row r="399" spans="6:8" x14ac:dyDescent="0.2">
      <c r="F399" s="93"/>
      <c r="G399" s="93"/>
      <c r="H399" s="93"/>
    </row>
    <row r="400" spans="6:8" x14ac:dyDescent="0.2">
      <c r="F400" s="93"/>
      <c r="G400" s="93"/>
      <c r="H400" s="93"/>
    </row>
    <row r="401" spans="6:8" x14ac:dyDescent="0.2">
      <c r="F401" s="93"/>
      <c r="G401" s="93"/>
      <c r="H401" s="93"/>
    </row>
    <row r="402" spans="6:8" x14ac:dyDescent="0.2">
      <c r="F402" s="93"/>
      <c r="G402" s="93"/>
      <c r="H402" s="93"/>
    </row>
    <row r="403" spans="6:8" x14ac:dyDescent="0.2">
      <c r="F403" s="93"/>
      <c r="G403" s="93"/>
      <c r="H403" s="93"/>
    </row>
    <row r="404" spans="6:8" x14ac:dyDescent="0.2">
      <c r="F404" s="93"/>
      <c r="G404" s="93"/>
      <c r="H404" s="93"/>
    </row>
    <row r="405" spans="6:8" x14ac:dyDescent="0.2">
      <c r="F405" s="93"/>
      <c r="G405" s="93"/>
      <c r="H405" s="93"/>
    </row>
    <row r="406" spans="6:8" x14ac:dyDescent="0.2">
      <c r="F406" s="93"/>
      <c r="G406" s="93"/>
      <c r="H406" s="93"/>
    </row>
    <row r="407" spans="6:8" x14ac:dyDescent="0.2">
      <c r="F407" s="93"/>
      <c r="G407" s="93"/>
      <c r="H407" s="93"/>
    </row>
    <row r="408" spans="6:8" x14ac:dyDescent="0.2">
      <c r="F408" s="93"/>
      <c r="G408" s="93"/>
      <c r="H408" s="93"/>
    </row>
    <row r="409" spans="6:8" x14ac:dyDescent="0.2">
      <c r="F409" s="93"/>
      <c r="G409" s="93"/>
      <c r="H409" s="93"/>
    </row>
    <row r="410" spans="6:8" x14ac:dyDescent="0.2">
      <c r="F410" s="93"/>
      <c r="G410" s="93"/>
      <c r="H410" s="93"/>
    </row>
    <row r="411" spans="6:8" x14ac:dyDescent="0.2">
      <c r="F411" s="93"/>
      <c r="G411" s="93"/>
      <c r="H411" s="93"/>
    </row>
    <row r="412" spans="6:8" x14ac:dyDescent="0.2">
      <c r="F412" s="93"/>
      <c r="G412" s="93"/>
      <c r="H412" s="93"/>
    </row>
    <row r="413" spans="6:8" x14ac:dyDescent="0.2">
      <c r="F413" s="93"/>
      <c r="G413" s="93"/>
      <c r="H413" s="93"/>
    </row>
    <row r="414" spans="6:8" x14ac:dyDescent="0.2">
      <c r="F414" s="93"/>
      <c r="G414" s="93"/>
      <c r="H414" s="93"/>
    </row>
    <row r="415" spans="6:8" x14ac:dyDescent="0.2">
      <c r="F415" s="93"/>
      <c r="G415" s="93"/>
      <c r="H415" s="93"/>
    </row>
    <row r="416" spans="6:8" x14ac:dyDescent="0.2">
      <c r="F416" s="93"/>
      <c r="G416" s="93"/>
      <c r="H416" s="93"/>
    </row>
    <row r="417" spans="6:8" x14ac:dyDescent="0.2">
      <c r="F417" s="93"/>
      <c r="G417" s="93"/>
      <c r="H417" s="93"/>
    </row>
    <row r="418" spans="6:8" x14ac:dyDescent="0.2">
      <c r="F418" s="93"/>
      <c r="G418" s="93"/>
      <c r="H418" s="93"/>
    </row>
    <row r="419" spans="6:8" x14ac:dyDescent="0.2">
      <c r="F419" s="93"/>
      <c r="G419" s="93"/>
      <c r="H419" s="93"/>
    </row>
    <row r="420" spans="6:8" x14ac:dyDescent="0.2">
      <c r="F420" s="93"/>
      <c r="G420" s="93"/>
      <c r="H420" s="93"/>
    </row>
    <row r="421" spans="6:8" x14ac:dyDescent="0.2">
      <c r="F421" s="93"/>
      <c r="G421" s="93"/>
      <c r="H421" s="93"/>
    </row>
    <row r="422" spans="6:8" x14ac:dyDescent="0.2">
      <c r="F422" s="93"/>
      <c r="G422" s="93"/>
      <c r="H422" s="93"/>
    </row>
    <row r="423" spans="6:8" x14ac:dyDescent="0.2">
      <c r="F423" s="93"/>
      <c r="G423" s="93"/>
      <c r="H423" s="93"/>
    </row>
    <row r="424" spans="6:8" x14ac:dyDescent="0.2">
      <c r="F424" s="93"/>
      <c r="G424" s="93"/>
      <c r="H424" s="93"/>
    </row>
    <row r="425" spans="6:8" x14ac:dyDescent="0.2">
      <c r="F425" s="93"/>
      <c r="G425" s="93"/>
      <c r="H425" s="93"/>
    </row>
    <row r="426" spans="6:8" x14ac:dyDescent="0.2">
      <c r="F426" s="93"/>
      <c r="G426" s="93"/>
      <c r="H426" s="93"/>
    </row>
    <row r="427" spans="6:8" x14ac:dyDescent="0.2">
      <c r="F427" s="93"/>
      <c r="G427" s="93"/>
      <c r="H427" s="93"/>
    </row>
    <row r="428" spans="6:8" x14ac:dyDescent="0.2">
      <c r="F428" s="93"/>
      <c r="G428" s="93"/>
      <c r="H428" s="93"/>
    </row>
    <row r="429" spans="6:8" x14ac:dyDescent="0.2">
      <c r="F429" s="93"/>
      <c r="G429" s="93"/>
      <c r="H429" s="93"/>
    </row>
    <row r="430" spans="6:8" x14ac:dyDescent="0.2">
      <c r="F430" s="93"/>
      <c r="G430" s="93"/>
      <c r="H430" s="93"/>
    </row>
    <row r="431" spans="6:8" x14ac:dyDescent="0.2">
      <c r="F431" s="93"/>
      <c r="G431" s="93"/>
      <c r="H431" s="93"/>
    </row>
    <row r="432" spans="6:8" x14ac:dyDescent="0.2">
      <c r="F432" s="93"/>
      <c r="G432" s="93"/>
      <c r="H432" s="93"/>
    </row>
    <row r="433" spans="6:8" x14ac:dyDescent="0.2">
      <c r="F433" s="93"/>
      <c r="G433" s="93"/>
      <c r="H433" s="93"/>
    </row>
    <row r="434" spans="6:8" x14ac:dyDescent="0.2">
      <c r="F434" s="93"/>
      <c r="G434" s="93"/>
      <c r="H434" s="93"/>
    </row>
    <row r="435" spans="6:8" x14ac:dyDescent="0.2">
      <c r="F435" s="93"/>
      <c r="G435" s="93"/>
      <c r="H435" s="93"/>
    </row>
    <row r="436" spans="6:8" x14ac:dyDescent="0.2">
      <c r="F436" s="93"/>
      <c r="G436" s="93"/>
      <c r="H436" s="93"/>
    </row>
    <row r="437" spans="6:8" x14ac:dyDescent="0.2">
      <c r="F437" s="93"/>
      <c r="G437" s="93"/>
      <c r="H437" s="93"/>
    </row>
    <row r="438" spans="6:8" x14ac:dyDescent="0.2">
      <c r="F438" s="93"/>
      <c r="G438" s="93"/>
      <c r="H438" s="93"/>
    </row>
    <row r="439" spans="6:8" x14ac:dyDescent="0.2">
      <c r="F439" s="93"/>
      <c r="G439" s="93"/>
      <c r="H439" s="93"/>
    </row>
    <row r="440" spans="6:8" x14ac:dyDescent="0.2">
      <c r="F440" s="93"/>
      <c r="G440" s="93"/>
      <c r="H440" s="93"/>
    </row>
    <row r="441" spans="6:8" x14ac:dyDescent="0.2">
      <c r="F441" s="93"/>
      <c r="G441" s="93"/>
      <c r="H441" s="93"/>
    </row>
    <row r="442" spans="6:8" x14ac:dyDescent="0.2">
      <c r="F442" s="93"/>
      <c r="G442" s="93"/>
      <c r="H442" s="93"/>
    </row>
    <row r="443" spans="6:8" x14ac:dyDescent="0.2">
      <c r="F443" s="93"/>
      <c r="G443" s="93"/>
      <c r="H443" s="93"/>
    </row>
    <row r="444" spans="6:8" x14ac:dyDescent="0.2">
      <c r="F444" s="93"/>
      <c r="G444" s="93"/>
      <c r="H444" s="93"/>
    </row>
    <row r="445" spans="6:8" x14ac:dyDescent="0.2">
      <c r="F445" s="93"/>
      <c r="G445" s="93"/>
      <c r="H445" s="93"/>
    </row>
    <row r="446" spans="6:8" x14ac:dyDescent="0.2">
      <c r="F446" s="93"/>
      <c r="G446" s="93"/>
      <c r="H446" s="93"/>
    </row>
    <row r="447" spans="6:8" x14ac:dyDescent="0.2">
      <c r="F447" s="93"/>
      <c r="G447" s="93"/>
      <c r="H447" s="93"/>
    </row>
    <row r="448" spans="6:8" x14ac:dyDescent="0.2">
      <c r="F448" s="93"/>
      <c r="G448" s="93"/>
      <c r="H448" s="93"/>
    </row>
    <row r="449" spans="6:8" x14ac:dyDescent="0.2">
      <c r="F449" s="93"/>
      <c r="G449" s="93"/>
      <c r="H449" s="93"/>
    </row>
    <row r="450" spans="6:8" x14ac:dyDescent="0.2">
      <c r="F450" s="93"/>
      <c r="G450" s="93"/>
      <c r="H450" s="93"/>
    </row>
    <row r="451" spans="6:8" x14ac:dyDescent="0.2">
      <c r="F451" s="93"/>
      <c r="G451" s="93"/>
      <c r="H451" s="93"/>
    </row>
    <row r="452" spans="6:8" x14ac:dyDescent="0.2">
      <c r="F452" s="93"/>
      <c r="G452" s="93"/>
      <c r="H452" s="93"/>
    </row>
    <row r="453" spans="6:8" x14ac:dyDescent="0.2">
      <c r="F453" s="93"/>
      <c r="G453" s="93"/>
      <c r="H453" s="93"/>
    </row>
    <row r="454" spans="6:8" x14ac:dyDescent="0.2">
      <c r="F454" s="93"/>
      <c r="G454" s="93"/>
      <c r="H454" s="93"/>
    </row>
    <row r="455" spans="6:8" x14ac:dyDescent="0.2">
      <c r="F455" s="93"/>
      <c r="G455" s="93"/>
      <c r="H455" s="93"/>
    </row>
    <row r="456" spans="6:8" x14ac:dyDescent="0.2">
      <c r="F456" s="93"/>
      <c r="G456" s="93"/>
      <c r="H456" s="93"/>
    </row>
    <row r="457" spans="6:8" x14ac:dyDescent="0.2">
      <c r="F457" s="93"/>
      <c r="G457" s="93"/>
      <c r="H457" s="93"/>
    </row>
    <row r="458" spans="6:8" x14ac:dyDescent="0.2">
      <c r="F458" s="93"/>
      <c r="G458" s="93"/>
      <c r="H458" s="93"/>
    </row>
    <row r="459" spans="6:8" x14ac:dyDescent="0.2">
      <c r="F459" s="93"/>
      <c r="G459" s="93"/>
      <c r="H459" s="93"/>
    </row>
    <row r="460" spans="6:8" x14ac:dyDescent="0.2">
      <c r="F460" s="93"/>
      <c r="G460" s="93"/>
      <c r="H460" s="93"/>
    </row>
    <row r="461" spans="6:8" x14ac:dyDescent="0.2">
      <c r="F461" s="93"/>
      <c r="G461" s="93"/>
      <c r="H461" s="93"/>
    </row>
    <row r="462" spans="6:8" x14ac:dyDescent="0.2">
      <c r="F462" s="93"/>
      <c r="G462" s="93"/>
      <c r="H462" s="93"/>
    </row>
    <row r="463" spans="6:8" x14ac:dyDescent="0.2">
      <c r="F463" s="93"/>
      <c r="G463" s="93"/>
      <c r="H463" s="93"/>
    </row>
    <row r="464" spans="6:8" x14ac:dyDescent="0.2">
      <c r="F464" s="93"/>
      <c r="G464" s="93"/>
      <c r="H464" s="93"/>
    </row>
    <row r="465" spans="6:8" x14ac:dyDescent="0.2">
      <c r="F465" s="93"/>
      <c r="G465" s="93"/>
      <c r="H465" s="93"/>
    </row>
    <row r="466" spans="6:8" x14ac:dyDescent="0.2">
      <c r="F466" s="93"/>
      <c r="G466" s="93"/>
      <c r="H466" s="93"/>
    </row>
    <row r="467" spans="6:8" x14ac:dyDescent="0.2">
      <c r="F467" s="93"/>
      <c r="G467" s="93"/>
      <c r="H467" s="93"/>
    </row>
    <row r="468" spans="6:8" x14ac:dyDescent="0.2">
      <c r="F468" s="93"/>
      <c r="G468" s="93"/>
      <c r="H468" s="93"/>
    </row>
    <row r="469" spans="6:8" x14ac:dyDescent="0.2">
      <c r="F469" s="93"/>
      <c r="G469" s="93"/>
      <c r="H469" s="93"/>
    </row>
    <row r="470" spans="6:8" x14ac:dyDescent="0.2">
      <c r="F470" s="93"/>
      <c r="G470" s="93"/>
      <c r="H470" s="93"/>
    </row>
    <row r="471" spans="6:8" x14ac:dyDescent="0.2">
      <c r="F471" s="93"/>
      <c r="G471" s="93"/>
      <c r="H471" s="93"/>
    </row>
    <row r="472" spans="6:8" x14ac:dyDescent="0.2">
      <c r="F472" s="93"/>
      <c r="G472" s="93"/>
      <c r="H472" s="93"/>
    </row>
    <row r="473" spans="6:8" x14ac:dyDescent="0.2">
      <c r="F473" s="93"/>
      <c r="G473" s="93"/>
      <c r="H473" s="93"/>
    </row>
    <row r="474" spans="6:8" x14ac:dyDescent="0.2">
      <c r="F474" s="93"/>
      <c r="G474" s="93"/>
      <c r="H474" s="93"/>
    </row>
    <row r="475" spans="6:8" x14ac:dyDescent="0.2">
      <c r="F475" s="93"/>
      <c r="G475" s="93"/>
      <c r="H475" s="93"/>
    </row>
    <row r="476" spans="6:8" x14ac:dyDescent="0.2">
      <c r="F476" s="93"/>
      <c r="G476" s="93"/>
      <c r="H476" s="93"/>
    </row>
    <row r="477" spans="6:8" x14ac:dyDescent="0.2">
      <c r="F477" s="93"/>
      <c r="G477" s="93"/>
      <c r="H477" s="93"/>
    </row>
    <row r="478" spans="6:8" x14ac:dyDescent="0.2">
      <c r="F478" s="93"/>
      <c r="G478" s="93"/>
      <c r="H478" s="93"/>
    </row>
    <row r="479" spans="6:8" x14ac:dyDescent="0.2">
      <c r="F479" s="93"/>
      <c r="G479" s="93"/>
      <c r="H479" s="93"/>
    </row>
    <row r="480" spans="6:8" x14ac:dyDescent="0.2">
      <c r="F480" s="93"/>
      <c r="G480" s="93"/>
      <c r="H480" s="93"/>
    </row>
    <row r="481" spans="6:8" x14ac:dyDescent="0.2">
      <c r="F481" s="93"/>
      <c r="G481" s="93"/>
      <c r="H481" s="93"/>
    </row>
    <row r="482" spans="6:8" x14ac:dyDescent="0.2">
      <c r="F482" s="93"/>
      <c r="G482" s="93"/>
      <c r="H482" s="93"/>
    </row>
    <row r="483" spans="6:8" x14ac:dyDescent="0.2">
      <c r="F483" s="93"/>
      <c r="G483" s="93"/>
      <c r="H483" s="93"/>
    </row>
    <row r="484" spans="6:8" x14ac:dyDescent="0.2">
      <c r="F484" s="93"/>
      <c r="G484" s="93"/>
      <c r="H484" s="93"/>
    </row>
    <row r="485" spans="6:8" x14ac:dyDescent="0.2">
      <c r="F485" s="93"/>
      <c r="G485" s="93"/>
      <c r="H485" s="93"/>
    </row>
    <row r="486" spans="6:8" x14ac:dyDescent="0.2">
      <c r="F486" s="93"/>
      <c r="G486" s="93"/>
      <c r="H486" s="93"/>
    </row>
    <row r="487" spans="6:8" x14ac:dyDescent="0.2">
      <c r="F487" s="93"/>
      <c r="G487" s="93"/>
      <c r="H487" s="93"/>
    </row>
    <row r="488" spans="6:8" x14ac:dyDescent="0.2">
      <c r="F488" s="93"/>
      <c r="G488" s="93"/>
      <c r="H488" s="93"/>
    </row>
    <row r="489" spans="6:8" x14ac:dyDescent="0.2">
      <c r="F489" s="93"/>
      <c r="G489" s="93"/>
      <c r="H489" s="93"/>
    </row>
    <row r="490" spans="6:8" x14ac:dyDescent="0.2">
      <c r="F490" s="93"/>
      <c r="G490" s="93"/>
      <c r="H490" s="93"/>
    </row>
    <row r="491" spans="6:8" x14ac:dyDescent="0.2">
      <c r="F491" s="93"/>
      <c r="G491" s="93"/>
      <c r="H491" s="93"/>
    </row>
    <row r="492" spans="6:8" x14ac:dyDescent="0.2">
      <c r="F492" s="93"/>
      <c r="G492" s="93"/>
      <c r="H492" s="93"/>
    </row>
    <row r="493" spans="6:8" x14ac:dyDescent="0.2">
      <c r="F493" s="93"/>
      <c r="G493" s="93"/>
      <c r="H493" s="93"/>
    </row>
    <row r="494" spans="6:8" x14ac:dyDescent="0.2">
      <c r="F494" s="93"/>
      <c r="G494" s="93"/>
      <c r="H494" s="93"/>
    </row>
    <row r="495" spans="6:8" x14ac:dyDescent="0.2">
      <c r="F495" s="93"/>
      <c r="G495" s="93"/>
      <c r="H495" s="93"/>
    </row>
    <row r="496" spans="6:8" x14ac:dyDescent="0.2">
      <c r="F496" s="93"/>
      <c r="G496" s="93"/>
      <c r="H496" s="93"/>
    </row>
    <row r="497" spans="6:8" x14ac:dyDescent="0.2">
      <c r="F497" s="93"/>
      <c r="G497" s="93"/>
      <c r="H497" s="93"/>
    </row>
    <row r="498" spans="6:8" x14ac:dyDescent="0.2">
      <c r="F498" s="93"/>
      <c r="G498" s="93"/>
      <c r="H498" s="93"/>
    </row>
    <row r="499" spans="6:8" x14ac:dyDescent="0.2">
      <c r="F499" s="93"/>
      <c r="G499" s="93"/>
      <c r="H499" s="93"/>
    </row>
    <row r="500" spans="6:8" x14ac:dyDescent="0.2">
      <c r="F500" s="93"/>
      <c r="G500" s="93"/>
      <c r="H500" s="93"/>
    </row>
    <row r="501" spans="6:8" x14ac:dyDescent="0.2">
      <c r="F501" s="93"/>
      <c r="G501" s="93"/>
      <c r="H501" s="93"/>
    </row>
    <row r="502" spans="6:8" x14ac:dyDescent="0.2">
      <c r="F502" s="93"/>
      <c r="G502" s="93"/>
      <c r="H502" s="93"/>
    </row>
    <row r="503" spans="6:8" x14ac:dyDescent="0.2">
      <c r="F503" s="93"/>
      <c r="G503" s="93"/>
      <c r="H503" s="93"/>
    </row>
    <row r="504" spans="6:8" x14ac:dyDescent="0.2">
      <c r="F504" s="93"/>
      <c r="G504" s="93"/>
      <c r="H504" s="93"/>
    </row>
    <row r="505" spans="6:8" x14ac:dyDescent="0.2">
      <c r="F505" s="93"/>
      <c r="G505" s="93"/>
      <c r="H505" s="93"/>
    </row>
    <row r="506" spans="6:8" x14ac:dyDescent="0.2">
      <c r="F506" s="93"/>
      <c r="G506" s="93"/>
      <c r="H506" s="93"/>
    </row>
    <row r="507" spans="6:8" x14ac:dyDescent="0.2">
      <c r="F507" s="93"/>
      <c r="G507" s="93"/>
      <c r="H507" s="93"/>
    </row>
    <row r="508" spans="6:8" x14ac:dyDescent="0.2">
      <c r="F508" s="93"/>
      <c r="G508" s="93"/>
      <c r="H508" s="93"/>
    </row>
    <row r="509" spans="6:8" x14ac:dyDescent="0.2">
      <c r="F509" s="93"/>
      <c r="G509" s="93"/>
      <c r="H509" s="93"/>
    </row>
    <row r="510" spans="6:8" x14ac:dyDescent="0.2">
      <c r="F510" s="93"/>
      <c r="G510" s="93"/>
      <c r="H510" s="93"/>
    </row>
    <row r="511" spans="6:8" x14ac:dyDescent="0.2">
      <c r="F511" s="93"/>
      <c r="G511" s="93"/>
      <c r="H511" s="93"/>
    </row>
    <row r="512" spans="6:8" x14ac:dyDescent="0.2">
      <c r="F512" s="93"/>
      <c r="G512" s="93"/>
      <c r="H512" s="93"/>
    </row>
    <row r="513" spans="6:8" x14ac:dyDescent="0.2">
      <c r="F513" s="93"/>
      <c r="G513" s="93"/>
      <c r="H513" s="93"/>
    </row>
    <row r="514" spans="6:8" x14ac:dyDescent="0.2">
      <c r="F514" s="93"/>
      <c r="G514" s="93"/>
      <c r="H514" s="93"/>
    </row>
    <row r="515" spans="6:8" x14ac:dyDescent="0.2">
      <c r="F515" s="93"/>
      <c r="G515" s="93"/>
      <c r="H515" s="93"/>
    </row>
    <row r="516" spans="6:8" x14ac:dyDescent="0.2">
      <c r="F516" s="93"/>
      <c r="G516" s="93"/>
      <c r="H516" s="93"/>
    </row>
    <row r="517" spans="6:8" x14ac:dyDescent="0.2">
      <c r="F517" s="93"/>
      <c r="G517" s="93"/>
      <c r="H517" s="93"/>
    </row>
    <row r="518" spans="6:8" x14ac:dyDescent="0.2">
      <c r="F518" s="93"/>
      <c r="G518" s="93"/>
      <c r="H518" s="93"/>
    </row>
    <row r="519" spans="6:8" x14ac:dyDescent="0.2">
      <c r="F519" s="93"/>
      <c r="G519" s="93"/>
      <c r="H519" s="93"/>
    </row>
    <row r="520" spans="6:8" x14ac:dyDescent="0.2">
      <c r="F520" s="93"/>
      <c r="G520" s="93"/>
      <c r="H520" s="93"/>
    </row>
    <row r="521" spans="6:8" x14ac:dyDescent="0.2">
      <c r="F521" s="93"/>
      <c r="G521" s="93"/>
      <c r="H521" s="93"/>
    </row>
    <row r="522" spans="6:8" x14ac:dyDescent="0.2">
      <c r="F522" s="93"/>
      <c r="G522" s="93"/>
      <c r="H522" s="93"/>
    </row>
    <row r="523" spans="6:8" x14ac:dyDescent="0.2">
      <c r="F523" s="93"/>
      <c r="G523" s="93"/>
      <c r="H523" s="93"/>
    </row>
    <row r="524" spans="6:8" x14ac:dyDescent="0.2">
      <c r="F524" s="93"/>
      <c r="G524" s="93"/>
      <c r="H524" s="93"/>
    </row>
    <row r="525" spans="6:8" x14ac:dyDescent="0.2">
      <c r="F525" s="93"/>
      <c r="G525" s="93"/>
      <c r="H525" s="93"/>
    </row>
    <row r="526" spans="6:8" x14ac:dyDescent="0.2">
      <c r="F526" s="93"/>
      <c r="G526" s="93"/>
      <c r="H526" s="93"/>
    </row>
    <row r="527" spans="6:8" x14ac:dyDescent="0.2">
      <c r="F527" s="93"/>
      <c r="G527" s="93"/>
      <c r="H527" s="93"/>
    </row>
    <row r="528" spans="6:8" x14ac:dyDescent="0.2">
      <c r="F528" s="93"/>
      <c r="G528" s="93"/>
      <c r="H528" s="93"/>
    </row>
    <row r="529" spans="6:8" x14ac:dyDescent="0.2">
      <c r="F529" s="93"/>
      <c r="G529" s="93"/>
      <c r="H529" s="93"/>
    </row>
    <row r="530" spans="6:8" x14ac:dyDescent="0.2">
      <c r="F530" s="93"/>
      <c r="G530" s="93"/>
      <c r="H530" s="93"/>
    </row>
    <row r="531" spans="6:8" x14ac:dyDescent="0.2">
      <c r="F531" s="93"/>
      <c r="G531" s="93"/>
      <c r="H531" s="93"/>
    </row>
    <row r="532" spans="6:8" x14ac:dyDescent="0.2">
      <c r="F532" s="93"/>
      <c r="G532" s="93"/>
      <c r="H532" s="93"/>
    </row>
    <row r="533" spans="6:8" x14ac:dyDescent="0.2">
      <c r="F533" s="93"/>
      <c r="G533" s="93"/>
      <c r="H533" s="93"/>
    </row>
    <row r="534" spans="6:8" x14ac:dyDescent="0.2">
      <c r="F534" s="93"/>
      <c r="G534" s="93"/>
      <c r="H534" s="93"/>
    </row>
    <row r="535" spans="6:8" x14ac:dyDescent="0.2">
      <c r="F535" s="93"/>
      <c r="G535" s="93"/>
      <c r="H535" s="93"/>
    </row>
    <row r="536" spans="6:8" x14ac:dyDescent="0.2">
      <c r="F536" s="93"/>
      <c r="G536" s="93"/>
      <c r="H536" s="93"/>
    </row>
    <row r="537" spans="6:8" x14ac:dyDescent="0.2">
      <c r="F537" s="93"/>
      <c r="G537" s="93"/>
      <c r="H537" s="93"/>
    </row>
    <row r="538" spans="6:8" x14ac:dyDescent="0.2">
      <c r="F538" s="93"/>
      <c r="G538" s="93"/>
      <c r="H538" s="93"/>
    </row>
    <row r="539" spans="6:8" x14ac:dyDescent="0.2">
      <c r="F539" s="93"/>
      <c r="G539" s="93"/>
      <c r="H539" s="93"/>
    </row>
    <row r="540" spans="6:8" x14ac:dyDescent="0.2">
      <c r="F540" s="93"/>
      <c r="G540" s="93"/>
      <c r="H540" s="93"/>
    </row>
    <row r="541" spans="6:8" x14ac:dyDescent="0.2">
      <c r="F541" s="93"/>
      <c r="G541" s="93"/>
      <c r="H541" s="93"/>
    </row>
    <row r="542" spans="6:8" x14ac:dyDescent="0.2">
      <c r="F542" s="93"/>
      <c r="G542" s="93"/>
      <c r="H542" s="93"/>
    </row>
    <row r="543" spans="6:8" x14ac:dyDescent="0.2">
      <c r="F543" s="93"/>
      <c r="G543" s="93"/>
      <c r="H543" s="93"/>
    </row>
    <row r="544" spans="6:8" x14ac:dyDescent="0.2">
      <c r="F544" s="93"/>
      <c r="G544" s="93"/>
      <c r="H544" s="93"/>
    </row>
    <row r="545" spans="6:8" x14ac:dyDescent="0.2">
      <c r="F545" s="93"/>
      <c r="G545" s="93"/>
      <c r="H545" s="93"/>
    </row>
    <row r="546" spans="6:8" x14ac:dyDescent="0.2">
      <c r="F546" s="93"/>
      <c r="G546" s="93"/>
      <c r="H546" s="93"/>
    </row>
    <row r="547" spans="6:8" x14ac:dyDescent="0.2">
      <c r="F547" s="93"/>
      <c r="G547" s="93"/>
      <c r="H547" s="93"/>
    </row>
    <row r="548" spans="6:8" x14ac:dyDescent="0.2">
      <c r="F548" s="93"/>
      <c r="G548" s="93"/>
      <c r="H548" s="93"/>
    </row>
    <row r="549" spans="6:8" x14ac:dyDescent="0.2">
      <c r="F549" s="93"/>
      <c r="G549" s="93"/>
      <c r="H549" s="93"/>
    </row>
    <row r="550" spans="6:8" x14ac:dyDescent="0.2">
      <c r="F550" s="93"/>
      <c r="G550" s="93"/>
      <c r="H550" s="93"/>
    </row>
    <row r="551" spans="6:8" x14ac:dyDescent="0.2">
      <c r="F551" s="93"/>
      <c r="G551" s="93"/>
      <c r="H551" s="93"/>
    </row>
    <row r="552" spans="6:8" x14ac:dyDescent="0.2">
      <c r="F552" s="93"/>
      <c r="G552" s="93"/>
      <c r="H552" s="93"/>
    </row>
    <row r="553" spans="6:8" x14ac:dyDescent="0.2">
      <c r="F553" s="93"/>
      <c r="G553" s="93"/>
      <c r="H553" s="93"/>
    </row>
    <row r="554" spans="6:8" x14ac:dyDescent="0.2">
      <c r="F554" s="93"/>
      <c r="G554" s="93"/>
      <c r="H554" s="93"/>
    </row>
    <row r="555" spans="6:8" x14ac:dyDescent="0.2">
      <c r="F555" s="93"/>
      <c r="G555" s="93"/>
      <c r="H555" s="93"/>
    </row>
    <row r="556" spans="6:8" x14ac:dyDescent="0.2">
      <c r="F556" s="93"/>
      <c r="G556" s="93"/>
      <c r="H556" s="93"/>
    </row>
    <row r="557" spans="6:8" x14ac:dyDescent="0.2">
      <c r="F557" s="93"/>
      <c r="G557" s="93"/>
      <c r="H557" s="93"/>
    </row>
    <row r="558" spans="6:8" x14ac:dyDescent="0.2">
      <c r="F558" s="93"/>
      <c r="G558" s="93"/>
      <c r="H558" s="93"/>
    </row>
    <row r="559" spans="6:8" x14ac:dyDescent="0.2">
      <c r="F559" s="93"/>
      <c r="G559" s="93"/>
      <c r="H559" s="93"/>
    </row>
    <row r="560" spans="6:8" x14ac:dyDescent="0.2">
      <c r="F560" s="93"/>
      <c r="G560" s="93"/>
      <c r="H560" s="93"/>
    </row>
    <row r="561" spans="6:8" x14ac:dyDescent="0.2">
      <c r="F561" s="93"/>
      <c r="G561" s="93"/>
      <c r="H561" s="93"/>
    </row>
    <row r="562" spans="6:8" x14ac:dyDescent="0.2">
      <c r="F562" s="93"/>
      <c r="G562" s="93"/>
      <c r="H562" s="93"/>
    </row>
    <row r="563" spans="6:8" x14ac:dyDescent="0.2">
      <c r="F563" s="93"/>
      <c r="G563" s="93"/>
      <c r="H563" s="93"/>
    </row>
    <row r="564" spans="6:8" x14ac:dyDescent="0.2">
      <c r="F564" s="93"/>
      <c r="G564" s="93"/>
      <c r="H564" s="93"/>
    </row>
    <row r="565" spans="6:8" x14ac:dyDescent="0.2">
      <c r="F565" s="93"/>
      <c r="G565" s="93"/>
      <c r="H565" s="93"/>
    </row>
    <row r="566" spans="6:8" x14ac:dyDescent="0.2">
      <c r="F566" s="93"/>
      <c r="G566" s="93"/>
      <c r="H566" s="93"/>
    </row>
    <row r="567" spans="6:8" x14ac:dyDescent="0.2">
      <c r="F567" s="93"/>
      <c r="G567" s="93"/>
      <c r="H567" s="93"/>
    </row>
    <row r="568" spans="6:8" x14ac:dyDescent="0.2">
      <c r="F568" s="93"/>
      <c r="G568" s="93"/>
      <c r="H568" s="93"/>
    </row>
    <row r="569" spans="6:8" x14ac:dyDescent="0.2">
      <c r="F569" s="93"/>
      <c r="G569" s="93"/>
      <c r="H569" s="93"/>
    </row>
    <row r="570" spans="6:8" x14ac:dyDescent="0.2">
      <c r="F570" s="93"/>
      <c r="G570" s="93"/>
      <c r="H570" s="93"/>
    </row>
    <row r="571" spans="6:8" x14ac:dyDescent="0.2">
      <c r="F571" s="93"/>
      <c r="G571" s="93"/>
      <c r="H571" s="93"/>
    </row>
    <row r="572" spans="6:8" x14ac:dyDescent="0.2">
      <c r="F572" s="93"/>
      <c r="G572" s="93"/>
      <c r="H572" s="93"/>
    </row>
    <row r="573" spans="6:8" x14ac:dyDescent="0.2">
      <c r="F573" s="93"/>
      <c r="G573" s="93"/>
      <c r="H573" s="93"/>
    </row>
    <row r="574" spans="6:8" x14ac:dyDescent="0.2">
      <c r="F574" s="93"/>
      <c r="G574" s="93"/>
      <c r="H574" s="93"/>
    </row>
    <row r="575" spans="6:8" x14ac:dyDescent="0.2">
      <c r="F575" s="93"/>
      <c r="G575" s="93"/>
      <c r="H575" s="93"/>
    </row>
    <row r="576" spans="6:8" x14ac:dyDescent="0.2">
      <c r="F576" s="93"/>
      <c r="G576" s="93"/>
      <c r="H576" s="93"/>
    </row>
    <row r="577" spans="6:8" x14ac:dyDescent="0.2">
      <c r="F577" s="93"/>
      <c r="G577" s="93"/>
      <c r="H577" s="93"/>
    </row>
    <row r="578" spans="6:8" x14ac:dyDescent="0.2">
      <c r="F578" s="93"/>
      <c r="G578" s="93"/>
      <c r="H578" s="93"/>
    </row>
    <row r="579" spans="6:8" x14ac:dyDescent="0.2">
      <c r="F579" s="93"/>
      <c r="G579" s="93"/>
      <c r="H579" s="93"/>
    </row>
    <row r="580" spans="6:8" x14ac:dyDescent="0.2">
      <c r="F580" s="93"/>
      <c r="G580" s="93"/>
      <c r="H580" s="93"/>
    </row>
    <row r="581" spans="6:8" x14ac:dyDescent="0.2">
      <c r="F581" s="93"/>
      <c r="G581" s="93"/>
      <c r="H581" s="93"/>
    </row>
    <row r="582" spans="6:8" x14ac:dyDescent="0.2">
      <c r="F582" s="93"/>
      <c r="G582" s="93"/>
      <c r="H582" s="93"/>
    </row>
    <row r="583" spans="6:8" x14ac:dyDescent="0.2">
      <c r="F583" s="93"/>
      <c r="G583" s="93"/>
      <c r="H583" s="93"/>
    </row>
    <row r="584" spans="6:8" x14ac:dyDescent="0.2">
      <c r="F584" s="93"/>
      <c r="G584" s="93"/>
      <c r="H584" s="93"/>
    </row>
    <row r="585" spans="6:8" x14ac:dyDescent="0.2">
      <c r="F585" s="93"/>
      <c r="G585" s="93"/>
      <c r="H585" s="93"/>
    </row>
    <row r="586" spans="6:8" x14ac:dyDescent="0.2">
      <c r="F586" s="93"/>
      <c r="G586" s="93"/>
      <c r="H586" s="93"/>
    </row>
    <row r="587" spans="6:8" x14ac:dyDescent="0.2">
      <c r="F587" s="93"/>
      <c r="G587" s="93"/>
      <c r="H587" s="93"/>
    </row>
    <row r="588" spans="6:8" x14ac:dyDescent="0.2">
      <c r="F588" s="93"/>
      <c r="G588" s="93"/>
      <c r="H588" s="93"/>
    </row>
    <row r="589" spans="6:8" x14ac:dyDescent="0.2">
      <c r="F589" s="93"/>
      <c r="G589" s="93"/>
      <c r="H589" s="93"/>
    </row>
    <row r="590" spans="6:8" x14ac:dyDescent="0.2">
      <c r="F590" s="93"/>
      <c r="G590" s="93"/>
      <c r="H590" s="93"/>
    </row>
    <row r="591" spans="6:8" x14ac:dyDescent="0.2">
      <c r="F591" s="93"/>
      <c r="G591" s="93"/>
      <c r="H591" s="93"/>
    </row>
    <row r="592" spans="6:8" x14ac:dyDescent="0.2">
      <c r="F592" s="93"/>
      <c r="G592" s="93"/>
      <c r="H592" s="93"/>
    </row>
    <row r="593" spans="6:8" x14ac:dyDescent="0.2">
      <c r="F593" s="93"/>
      <c r="G593" s="93"/>
      <c r="H593" s="93"/>
    </row>
    <row r="594" spans="6:8" x14ac:dyDescent="0.2">
      <c r="F594" s="93"/>
      <c r="G594" s="93"/>
      <c r="H594" s="93"/>
    </row>
    <row r="595" spans="6:8" x14ac:dyDescent="0.2">
      <c r="F595" s="93"/>
      <c r="G595" s="93"/>
      <c r="H595" s="93"/>
    </row>
    <row r="596" spans="6:8" x14ac:dyDescent="0.2">
      <c r="F596" s="93"/>
      <c r="G596" s="93"/>
      <c r="H596" s="93"/>
    </row>
    <row r="597" spans="6:8" x14ac:dyDescent="0.2">
      <c r="F597" s="93"/>
      <c r="G597" s="93"/>
      <c r="H597" s="93"/>
    </row>
    <row r="598" spans="6:8" x14ac:dyDescent="0.2">
      <c r="F598" s="93"/>
      <c r="G598" s="93"/>
      <c r="H598" s="93"/>
    </row>
    <row r="599" spans="6:8" x14ac:dyDescent="0.2">
      <c r="F599" s="93"/>
      <c r="G599" s="93"/>
      <c r="H599" s="93"/>
    </row>
    <row r="600" spans="6:8" x14ac:dyDescent="0.2">
      <c r="F600" s="93"/>
      <c r="G600" s="93"/>
      <c r="H600" s="93"/>
    </row>
    <row r="601" spans="6:8" x14ac:dyDescent="0.2">
      <c r="F601" s="93"/>
      <c r="G601" s="93"/>
      <c r="H601" s="93"/>
    </row>
    <row r="602" spans="6:8" x14ac:dyDescent="0.2">
      <c r="F602" s="93"/>
      <c r="G602" s="93"/>
      <c r="H602" s="93"/>
    </row>
    <row r="603" spans="6:8" x14ac:dyDescent="0.2">
      <c r="F603" s="93"/>
      <c r="G603" s="93"/>
      <c r="H603" s="93"/>
    </row>
    <row r="604" spans="6:8" x14ac:dyDescent="0.2">
      <c r="F604" s="93"/>
      <c r="G604" s="93"/>
      <c r="H604" s="93"/>
    </row>
    <row r="605" spans="6:8" x14ac:dyDescent="0.2">
      <c r="F605" s="93"/>
      <c r="G605" s="93"/>
      <c r="H605" s="93"/>
    </row>
    <row r="606" spans="6:8" x14ac:dyDescent="0.2">
      <c r="F606" s="93"/>
      <c r="G606" s="93"/>
      <c r="H606" s="93"/>
    </row>
    <row r="607" spans="6:8" x14ac:dyDescent="0.2">
      <c r="F607" s="93"/>
      <c r="G607" s="93"/>
      <c r="H607" s="93"/>
    </row>
    <row r="608" spans="6:8" x14ac:dyDescent="0.2">
      <c r="F608" s="93"/>
      <c r="G608" s="93"/>
      <c r="H608" s="93"/>
    </row>
    <row r="609" spans="6:8" x14ac:dyDescent="0.2">
      <c r="F609" s="93"/>
      <c r="G609" s="93"/>
      <c r="H609" s="93"/>
    </row>
    <row r="610" spans="6:8" x14ac:dyDescent="0.2">
      <c r="F610" s="93"/>
      <c r="G610" s="93"/>
      <c r="H610" s="93"/>
    </row>
    <row r="611" spans="6:8" x14ac:dyDescent="0.2">
      <c r="F611" s="93"/>
      <c r="G611" s="93"/>
      <c r="H611" s="93"/>
    </row>
    <row r="612" spans="6:8" x14ac:dyDescent="0.2">
      <c r="F612" s="93"/>
      <c r="G612" s="93"/>
      <c r="H612" s="93"/>
    </row>
    <row r="613" spans="6:8" x14ac:dyDescent="0.2">
      <c r="F613" s="93"/>
      <c r="G613" s="93"/>
      <c r="H613" s="93"/>
    </row>
    <row r="614" spans="6:8" x14ac:dyDescent="0.2">
      <c r="F614" s="93"/>
      <c r="G614" s="93"/>
      <c r="H614" s="93"/>
    </row>
    <row r="615" spans="6:8" x14ac:dyDescent="0.2">
      <c r="F615" s="93"/>
      <c r="G615" s="93"/>
      <c r="H615" s="93"/>
    </row>
    <row r="616" spans="6:8" x14ac:dyDescent="0.2">
      <c r="F616" s="93"/>
      <c r="G616" s="93"/>
      <c r="H616" s="93"/>
    </row>
    <row r="617" spans="6:8" x14ac:dyDescent="0.2">
      <c r="F617" s="93"/>
      <c r="G617" s="93"/>
      <c r="H617" s="93"/>
    </row>
    <row r="618" spans="6:8" x14ac:dyDescent="0.2">
      <c r="F618" s="93"/>
      <c r="G618" s="93"/>
      <c r="H618" s="93"/>
    </row>
    <row r="619" spans="6:8" x14ac:dyDescent="0.2">
      <c r="F619" s="93"/>
      <c r="G619" s="93"/>
      <c r="H619" s="93"/>
    </row>
    <row r="620" spans="6:8" x14ac:dyDescent="0.2">
      <c r="F620" s="93"/>
      <c r="G620" s="93"/>
      <c r="H620" s="93"/>
    </row>
    <row r="621" spans="6:8" x14ac:dyDescent="0.2">
      <c r="F621" s="93"/>
      <c r="G621" s="93"/>
      <c r="H621" s="93"/>
    </row>
    <row r="622" spans="6:8" x14ac:dyDescent="0.2">
      <c r="F622" s="93"/>
      <c r="G622" s="93"/>
      <c r="H622" s="93"/>
    </row>
    <row r="623" spans="6:8" x14ac:dyDescent="0.2">
      <c r="F623" s="93"/>
      <c r="G623" s="93"/>
      <c r="H623" s="93"/>
    </row>
    <row r="624" spans="6:8" x14ac:dyDescent="0.2">
      <c r="F624" s="93"/>
      <c r="G624" s="93"/>
      <c r="H624" s="93"/>
    </row>
    <row r="625" spans="6:8" x14ac:dyDescent="0.2">
      <c r="F625" s="93"/>
      <c r="G625" s="93"/>
      <c r="H625" s="93"/>
    </row>
    <row r="626" spans="6:8" x14ac:dyDescent="0.2">
      <c r="F626" s="93"/>
      <c r="G626" s="93"/>
      <c r="H626" s="93"/>
    </row>
    <row r="627" spans="6:8" x14ac:dyDescent="0.2">
      <c r="F627" s="93"/>
      <c r="G627" s="93"/>
      <c r="H627" s="93"/>
    </row>
    <row r="628" spans="6:8" x14ac:dyDescent="0.2">
      <c r="F628" s="93"/>
      <c r="G628" s="93"/>
      <c r="H628" s="93"/>
    </row>
    <row r="629" spans="6:8" x14ac:dyDescent="0.2">
      <c r="F629" s="93"/>
      <c r="G629" s="93"/>
      <c r="H629" s="93"/>
    </row>
    <row r="630" spans="6:8" x14ac:dyDescent="0.2">
      <c r="F630" s="93"/>
      <c r="G630" s="93"/>
      <c r="H630" s="93"/>
    </row>
    <row r="631" spans="6:8" x14ac:dyDescent="0.2">
      <c r="F631" s="93"/>
      <c r="G631" s="93"/>
      <c r="H631" s="93"/>
    </row>
    <row r="632" spans="6:8" x14ac:dyDescent="0.2">
      <c r="F632" s="93"/>
      <c r="G632" s="93"/>
      <c r="H632" s="93"/>
    </row>
    <row r="633" spans="6:8" x14ac:dyDescent="0.2">
      <c r="F633" s="93"/>
      <c r="G633" s="93"/>
      <c r="H633" s="93"/>
    </row>
    <row r="634" spans="6:8" x14ac:dyDescent="0.2">
      <c r="F634" s="93"/>
      <c r="G634" s="93"/>
      <c r="H634" s="93"/>
    </row>
    <row r="635" spans="6:8" x14ac:dyDescent="0.2">
      <c r="F635" s="93"/>
      <c r="G635" s="93"/>
      <c r="H635" s="93"/>
    </row>
    <row r="636" spans="6:8" x14ac:dyDescent="0.2">
      <c r="F636" s="93"/>
      <c r="G636" s="93"/>
      <c r="H636" s="93"/>
    </row>
    <row r="637" spans="6:8" x14ac:dyDescent="0.2">
      <c r="F637" s="93"/>
      <c r="G637" s="93"/>
      <c r="H637" s="93"/>
    </row>
    <row r="638" spans="6:8" x14ac:dyDescent="0.2">
      <c r="F638" s="93"/>
      <c r="G638" s="93"/>
      <c r="H638" s="93"/>
    </row>
    <row r="639" spans="6:8" x14ac:dyDescent="0.2">
      <c r="F639" s="93"/>
      <c r="G639" s="93"/>
      <c r="H639" s="93"/>
    </row>
    <row r="640" spans="6:8" x14ac:dyDescent="0.2">
      <c r="F640" s="93"/>
      <c r="G640" s="93"/>
      <c r="H640" s="93"/>
    </row>
    <row r="641" spans="6:8" x14ac:dyDescent="0.2">
      <c r="F641" s="93"/>
      <c r="G641" s="93"/>
      <c r="H641" s="93"/>
    </row>
    <row r="642" spans="6:8" x14ac:dyDescent="0.2">
      <c r="F642" s="93"/>
      <c r="G642" s="93"/>
      <c r="H642" s="93"/>
    </row>
    <row r="643" spans="6:8" x14ac:dyDescent="0.2">
      <c r="F643" s="93"/>
      <c r="G643" s="93"/>
      <c r="H643" s="93"/>
    </row>
    <row r="644" spans="6:8" x14ac:dyDescent="0.2">
      <c r="F644" s="93"/>
      <c r="G644" s="93"/>
      <c r="H644" s="93"/>
    </row>
    <row r="645" spans="6:8" x14ac:dyDescent="0.2">
      <c r="F645" s="93"/>
      <c r="G645" s="93"/>
      <c r="H645" s="93"/>
    </row>
    <row r="646" spans="6:8" x14ac:dyDescent="0.2">
      <c r="F646" s="93"/>
      <c r="G646" s="93"/>
      <c r="H646" s="93"/>
    </row>
    <row r="647" spans="6:8" x14ac:dyDescent="0.2">
      <c r="F647" s="93"/>
      <c r="G647" s="93"/>
      <c r="H647" s="93"/>
    </row>
    <row r="648" spans="6:8" x14ac:dyDescent="0.2">
      <c r="F648" s="93"/>
      <c r="G648" s="93"/>
      <c r="H648" s="93"/>
    </row>
    <row r="649" spans="6:8" x14ac:dyDescent="0.2">
      <c r="F649" s="93"/>
      <c r="G649" s="93"/>
      <c r="H649" s="93"/>
    </row>
    <row r="650" spans="6:8" x14ac:dyDescent="0.2">
      <c r="F650" s="93"/>
      <c r="G650" s="93"/>
      <c r="H650" s="93"/>
    </row>
    <row r="651" spans="6:8" x14ac:dyDescent="0.2">
      <c r="F651" s="93"/>
      <c r="G651" s="93"/>
      <c r="H651" s="93"/>
    </row>
    <row r="652" spans="6:8" x14ac:dyDescent="0.2">
      <c r="F652" s="93"/>
      <c r="G652" s="93"/>
      <c r="H652" s="93"/>
    </row>
    <row r="653" spans="6:8" x14ac:dyDescent="0.2">
      <c r="F653" s="93"/>
      <c r="G653" s="93"/>
      <c r="H653" s="93"/>
    </row>
    <row r="654" spans="6:8" x14ac:dyDescent="0.2">
      <c r="F654" s="93"/>
      <c r="G654" s="93"/>
      <c r="H654" s="93"/>
    </row>
    <row r="655" spans="6:8" x14ac:dyDescent="0.2">
      <c r="F655" s="93"/>
      <c r="G655" s="93"/>
      <c r="H655" s="93"/>
    </row>
    <row r="656" spans="6:8" x14ac:dyDescent="0.2">
      <c r="F656" s="93"/>
      <c r="G656" s="93"/>
      <c r="H656" s="93"/>
    </row>
    <row r="657" spans="6:8" x14ac:dyDescent="0.2">
      <c r="F657" s="93"/>
      <c r="G657" s="93"/>
      <c r="H657" s="93"/>
    </row>
    <row r="658" spans="6:8" x14ac:dyDescent="0.2">
      <c r="F658" s="93"/>
      <c r="G658" s="93"/>
      <c r="H658" s="93"/>
    </row>
    <row r="659" spans="6:8" x14ac:dyDescent="0.2">
      <c r="F659" s="93"/>
      <c r="G659" s="93"/>
      <c r="H659" s="93"/>
    </row>
    <row r="660" spans="6:8" x14ac:dyDescent="0.2">
      <c r="F660" s="93"/>
      <c r="G660" s="93"/>
      <c r="H660" s="93"/>
    </row>
    <row r="661" spans="6:8" x14ac:dyDescent="0.2">
      <c r="F661" s="93"/>
      <c r="G661" s="93"/>
      <c r="H661" s="93"/>
    </row>
    <row r="662" spans="6:8" x14ac:dyDescent="0.2">
      <c r="F662" s="93"/>
      <c r="G662" s="93"/>
      <c r="H662" s="93"/>
    </row>
    <row r="663" spans="6:8" x14ac:dyDescent="0.2">
      <c r="F663" s="93"/>
      <c r="G663" s="93"/>
      <c r="H663" s="93"/>
    </row>
    <row r="664" spans="6:8" x14ac:dyDescent="0.2">
      <c r="F664" s="93"/>
      <c r="G664" s="93"/>
      <c r="H664" s="93"/>
    </row>
    <row r="665" spans="6:8" x14ac:dyDescent="0.2">
      <c r="F665" s="93"/>
      <c r="G665" s="93"/>
      <c r="H665" s="93"/>
    </row>
    <row r="666" spans="6:8" x14ac:dyDescent="0.2">
      <c r="F666" s="93"/>
      <c r="G666" s="93"/>
      <c r="H666" s="93"/>
    </row>
    <row r="667" spans="6:8" x14ac:dyDescent="0.2">
      <c r="F667" s="93"/>
      <c r="G667" s="93"/>
      <c r="H667" s="93"/>
    </row>
    <row r="668" spans="6:8" x14ac:dyDescent="0.2">
      <c r="F668" s="93"/>
      <c r="G668" s="93"/>
      <c r="H668" s="93"/>
    </row>
    <row r="669" spans="6:8" x14ac:dyDescent="0.2">
      <c r="F669" s="93"/>
      <c r="G669" s="93"/>
      <c r="H669" s="93"/>
    </row>
    <row r="670" spans="6:8" x14ac:dyDescent="0.2">
      <c r="F670" s="93"/>
      <c r="G670" s="93"/>
      <c r="H670" s="93"/>
    </row>
    <row r="671" spans="6:8" x14ac:dyDescent="0.2">
      <c r="F671" s="93"/>
      <c r="G671" s="93"/>
      <c r="H671" s="93"/>
    </row>
    <row r="672" spans="6:8" x14ac:dyDescent="0.2">
      <c r="F672" s="93"/>
      <c r="G672" s="93"/>
      <c r="H672" s="93"/>
    </row>
    <row r="673" spans="6:8" x14ac:dyDescent="0.2">
      <c r="F673" s="93"/>
      <c r="G673" s="93"/>
      <c r="H673" s="93"/>
    </row>
    <row r="674" spans="6:8" x14ac:dyDescent="0.2">
      <c r="F674" s="93"/>
      <c r="G674" s="93"/>
      <c r="H674" s="93"/>
    </row>
    <row r="675" spans="6:8" x14ac:dyDescent="0.2">
      <c r="F675" s="93"/>
      <c r="G675" s="93"/>
      <c r="H675" s="93"/>
    </row>
    <row r="676" spans="6:8" x14ac:dyDescent="0.2">
      <c r="F676" s="93"/>
      <c r="G676" s="93"/>
      <c r="H676" s="93"/>
    </row>
    <row r="677" spans="6:8" x14ac:dyDescent="0.2">
      <c r="F677" s="93"/>
      <c r="G677" s="93"/>
      <c r="H677" s="93"/>
    </row>
    <row r="678" spans="6:8" x14ac:dyDescent="0.2">
      <c r="F678" s="93"/>
      <c r="G678" s="93"/>
      <c r="H678" s="93"/>
    </row>
    <row r="679" spans="6:8" x14ac:dyDescent="0.2">
      <c r="F679" s="93"/>
      <c r="G679" s="93"/>
      <c r="H679" s="93"/>
    </row>
    <row r="680" spans="6:8" x14ac:dyDescent="0.2">
      <c r="F680" s="93"/>
      <c r="G680" s="93"/>
      <c r="H680" s="93"/>
    </row>
    <row r="681" spans="6:8" x14ac:dyDescent="0.2">
      <c r="F681" s="93"/>
      <c r="G681" s="93"/>
      <c r="H681" s="93"/>
    </row>
    <row r="682" spans="6:8" x14ac:dyDescent="0.2">
      <c r="F682" s="93"/>
      <c r="G682" s="93"/>
      <c r="H682" s="93"/>
    </row>
    <row r="683" spans="6:8" x14ac:dyDescent="0.2">
      <c r="F683" s="93"/>
      <c r="G683" s="93"/>
      <c r="H683" s="93"/>
    </row>
    <row r="684" spans="6:8" x14ac:dyDescent="0.2">
      <c r="F684" s="93"/>
      <c r="G684" s="93"/>
      <c r="H684" s="93"/>
    </row>
    <row r="685" spans="6:8" x14ac:dyDescent="0.2">
      <c r="F685" s="93"/>
      <c r="G685" s="93"/>
      <c r="H685" s="93"/>
    </row>
    <row r="686" spans="6:8" x14ac:dyDescent="0.2">
      <c r="F686" s="93"/>
      <c r="G686" s="93"/>
      <c r="H686" s="93"/>
    </row>
    <row r="687" spans="6:8" x14ac:dyDescent="0.2">
      <c r="F687" s="93"/>
      <c r="G687" s="93"/>
      <c r="H687" s="93"/>
    </row>
    <row r="688" spans="6:8" x14ac:dyDescent="0.2">
      <c r="F688" s="93"/>
      <c r="G688" s="93"/>
      <c r="H688" s="93"/>
    </row>
    <row r="689" spans="6:8" x14ac:dyDescent="0.2">
      <c r="F689" s="93"/>
      <c r="G689" s="93"/>
      <c r="H689" s="93"/>
    </row>
    <row r="690" spans="6:8" x14ac:dyDescent="0.2">
      <c r="F690" s="93"/>
      <c r="G690" s="93"/>
      <c r="H690" s="93"/>
    </row>
    <row r="691" spans="6:8" x14ac:dyDescent="0.2">
      <c r="F691" s="93"/>
      <c r="G691" s="93"/>
      <c r="H691" s="93"/>
    </row>
    <row r="692" spans="6:8" x14ac:dyDescent="0.2">
      <c r="F692" s="93"/>
      <c r="G692" s="93"/>
      <c r="H692" s="93"/>
    </row>
    <row r="693" spans="6:8" x14ac:dyDescent="0.2">
      <c r="F693" s="93"/>
      <c r="G693" s="93"/>
      <c r="H693" s="93"/>
    </row>
    <row r="694" spans="6:8" x14ac:dyDescent="0.2">
      <c r="F694" s="93"/>
      <c r="G694" s="93"/>
      <c r="H694" s="93"/>
    </row>
    <row r="695" spans="6:8" x14ac:dyDescent="0.2">
      <c r="F695" s="93"/>
      <c r="G695" s="93"/>
      <c r="H695" s="93"/>
    </row>
    <row r="696" spans="6:8" x14ac:dyDescent="0.2">
      <c r="F696" s="93"/>
      <c r="G696" s="93"/>
      <c r="H696" s="93"/>
    </row>
    <row r="697" spans="6:8" x14ac:dyDescent="0.2">
      <c r="F697" s="93"/>
      <c r="G697" s="93"/>
      <c r="H697" s="93"/>
    </row>
    <row r="698" spans="6:8" x14ac:dyDescent="0.2">
      <c r="F698" s="93"/>
      <c r="G698" s="93"/>
      <c r="H698" s="93"/>
    </row>
    <row r="699" spans="6:8" x14ac:dyDescent="0.2">
      <c r="F699" s="93"/>
      <c r="G699" s="93"/>
      <c r="H699" s="93"/>
    </row>
    <row r="700" spans="6:8" x14ac:dyDescent="0.2">
      <c r="F700" s="93"/>
      <c r="G700" s="93"/>
      <c r="H700" s="93"/>
    </row>
    <row r="701" spans="6:8" x14ac:dyDescent="0.2">
      <c r="F701" s="93"/>
      <c r="G701" s="93"/>
      <c r="H701" s="93"/>
    </row>
    <row r="702" spans="6:8" x14ac:dyDescent="0.2">
      <c r="F702" s="93"/>
      <c r="G702" s="93"/>
      <c r="H702" s="93"/>
    </row>
    <row r="703" spans="6:8" x14ac:dyDescent="0.2">
      <c r="F703" s="93"/>
      <c r="G703" s="93"/>
      <c r="H703" s="93"/>
    </row>
    <row r="704" spans="6:8" x14ac:dyDescent="0.2">
      <c r="F704" s="93"/>
      <c r="G704" s="93"/>
      <c r="H704" s="93"/>
    </row>
    <row r="705" spans="6:8" x14ac:dyDescent="0.2">
      <c r="F705" s="93"/>
      <c r="G705" s="93"/>
      <c r="H705" s="93"/>
    </row>
    <row r="706" spans="6:8" x14ac:dyDescent="0.2">
      <c r="F706" s="93"/>
      <c r="G706" s="93"/>
      <c r="H706" s="93"/>
    </row>
    <row r="707" spans="6:8" x14ac:dyDescent="0.2">
      <c r="F707" s="93"/>
      <c r="G707" s="93"/>
      <c r="H707" s="93"/>
    </row>
    <row r="708" spans="6:8" x14ac:dyDescent="0.2">
      <c r="F708" s="93"/>
      <c r="G708" s="93"/>
      <c r="H708" s="93"/>
    </row>
    <row r="709" spans="6:8" x14ac:dyDescent="0.2">
      <c r="F709" s="93"/>
      <c r="G709" s="93"/>
      <c r="H709" s="93"/>
    </row>
    <row r="710" spans="6:8" x14ac:dyDescent="0.2">
      <c r="F710" s="93"/>
      <c r="G710" s="93"/>
      <c r="H710" s="93"/>
    </row>
    <row r="711" spans="6:8" x14ac:dyDescent="0.2">
      <c r="F711" s="93"/>
      <c r="G711" s="93"/>
      <c r="H711" s="93"/>
    </row>
    <row r="712" spans="6:8" x14ac:dyDescent="0.2">
      <c r="F712" s="93"/>
      <c r="G712" s="93"/>
      <c r="H712" s="93"/>
    </row>
    <row r="713" spans="6:8" x14ac:dyDescent="0.2">
      <c r="F713" s="93"/>
      <c r="G713" s="93"/>
      <c r="H713" s="93"/>
    </row>
    <row r="714" spans="6:8" x14ac:dyDescent="0.2">
      <c r="F714" s="93"/>
      <c r="G714" s="93"/>
      <c r="H714" s="93"/>
    </row>
    <row r="715" spans="6:8" x14ac:dyDescent="0.2">
      <c r="F715" s="93"/>
      <c r="G715" s="93"/>
      <c r="H715" s="93"/>
    </row>
    <row r="716" spans="6:8" x14ac:dyDescent="0.2">
      <c r="F716" s="93"/>
      <c r="G716" s="93"/>
      <c r="H716" s="93"/>
    </row>
    <row r="717" spans="6:8" x14ac:dyDescent="0.2">
      <c r="F717" s="93"/>
      <c r="G717" s="93"/>
      <c r="H717" s="93"/>
    </row>
    <row r="718" spans="6:8" x14ac:dyDescent="0.2">
      <c r="F718" s="93"/>
      <c r="G718" s="93"/>
      <c r="H718" s="93"/>
    </row>
    <row r="719" spans="6:8" x14ac:dyDescent="0.2">
      <c r="F719" s="93"/>
      <c r="G719" s="93"/>
      <c r="H719" s="93"/>
    </row>
    <row r="720" spans="6:8" x14ac:dyDescent="0.2">
      <c r="F720" s="93"/>
      <c r="G720" s="93"/>
      <c r="H720" s="93"/>
    </row>
    <row r="721" spans="6:8" x14ac:dyDescent="0.2">
      <c r="F721" s="93"/>
      <c r="G721" s="93"/>
      <c r="H721" s="93"/>
    </row>
    <row r="722" spans="6:8" x14ac:dyDescent="0.2">
      <c r="F722" s="93"/>
      <c r="G722" s="93"/>
      <c r="H722" s="93"/>
    </row>
    <row r="723" spans="6:8" x14ac:dyDescent="0.2">
      <c r="F723" s="93"/>
      <c r="G723" s="93"/>
      <c r="H723" s="93"/>
    </row>
    <row r="724" spans="6:8" x14ac:dyDescent="0.2">
      <c r="F724" s="93"/>
      <c r="G724" s="93"/>
      <c r="H724" s="93"/>
    </row>
    <row r="725" spans="6:8" x14ac:dyDescent="0.2">
      <c r="F725" s="93"/>
      <c r="G725" s="93"/>
      <c r="H725" s="93"/>
    </row>
    <row r="726" spans="6:8" x14ac:dyDescent="0.2">
      <c r="F726" s="93"/>
      <c r="G726" s="93"/>
      <c r="H726" s="93"/>
    </row>
    <row r="727" spans="6:8" x14ac:dyDescent="0.2">
      <c r="F727" s="93"/>
      <c r="G727" s="93"/>
      <c r="H727" s="93"/>
    </row>
    <row r="728" spans="6:8" x14ac:dyDescent="0.2">
      <c r="F728" s="93"/>
      <c r="G728" s="93"/>
      <c r="H728" s="93"/>
    </row>
    <row r="729" spans="6:8" x14ac:dyDescent="0.2">
      <c r="F729" s="93"/>
      <c r="G729" s="93"/>
      <c r="H729" s="93"/>
    </row>
    <row r="730" spans="6:8" x14ac:dyDescent="0.2">
      <c r="F730" s="93"/>
      <c r="G730" s="93"/>
      <c r="H730" s="93"/>
    </row>
    <row r="731" spans="6:8" x14ac:dyDescent="0.2">
      <c r="F731" s="93"/>
      <c r="G731" s="93"/>
      <c r="H731" s="93"/>
    </row>
    <row r="732" spans="6:8" x14ac:dyDescent="0.2">
      <c r="F732" s="93"/>
      <c r="G732" s="93"/>
      <c r="H732" s="93"/>
    </row>
    <row r="733" spans="6:8" x14ac:dyDescent="0.2">
      <c r="F733" s="93"/>
      <c r="G733" s="93"/>
      <c r="H733" s="93"/>
    </row>
    <row r="734" spans="6:8" x14ac:dyDescent="0.2">
      <c r="F734" s="93"/>
      <c r="G734" s="93"/>
      <c r="H734" s="93"/>
    </row>
    <row r="735" spans="6:8" x14ac:dyDescent="0.2">
      <c r="F735" s="93"/>
      <c r="G735" s="93"/>
      <c r="H735" s="93"/>
    </row>
    <row r="736" spans="6:8" x14ac:dyDescent="0.2">
      <c r="F736" s="93"/>
      <c r="G736" s="93"/>
      <c r="H736" s="93"/>
    </row>
    <row r="737" spans="6:8" x14ac:dyDescent="0.2">
      <c r="F737" s="93"/>
      <c r="G737" s="93"/>
      <c r="H737" s="93"/>
    </row>
    <row r="738" spans="6:8" x14ac:dyDescent="0.2">
      <c r="F738" s="93"/>
      <c r="G738" s="93"/>
      <c r="H738" s="93"/>
    </row>
    <row r="739" spans="6:8" x14ac:dyDescent="0.2">
      <c r="F739" s="93"/>
      <c r="G739" s="93"/>
      <c r="H739" s="93"/>
    </row>
    <row r="740" spans="6:8" x14ac:dyDescent="0.2">
      <c r="F740" s="93"/>
      <c r="G740" s="93"/>
      <c r="H740" s="93"/>
    </row>
    <row r="741" spans="6:8" x14ac:dyDescent="0.2">
      <c r="F741" s="93"/>
      <c r="G741" s="93"/>
      <c r="H741" s="93"/>
    </row>
    <row r="742" spans="6:8" x14ac:dyDescent="0.2">
      <c r="F742" s="93"/>
      <c r="G742" s="93"/>
      <c r="H742" s="93"/>
    </row>
    <row r="743" spans="6:8" x14ac:dyDescent="0.2">
      <c r="F743" s="93"/>
      <c r="G743" s="93"/>
      <c r="H743" s="93"/>
    </row>
    <row r="744" spans="6:8" x14ac:dyDescent="0.2">
      <c r="F744" s="93"/>
      <c r="G744" s="93"/>
      <c r="H744" s="93"/>
    </row>
    <row r="745" spans="6:8" x14ac:dyDescent="0.2">
      <c r="F745" s="93"/>
      <c r="G745" s="93"/>
      <c r="H745" s="93"/>
    </row>
    <row r="746" spans="6:8" x14ac:dyDescent="0.2">
      <c r="F746" s="93"/>
      <c r="G746" s="93"/>
      <c r="H746" s="93"/>
    </row>
    <row r="747" spans="6:8" x14ac:dyDescent="0.2">
      <c r="F747" s="93"/>
      <c r="G747" s="93"/>
      <c r="H747" s="93"/>
    </row>
    <row r="748" spans="6:8" x14ac:dyDescent="0.2">
      <c r="F748" s="93"/>
      <c r="G748" s="93"/>
      <c r="H748" s="93"/>
    </row>
    <row r="749" spans="6:8" x14ac:dyDescent="0.2">
      <c r="F749" s="93"/>
      <c r="G749" s="93"/>
      <c r="H749" s="93"/>
    </row>
    <row r="750" spans="6:8" x14ac:dyDescent="0.2">
      <c r="F750" s="93"/>
      <c r="G750" s="93"/>
      <c r="H750" s="93"/>
    </row>
    <row r="751" spans="6:8" x14ac:dyDescent="0.2">
      <c r="F751" s="93"/>
      <c r="G751" s="93"/>
      <c r="H751" s="93"/>
    </row>
    <row r="752" spans="6:8" x14ac:dyDescent="0.2">
      <c r="F752" s="93"/>
      <c r="G752" s="93"/>
      <c r="H752" s="93"/>
    </row>
    <row r="753" spans="6:8" x14ac:dyDescent="0.2">
      <c r="F753" s="93"/>
      <c r="G753" s="93"/>
      <c r="H753" s="93"/>
    </row>
    <row r="754" spans="6:8" x14ac:dyDescent="0.2">
      <c r="F754" s="93"/>
      <c r="G754" s="93"/>
      <c r="H754" s="93"/>
    </row>
    <row r="755" spans="6:8" x14ac:dyDescent="0.2">
      <c r="F755" s="93"/>
      <c r="G755" s="93"/>
      <c r="H755" s="93"/>
    </row>
    <row r="756" spans="6:8" x14ac:dyDescent="0.2">
      <c r="F756" s="93"/>
      <c r="G756" s="93"/>
      <c r="H756" s="93"/>
    </row>
    <row r="757" spans="6:8" x14ac:dyDescent="0.2">
      <c r="F757" s="93"/>
      <c r="G757" s="93"/>
      <c r="H757" s="93"/>
    </row>
    <row r="758" spans="6:8" x14ac:dyDescent="0.2">
      <c r="F758" s="93"/>
      <c r="G758" s="93"/>
      <c r="H758" s="93"/>
    </row>
    <row r="759" spans="6:8" x14ac:dyDescent="0.2">
      <c r="F759" s="93"/>
      <c r="G759" s="93"/>
      <c r="H759" s="93"/>
    </row>
    <row r="760" spans="6:8" x14ac:dyDescent="0.2">
      <c r="F760" s="93"/>
      <c r="G760" s="93"/>
      <c r="H760" s="93"/>
    </row>
    <row r="761" spans="6:8" x14ac:dyDescent="0.2">
      <c r="F761" s="93"/>
      <c r="G761" s="93"/>
      <c r="H761" s="93"/>
    </row>
    <row r="762" spans="6:8" x14ac:dyDescent="0.2">
      <c r="F762" s="93"/>
      <c r="G762" s="93"/>
      <c r="H762" s="93"/>
    </row>
    <row r="763" spans="6:8" x14ac:dyDescent="0.2">
      <c r="F763" s="93"/>
      <c r="G763" s="93"/>
      <c r="H763" s="93"/>
    </row>
    <row r="764" spans="6:8" x14ac:dyDescent="0.2">
      <c r="F764" s="93"/>
      <c r="G764" s="93"/>
      <c r="H764" s="93"/>
    </row>
    <row r="765" spans="6:8" x14ac:dyDescent="0.2">
      <c r="F765" s="93"/>
      <c r="G765" s="93"/>
      <c r="H765" s="93"/>
    </row>
    <row r="766" spans="6:8" x14ac:dyDescent="0.2">
      <c r="F766" s="93"/>
      <c r="G766" s="93"/>
      <c r="H766" s="93"/>
    </row>
    <row r="767" spans="6:8" x14ac:dyDescent="0.2">
      <c r="F767" s="93"/>
      <c r="G767" s="93"/>
      <c r="H767" s="93"/>
    </row>
    <row r="768" spans="6:8" x14ac:dyDescent="0.2">
      <c r="F768" s="93"/>
      <c r="G768" s="93"/>
      <c r="H768" s="93"/>
    </row>
    <row r="769" spans="6:8" x14ac:dyDescent="0.2">
      <c r="F769" s="93"/>
      <c r="G769" s="93"/>
      <c r="H769" s="93"/>
    </row>
    <row r="770" spans="6:8" x14ac:dyDescent="0.2">
      <c r="F770" s="93"/>
      <c r="G770" s="93"/>
      <c r="H770" s="93"/>
    </row>
    <row r="771" spans="6:8" x14ac:dyDescent="0.2">
      <c r="F771" s="93"/>
      <c r="G771" s="93"/>
      <c r="H771" s="93"/>
    </row>
    <row r="772" spans="6:8" x14ac:dyDescent="0.2">
      <c r="F772" s="93"/>
      <c r="G772" s="93"/>
      <c r="H772" s="93"/>
    </row>
    <row r="773" spans="6:8" x14ac:dyDescent="0.2">
      <c r="F773" s="93"/>
      <c r="G773" s="93"/>
      <c r="H773" s="93"/>
    </row>
    <row r="774" spans="6:8" x14ac:dyDescent="0.2">
      <c r="F774" s="93"/>
      <c r="G774" s="93"/>
      <c r="H774" s="93"/>
    </row>
    <row r="775" spans="6:8" x14ac:dyDescent="0.2">
      <c r="F775" s="93"/>
      <c r="G775" s="93"/>
      <c r="H775" s="93"/>
    </row>
    <row r="776" spans="6:8" x14ac:dyDescent="0.2">
      <c r="F776" s="93"/>
      <c r="G776" s="93"/>
      <c r="H776" s="93"/>
    </row>
    <row r="777" spans="6:8" x14ac:dyDescent="0.2">
      <c r="F777" s="93"/>
      <c r="G777" s="93"/>
      <c r="H777" s="93"/>
    </row>
    <row r="778" spans="6:8" x14ac:dyDescent="0.2">
      <c r="F778" s="93"/>
      <c r="G778" s="93"/>
      <c r="H778" s="93"/>
    </row>
    <row r="779" spans="6:8" x14ac:dyDescent="0.2">
      <c r="F779" s="93"/>
      <c r="G779" s="93"/>
      <c r="H779" s="93"/>
    </row>
    <row r="780" spans="6:8" x14ac:dyDescent="0.2">
      <c r="F780" s="93"/>
      <c r="G780" s="93"/>
      <c r="H780" s="93"/>
    </row>
    <row r="781" spans="6:8" x14ac:dyDescent="0.2">
      <c r="F781" s="93"/>
      <c r="G781" s="93"/>
      <c r="H781" s="93"/>
    </row>
    <row r="782" spans="6:8" x14ac:dyDescent="0.2">
      <c r="F782" s="93"/>
      <c r="G782" s="93"/>
      <c r="H782" s="93"/>
    </row>
    <row r="783" spans="6:8" x14ac:dyDescent="0.2">
      <c r="F783" s="93"/>
      <c r="G783" s="93"/>
      <c r="H783" s="93"/>
    </row>
    <row r="784" spans="6:8" x14ac:dyDescent="0.2">
      <c r="F784" s="93"/>
      <c r="G784" s="93"/>
      <c r="H784" s="93"/>
    </row>
    <row r="785" spans="6:8" x14ac:dyDescent="0.2">
      <c r="F785" s="93"/>
      <c r="G785" s="93"/>
      <c r="H785" s="93"/>
    </row>
    <row r="786" spans="6:8" x14ac:dyDescent="0.2">
      <c r="F786" s="93"/>
      <c r="G786" s="93"/>
      <c r="H786" s="93"/>
    </row>
    <row r="787" spans="6:8" x14ac:dyDescent="0.2">
      <c r="F787" s="93"/>
      <c r="G787" s="93"/>
      <c r="H787" s="93"/>
    </row>
    <row r="788" spans="6:8" x14ac:dyDescent="0.2">
      <c r="F788" s="93"/>
      <c r="G788" s="93"/>
      <c r="H788" s="93"/>
    </row>
    <row r="789" spans="6:8" x14ac:dyDescent="0.2">
      <c r="F789" s="93"/>
      <c r="G789" s="93"/>
      <c r="H789" s="93"/>
    </row>
    <row r="790" spans="6:8" x14ac:dyDescent="0.2">
      <c r="F790" s="93"/>
      <c r="G790" s="93"/>
      <c r="H790" s="93"/>
    </row>
    <row r="791" spans="6:8" x14ac:dyDescent="0.2">
      <c r="F791" s="93"/>
      <c r="G791" s="93"/>
      <c r="H791" s="93"/>
    </row>
    <row r="792" spans="6:8" x14ac:dyDescent="0.2">
      <c r="F792" s="93"/>
      <c r="G792" s="93"/>
      <c r="H792" s="93"/>
    </row>
    <row r="793" spans="6:8" x14ac:dyDescent="0.2">
      <c r="F793" s="93"/>
      <c r="G793" s="93"/>
      <c r="H793" s="93"/>
    </row>
    <row r="794" spans="6:8" x14ac:dyDescent="0.2">
      <c r="F794" s="93"/>
      <c r="G794" s="93"/>
      <c r="H794" s="93"/>
    </row>
    <row r="795" spans="6:8" x14ac:dyDescent="0.2">
      <c r="F795" s="93"/>
      <c r="G795" s="93"/>
      <c r="H795" s="93"/>
    </row>
    <row r="796" spans="6:8" x14ac:dyDescent="0.2">
      <c r="F796" s="93"/>
      <c r="G796" s="93"/>
      <c r="H796" s="93"/>
    </row>
    <row r="797" spans="6:8" x14ac:dyDescent="0.2">
      <c r="F797" s="93"/>
      <c r="G797" s="93"/>
      <c r="H797" s="93"/>
    </row>
    <row r="798" spans="6:8" x14ac:dyDescent="0.2">
      <c r="F798" s="93"/>
      <c r="G798" s="93"/>
      <c r="H798" s="93"/>
    </row>
    <row r="799" spans="6:8" x14ac:dyDescent="0.2">
      <c r="F799" s="93"/>
      <c r="G799" s="93"/>
      <c r="H799" s="93"/>
    </row>
    <row r="800" spans="6:8" x14ac:dyDescent="0.2">
      <c r="F800" s="93"/>
      <c r="G800" s="93"/>
      <c r="H800" s="93"/>
    </row>
    <row r="801" spans="6:8" x14ac:dyDescent="0.2">
      <c r="F801" s="93"/>
      <c r="G801" s="93"/>
      <c r="H801" s="93"/>
    </row>
    <row r="802" spans="6:8" x14ac:dyDescent="0.2">
      <c r="F802" s="93"/>
      <c r="G802" s="93"/>
      <c r="H802" s="93"/>
    </row>
    <row r="803" spans="6:8" x14ac:dyDescent="0.2">
      <c r="F803" s="93"/>
      <c r="G803" s="93"/>
      <c r="H803" s="93"/>
    </row>
    <row r="804" spans="6:8" x14ac:dyDescent="0.2">
      <c r="F804" s="93"/>
      <c r="G804" s="93"/>
      <c r="H804" s="93"/>
    </row>
    <row r="805" spans="6:8" x14ac:dyDescent="0.2">
      <c r="F805" s="93"/>
      <c r="G805" s="93"/>
      <c r="H805" s="93"/>
    </row>
    <row r="806" spans="6:8" x14ac:dyDescent="0.2">
      <c r="F806" s="93"/>
      <c r="G806" s="93"/>
      <c r="H806" s="93"/>
    </row>
    <row r="807" spans="6:8" x14ac:dyDescent="0.2">
      <c r="F807" s="93"/>
      <c r="G807" s="93"/>
      <c r="H807" s="93"/>
    </row>
    <row r="808" spans="6:8" x14ac:dyDescent="0.2">
      <c r="F808" s="93"/>
      <c r="G808" s="93"/>
      <c r="H808" s="93"/>
    </row>
    <row r="809" spans="6:8" x14ac:dyDescent="0.2">
      <c r="F809" s="93"/>
      <c r="G809" s="93"/>
      <c r="H809" s="93"/>
    </row>
    <row r="810" spans="6:8" x14ac:dyDescent="0.2">
      <c r="F810" s="93"/>
      <c r="G810" s="93"/>
      <c r="H810" s="93"/>
    </row>
    <row r="811" spans="6:8" x14ac:dyDescent="0.2">
      <c r="F811" s="93"/>
      <c r="G811" s="93"/>
      <c r="H811" s="93"/>
    </row>
    <row r="812" spans="6:8" x14ac:dyDescent="0.2">
      <c r="F812" s="93"/>
      <c r="G812" s="93"/>
      <c r="H812" s="93"/>
    </row>
    <row r="813" spans="6:8" x14ac:dyDescent="0.2">
      <c r="F813" s="93"/>
      <c r="G813" s="93"/>
      <c r="H813" s="93"/>
    </row>
    <row r="814" spans="6:8" x14ac:dyDescent="0.2">
      <c r="F814" s="93"/>
      <c r="G814" s="93"/>
      <c r="H814" s="93"/>
    </row>
    <row r="815" spans="6:8" x14ac:dyDescent="0.2">
      <c r="F815" s="93"/>
      <c r="G815" s="93"/>
      <c r="H815" s="93"/>
    </row>
    <row r="816" spans="6:8" x14ac:dyDescent="0.2">
      <c r="F816" s="93"/>
      <c r="G816" s="93"/>
      <c r="H816" s="93"/>
    </row>
    <row r="817" spans="6:8" x14ac:dyDescent="0.2">
      <c r="F817" s="93"/>
      <c r="G817" s="93"/>
      <c r="H817" s="93"/>
    </row>
    <row r="818" spans="6:8" x14ac:dyDescent="0.2">
      <c r="F818" s="93"/>
      <c r="G818" s="93"/>
      <c r="H818" s="93"/>
    </row>
    <row r="819" spans="6:8" x14ac:dyDescent="0.2">
      <c r="F819" s="93"/>
      <c r="G819" s="93"/>
      <c r="H819" s="93"/>
    </row>
    <row r="820" spans="6:8" x14ac:dyDescent="0.2">
      <c r="F820" s="93"/>
      <c r="G820" s="93"/>
      <c r="H820" s="93"/>
    </row>
    <row r="821" spans="6:8" x14ac:dyDescent="0.2">
      <c r="F821" s="93"/>
      <c r="G821" s="93"/>
      <c r="H821" s="93"/>
    </row>
    <row r="822" spans="6:8" x14ac:dyDescent="0.2">
      <c r="F822" s="93"/>
      <c r="G822" s="93"/>
      <c r="H822" s="93"/>
    </row>
    <row r="823" spans="6:8" x14ac:dyDescent="0.2">
      <c r="F823" s="93"/>
      <c r="G823" s="93"/>
      <c r="H823" s="93"/>
    </row>
    <row r="824" spans="6:8" x14ac:dyDescent="0.2">
      <c r="F824" s="93"/>
      <c r="G824" s="93"/>
      <c r="H824" s="93"/>
    </row>
    <row r="825" spans="6:8" x14ac:dyDescent="0.2">
      <c r="F825" s="93"/>
      <c r="G825" s="93"/>
      <c r="H825" s="93"/>
    </row>
    <row r="826" spans="6:8" x14ac:dyDescent="0.2">
      <c r="F826" s="93"/>
      <c r="G826" s="93"/>
      <c r="H826" s="93"/>
    </row>
    <row r="827" spans="6:8" x14ac:dyDescent="0.2">
      <c r="F827" s="93"/>
      <c r="G827" s="93"/>
      <c r="H827" s="93"/>
    </row>
    <row r="828" spans="6:8" x14ac:dyDescent="0.2">
      <c r="F828" s="93"/>
      <c r="G828" s="93"/>
      <c r="H828" s="93"/>
    </row>
    <row r="829" spans="6:8" x14ac:dyDescent="0.2">
      <c r="F829" s="93"/>
      <c r="G829" s="93"/>
      <c r="H829" s="93"/>
    </row>
    <row r="830" spans="6:8" x14ac:dyDescent="0.2">
      <c r="F830" s="93"/>
      <c r="G830" s="93"/>
      <c r="H830" s="93"/>
    </row>
    <row r="831" spans="6:8" x14ac:dyDescent="0.2">
      <c r="F831" s="93"/>
      <c r="G831" s="93"/>
      <c r="H831" s="93"/>
    </row>
    <row r="832" spans="6:8" x14ac:dyDescent="0.2">
      <c r="F832" s="93"/>
      <c r="G832" s="93"/>
      <c r="H832" s="93"/>
    </row>
    <row r="833" spans="6:8" x14ac:dyDescent="0.2">
      <c r="F833" s="93"/>
      <c r="G833" s="93"/>
      <c r="H833" s="93"/>
    </row>
    <row r="834" spans="6:8" x14ac:dyDescent="0.2">
      <c r="F834" s="93"/>
      <c r="G834" s="93"/>
      <c r="H834" s="93"/>
    </row>
    <row r="835" spans="6:8" x14ac:dyDescent="0.2">
      <c r="F835" s="93"/>
      <c r="G835" s="93"/>
      <c r="H835" s="93"/>
    </row>
    <row r="836" spans="6:8" x14ac:dyDescent="0.2">
      <c r="F836" s="93"/>
      <c r="G836" s="93"/>
      <c r="H836" s="93"/>
    </row>
    <row r="837" spans="6:8" x14ac:dyDescent="0.2">
      <c r="F837" s="93"/>
      <c r="G837" s="93"/>
      <c r="H837" s="93"/>
    </row>
    <row r="838" spans="6:8" x14ac:dyDescent="0.2">
      <c r="F838" s="93"/>
      <c r="G838" s="93"/>
      <c r="H838" s="93"/>
    </row>
    <row r="839" spans="6:8" x14ac:dyDescent="0.2">
      <c r="F839" s="93"/>
      <c r="G839" s="93"/>
      <c r="H839" s="93"/>
    </row>
    <row r="840" spans="6:8" x14ac:dyDescent="0.2">
      <c r="F840" s="93"/>
      <c r="G840" s="93"/>
      <c r="H840" s="93"/>
    </row>
    <row r="841" spans="6:8" x14ac:dyDescent="0.2">
      <c r="F841" s="93"/>
      <c r="G841" s="93"/>
      <c r="H841" s="93"/>
    </row>
    <row r="842" spans="6:8" x14ac:dyDescent="0.2">
      <c r="F842" s="93"/>
      <c r="G842" s="93"/>
      <c r="H842" s="93"/>
    </row>
    <row r="843" spans="6:8" x14ac:dyDescent="0.2">
      <c r="F843" s="93"/>
      <c r="G843" s="93"/>
      <c r="H843" s="93"/>
    </row>
    <row r="844" spans="6:8" x14ac:dyDescent="0.2">
      <c r="F844" s="93"/>
      <c r="G844" s="93"/>
      <c r="H844" s="93"/>
    </row>
    <row r="845" spans="6:8" x14ac:dyDescent="0.2">
      <c r="F845" s="93"/>
      <c r="G845" s="93"/>
      <c r="H845" s="93"/>
    </row>
    <row r="846" spans="6:8" x14ac:dyDescent="0.2">
      <c r="F846" s="93"/>
      <c r="G846" s="93"/>
      <c r="H846" s="93"/>
    </row>
    <row r="847" spans="6:8" x14ac:dyDescent="0.2">
      <c r="F847" s="93"/>
      <c r="G847" s="93"/>
      <c r="H847" s="93"/>
    </row>
    <row r="848" spans="6:8" x14ac:dyDescent="0.2">
      <c r="F848" s="93"/>
      <c r="G848" s="93"/>
      <c r="H848" s="93"/>
    </row>
    <row r="849" spans="6:8" x14ac:dyDescent="0.2">
      <c r="F849" s="93"/>
      <c r="G849" s="93"/>
      <c r="H849" s="93"/>
    </row>
    <row r="850" spans="6:8" x14ac:dyDescent="0.2">
      <c r="F850" s="93"/>
      <c r="G850" s="93"/>
      <c r="H850" s="93"/>
    </row>
    <row r="851" spans="6:8" x14ac:dyDescent="0.2">
      <c r="F851" s="93"/>
      <c r="G851" s="93"/>
      <c r="H851" s="93"/>
    </row>
    <row r="852" spans="6:8" x14ac:dyDescent="0.2">
      <c r="F852" s="93"/>
      <c r="G852" s="93"/>
      <c r="H852" s="93"/>
    </row>
    <row r="853" spans="6:8" x14ac:dyDescent="0.2">
      <c r="F853" s="93"/>
      <c r="G853" s="93"/>
      <c r="H853" s="93"/>
    </row>
    <row r="854" spans="6:8" x14ac:dyDescent="0.2">
      <c r="F854" s="93"/>
      <c r="G854" s="93"/>
      <c r="H854" s="93"/>
    </row>
    <row r="855" spans="6:8" x14ac:dyDescent="0.2">
      <c r="F855" s="93"/>
      <c r="G855" s="93"/>
      <c r="H855" s="93"/>
    </row>
    <row r="856" spans="6:8" x14ac:dyDescent="0.2">
      <c r="F856" s="93"/>
      <c r="G856" s="93"/>
      <c r="H856" s="93"/>
    </row>
    <row r="857" spans="6:8" x14ac:dyDescent="0.2">
      <c r="F857" s="93"/>
      <c r="G857" s="93"/>
      <c r="H857" s="93"/>
    </row>
    <row r="858" spans="6:8" x14ac:dyDescent="0.2">
      <c r="F858" s="93"/>
      <c r="G858" s="93"/>
      <c r="H858" s="93"/>
    </row>
    <row r="859" spans="6:8" x14ac:dyDescent="0.2">
      <c r="F859" s="93"/>
      <c r="G859" s="93"/>
      <c r="H859" s="93"/>
    </row>
    <row r="860" spans="6:8" x14ac:dyDescent="0.2">
      <c r="F860" s="93"/>
      <c r="G860" s="93"/>
      <c r="H860" s="93"/>
    </row>
    <row r="861" spans="6:8" x14ac:dyDescent="0.2">
      <c r="F861" s="93"/>
      <c r="G861" s="93"/>
      <c r="H861" s="93"/>
    </row>
    <row r="862" spans="6:8" x14ac:dyDescent="0.2">
      <c r="F862" s="93"/>
      <c r="G862" s="93"/>
      <c r="H862" s="93"/>
    </row>
    <row r="863" spans="6:8" x14ac:dyDescent="0.2">
      <c r="F863" s="93"/>
      <c r="G863" s="93"/>
      <c r="H863" s="93"/>
    </row>
    <row r="864" spans="6:8" x14ac:dyDescent="0.2">
      <c r="F864" s="93"/>
      <c r="G864" s="93"/>
      <c r="H864" s="93"/>
    </row>
    <row r="865" spans="6:8" x14ac:dyDescent="0.2">
      <c r="F865" s="93"/>
      <c r="G865" s="93"/>
      <c r="H865" s="93"/>
    </row>
    <row r="866" spans="6:8" x14ac:dyDescent="0.2">
      <c r="F866" s="93"/>
      <c r="G866" s="93"/>
      <c r="H866" s="93"/>
    </row>
    <row r="867" spans="6:8" x14ac:dyDescent="0.2">
      <c r="F867" s="93"/>
      <c r="G867" s="93"/>
      <c r="H867" s="93"/>
    </row>
    <row r="868" spans="6:8" x14ac:dyDescent="0.2">
      <c r="F868" s="93"/>
      <c r="G868" s="93"/>
      <c r="H868" s="93"/>
    </row>
    <row r="869" spans="6:8" x14ac:dyDescent="0.2">
      <c r="F869" s="93"/>
      <c r="G869" s="93"/>
      <c r="H869" s="93"/>
    </row>
    <row r="870" spans="6:8" x14ac:dyDescent="0.2">
      <c r="F870" s="93"/>
      <c r="G870" s="93"/>
      <c r="H870" s="93"/>
    </row>
    <row r="871" spans="6:8" x14ac:dyDescent="0.2">
      <c r="F871" s="93"/>
      <c r="G871" s="93"/>
      <c r="H871" s="93"/>
    </row>
    <row r="872" spans="6:8" x14ac:dyDescent="0.2">
      <c r="F872" s="93"/>
      <c r="G872" s="93"/>
      <c r="H872" s="93"/>
    </row>
    <row r="873" spans="6:8" x14ac:dyDescent="0.2">
      <c r="F873" s="93"/>
      <c r="G873" s="93"/>
      <c r="H873" s="93"/>
    </row>
    <row r="874" spans="6:8" x14ac:dyDescent="0.2">
      <c r="F874" s="93"/>
      <c r="G874" s="93"/>
      <c r="H874" s="93"/>
    </row>
    <row r="875" spans="6:8" x14ac:dyDescent="0.2">
      <c r="F875" s="93"/>
      <c r="G875" s="93"/>
      <c r="H875" s="93"/>
    </row>
    <row r="876" spans="6:8" x14ac:dyDescent="0.2">
      <c r="F876" s="93"/>
      <c r="G876" s="93"/>
      <c r="H876" s="93"/>
    </row>
    <row r="877" spans="6:8" x14ac:dyDescent="0.2">
      <c r="F877" s="93"/>
      <c r="G877" s="93"/>
      <c r="H877" s="93"/>
    </row>
    <row r="878" spans="6:8" x14ac:dyDescent="0.2">
      <c r="F878" s="93"/>
      <c r="G878" s="93"/>
      <c r="H878" s="93"/>
    </row>
    <row r="879" spans="6:8" x14ac:dyDescent="0.2">
      <c r="F879" s="93"/>
      <c r="G879" s="93"/>
      <c r="H879" s="93"/>
    </row>
    <row r="880" spans="6:8" x14ac:dyDescent="0.2">
      <c r="F880" s="93"/>
      <c r="G880" s="93"/>
      <c r="H880" s="93"/>
    </row>
    <row r="881" spans="6:8" x14ac:dyDescent="0.2">
      <c r="F881" s="93"/>
      <c r="G881" s="93"/>
      <c r="H881" s="93"/>
    </row>
    <row r="882" spans="6:8" x14ac:dyDescent="0.2">
      <c r="F882" s="93"/>
      <c r="G882" s="93"/>
      <c r="H882" s="93"/>
    </row>
    <row r="883" spans="6:8" x14ac:dyDescent="0.2">
      <c r="F883" s="93"/>
      <c r="G883" s="93"/>
      <c r="H883" s="93"/>
    </row>
    <row r="884" spans="6:8" x14ac:dyDescent="0.2">
      <c r="F884" s="93"/>
      <c r="G884" s="93"/>
      <c r="H884" s="93"/>
    </row>
    <row r="885" spans="6:8" x14ac:dyDescent="0.2">
      <c r="F885" s="93"/>
      <c r="G885" s="93"/>
      <c r="H885" s="93"/>
    </row>
    <row r="886" spans="6:8" x14ac:dyDescent="0.2">
      <c r="F886" s="93"/>
      <c r="G886" s="93"/>
      <c r="H886" s="93"/>
    </row>
    <row r="887" spans="6:8" x14ac:dyDescent="0.2">
      <c r="F887" s="93"/>
      <c r="G887" s="93"/>
      <c r="H887" s="93"/>
    </row>
    <row r="888" spans="6:8" x14ac:dyDescent="0.2">
      <c r="F888" s="93"/>
      <c r="G888" s="93"/>
      <c r="H888" s="93"/>
    </row>
    <row r="889" spans="6:8" x14ac:dyDescent="0.2">
      <c r="F889" s="93"/>
      <c r="G889" s="93"/>
      <c r="H889" s="93"/>
    </row>
    <row r="890" spans="6:8" x14ac:dyDescent="0.2">
      <c r="F890" s="93"/>
      <c r="G890" s="93"/>
      <c r="H890" s="93"/>
    </row>
    <row r="891" spans="6:8" x14ac:dyDescent="0.2">
      <c r="F891" s="93"/>
      <c r="G891" s="93"/>
      <c r="H891" s="93"/>
    </row>
    <row r="892" spans="6:8" x14ac:dyDescent="0.2">
      <c r="F892" s="93"/>
      <c r="G892" s="93"/>
      <c r="H892" s="93"/>
    </row>
    <row r="893" spans="6:8" x14ac:dyDescent="0.2">
      <c r="F893" s="93"/>
      <c r="G893" s="93"/>
      <c r="H893" s="93"/>
    </row>
    <row r="894" spans="6:8" x14ac:dyDescent="0.2">
      <c r="F894" s="93"/>
      <c r="G894" s="93"/>
      <c r="H894" s="93"/>
    </row>
    <row r="895" spans="6:8" x14ac:dyDescent="0.2">
      <c r="F895" s="93"/>
      <c r="G895" s="93"/>
      <c r="H895" s="93"/>
    </row>
    <row r="896" spans="6:8" x14ac:dyDescent="0.2">
      <c r="F896" s="93"/>
      <c r="G896" s="93"/>
      <c r="H896" s="93"/>
    </row>
    <row r="897" spans="6:8" x14ac:dyDescent="0.2">
      <c r="F897" s="93"/>
      <c r="G897" s="93"/>
      <c r="H897" s="93"/>
    </row>
    <row r="898" spans="6:8" x14ac:dyDescent="0.2">
      <c r="F898" s="93"/>
      <c r="G898" s="93"/>
      <c r="H898" s="93"/>
    </row>
    <row r="899" spans="6:8" x14ac:dyDescent="0.2">
      <c r="F899" s="93"/>
      <c r="G899" s="93"/>
      <c r="H899" s="93"/>
    </row>
    <row r="900" spans="6:8" x14ac:dyDescent="0.2">
      <c r="F900" s="93"/>
      <c r="G900" s="93"/>
      <c r="H900" s="93"/>
    </row>
    <row r="901" spans="6:8" x14ac:dyDescent="0.2">
      <c r="F901" s="93"/>
      <c r="G901" s="93"/>
      <c r="H901" s="93"/>
    </row>
    <row r="902" spans="6:8" x14ac:dyDescent="0.2">
      <c r="F902" s="93"/>
      <c r="G902" s="93"/>
      <c r="H902" s="93"/>
    </row>
    <row r="903" spans="6:8" x14ac:dyDescent="0.2">
      <c r="F903" s="93"/>
      <c r="G903" s="93"/>
      <c r="H903" s="93"/>
    </row>
    <row r="904" spans="6:8" x14ac:dyDescent="0.2">
      <c r="F904" s="93"/>
      <c r="G904" s="93"/>
      <c r="H904" s="93"/>
    </row>
    <row r="905" spans="6:8" x14ac:dyDescent="0.2">
      <c r="F905" s="93"/>
      <c r="G905" s="93"/>
      <c r="H905" s="93"/>
    </row>
    <row r="906" spans="6:8" x14ac:dyDescent="0.2">
      <c r="F906" s="93"/>
      <c r="G906" s="93"/>
      <c r="H906" s="93"/>
    </row>
    <row r="907" spans="6:8" x14ac:dyDescent="0.2">
      <c r="F907" s="93"/>
      <c r="G907" s="93"/>
      <c r="H907" s="93"/>
    </row>
    <row r="908" spans="6:8" x14ac:dyDescent="0.2">
      <c r="F908" s="93"/>
      <c r="G908" s="93"/>
      <c r="H908" s="93"/>
    </row>
    <row r="909" spans="6:8" x14ac:dyDescent="0.2">
      <c r="F909" s="93"/>
      <c r="G909" s="93"/>
      <c r="H909" s="93"/>
    </row>
    <row r="910" spans="6:8" x14ac:dyDescent="0.2">
      <c r="F910" s="93"/>
      <c r="G910" s="93"/>
      <c r="H910" s="93"/>
    </row>
    <row r="911" spans="6:8" x14ac:dyDescent="0.2">
      <c r="F911" s="93"/>
      <c r="G911" s="93"/>
      <c r="H911" s="93"/>
    </row>
    <row r="912" spans="6:8" x14ac:dyDescent="0.2">
      <c r="F912" s="93"/>
      <c r="G912" s="93"/>
      <c r="H912" s="93"/>
    </row>
    <row r="913" spans="6:8" x14ac:dyDescent="0.2">
      <c r="F913" s="93"/>
      <c r="G913" s="93"/>
      <c r="H913" s="93"/>
    </row>
    <row r="914" spans="6:8" x14ac:dyDescent="0.2">
      <c r="F914" s="93"/>
      <c r="G914" s="93"/>
      <c r="H914" s="93"/>
    </row>
    <row r="915" spans="6:8" x14ac:dyDescent="0.2">
      <c r="F915" s="93"/>
      <c r="G915" s="93"/>
      <c r="H915" s="93"/>
    </row>
    <row r="916" spans="6:8" x14ac:dyDescent="0.2">
      <c r="F916" s="93"/>
      <c r="G916" s="93"/>
      <c r="H916" s="93"/>
    </row>
    <row r="917" spans="6:8" x14ac:dyDescent="0.2">
      <c r="F917" s="93"/>
      <c r="G917" s="93"/>
      <c r="H917" s="93"/>
    </row>
    <row r="918" spans="6:8" x14ac:dyDescent="0.2">
      <c r="F918" s="93"/>
      <c r="G918" s="93"/>
      <c r="H918" s="93"/>
    </row>
    <row r="919" spans="6:8" x14ac:dyDescent="0.2">
      <c r="F919" s="93"/>
      <c r="G919" s="93"/>
      <c r="H919" s="93"/>
    </row>
    <row r="920" spans="6:8" x14ac:dyDescent="0.2">
      <c r="F920" s="93"/>
      <c r="G920" s="93"/>
      <c r="H920" s="93"/>
    </row>
    <row r="921" spans="6:8" x14ac:dyDescent="0.2">
      <c r="F921" s="93"/>
      <c r="G921" s="93"/>
      <c r="H921" s="93"/>
    </row>
    <row r="922" spans="6:8" x14ac:dyDescent="0.2">
      <c r="F922" s="93"/>
      <c r="G922" s="93"/>
      <c r="H922" s="93"/>
    </row>
    <row r="923" spans="6:8" x14ac:dyDescent="0.2">
      <c r="F923" s="93"/>
      <c r="G923" s="93"/>
      <c r="H923" s="93"/>
    </row>
    <row r="924" spans="6:8" x14ac:dyDescent="0.2">
      <c r="F924" s="93"/>
      <c r="G924" s="93"/>
      <c r="H924" s="93"/>
    </row>
    <row r="925" spans="6:8" x14ac:dyDescent="0.2">
      <c r="F925" s="93"/>
      <c r="G925" s="93"/>
      <c r="H925" s="93"/>
    </row>
    <row r="926" spans="6:8" x14ac:dyDescent="0.2">
      <c r="F926" s="93"/>
      <c r="G926" s="93"/>
      <c r="H926" s="93"/>
    </row>
    <row r="927" spans="6:8" x14ac:dyDescent="0.2">
      <c r="F927" s="93"/>
      <c r="G927" s="93"/>
      <c r="H927" s="93"/>
    </row>
    <row r="928" spans="6:8" x14ac:dyDescent="0.2">
      <c r="F928" s="93"/>
      <c r="G928" s="93"/>
      <c r="H928" s="93"/>
    </row>
    <row r="929" spans="6:8" x14ac:dyDescent="0.2">
      <c r="F929" s="93"/>
      <c r="G929" s="93"/>
      <c r="H929" s="93"/>
    </row>
    <row r="930" spans="6:8" x14ac:dyDescent="0.2">
      <c r="F930" s="93"/>
      <c r="G930" s="93"/>
      <c r="H930" s="93"/>
    </row>
    <row r="931" spans="6:8" x14ac:dyDescent="0.2">
      <c r="F931" s="93"/>
      <c r="G931" s="93"/>
      <c r="H931" s="93"/>
    </row>
    <row r="932" spans="6:8" x14ac:dyDescent="0.2">
      <c r="F932" s="93"/>
      <c r="G932" s="93"/>
      <c r="H932" s="93"/>
    </row>
    <row r="933" spans="6:8" x14ac:dyDescent="0.2">
      <c r="F933" s="93"/>
      <c r="G933" s="93"/>
      <c r="H933" s="93"/>
    </row>
    <row r="934" spans="6:8" x14ac:dyDescent="0.2">
      <c r="F934" s="93"/>
      <c r="G934" s="93"/>
      <c r="H934" s="93"/>
    </row>
    <row r="935" spans="6:8" x14ac:dyDescent="0.2">
      <c r="F935" s="93"/>
      <c r="G935" s="93"/>
      <c r="H935" s="93"/>
    </row>
    <row r="936" spans="6:8" x14ac:dyDescent="0.2">
      <c r="F936" s="93"/>
      <c r="G936" s="93"/>
      <c r="H936" s="93"/>
    </row>
    <row r="937" spans="6:8" x14ac:dyDescent="0.2">
      <c r="F937" s="93"/>
      <c r="G937" s="93"/>
      <c r="H937" s="93"/>
    </row>
    <row r="938" spans="6:8" x14ac:dyDescent="0.2">
      <c r="F938" s="93"/>
      <c r="G938" s="93"/>
      <c r="H938" s="93"/>
    </row>
    <row r="939" spans="6:8" x14ac:dyDescent="0.2">
      <c r="F939" s="93"/>
      <c r="G939" s="93"/>
      <c r="H939" s="93"/>
    </row>
    <row r="940" spans="6:8" x14ac:dyDescent="0.2">
      <c r="F940" s="93"/>
      <c r="G940" s="93"/>
      <c r="H940" s="93"/>
    </row>
    <row r="941" spans="6:8" x14ac:dyDescent="0.2">
      <c r="F941" s="93"/>
      <c r="G941" s="93"/>
      <c r="H941" s="93"/>
    </row>
    <row r="942" spans="6:8" x14ac:dyDescent="0.2">
      <c r="F942" s="93"/>
      <c r="G942" s="93"/>
      <c r="H942" s="93"/>
    </row>
    <row r="943" spans="6:8" x14ac:dyDescent="0.2">
      <c r="F943" s="93"/>
      <c r="G943" s="93"/>
      <c r="H943" s="93"/>
    </row>
    <row r="944" spans="6:8" x14ac:dyDescent="0.2">
      <c r="F944" s="93"/>
      <c r="G944" s="93"/>
      <c r="H944" s="93"/>
    </row>
    <row r="945" spans="6:8" x14ac:dyDescent="0.2">
      <c r="F945" s="93"/>
      <c r="G945" s="93"/>
      <c r="H945" s="93"/>
    </row>
    <row r="946" spans="6:8" x14ac:dyDescent="0.2">
      <c r="F946" s="93"/>
      <c r="G946" s="93"/>
      <c r="H946" s="93"/>
    </row>
    <row r="947" spans="6:8" x14ac:dyDescent="0.2">
      <c r="F947" s="93"/>
      <c r="G947" s="93"/>
      <c r="H947" s="93"/>
    </row>
    <row r="948" spans="6:8" x14ac:dyDescent="0.2">
      <c r="F948" s="93"/>
      <c r="G948" s="93"/>
      <c r="H948" s="93"/>
    </row>
    <row r="949" spans="6:8" x14ac:dyDescent="0.2">
      <c r="F949" s="93"/>
      <c r="G949" s="93"/>
      <c r="H949" s="93"/>
    </row>
    <row r="950" spans="6:8" x14ac:dyDescent="0.2">
      <c r="F950" s="93"/>
      <c r="G950" s="93"/>
      <c r="H950" s="93"/>
    </row>
    <row r="951" spans="6:8" x14ac:dyDescent="0.2">
      <c r="F951" s="93"/>
      <c r="G951" s="93"/>
      <c r="H951" s="93"/>
    </row>
    <row r="952" spans="6:8" x14ac:dyDescent="0.2">
      <c r="F952" s="93"/>
      <c r="G952" s="93"/>
      <c r="H952" s="93"/>
    </row>
    <row r="953" spans="6:8" x14ac:dyDescent="0.2">
      <c r="F953" s="93"/>
      <c r="G953" s="93"/>
      <c r="H953" s="93"/>
    </row>
    <row r="954" spans="6:8" x14ac:dyDescent="0.2">
      <c r="F954" s="93"/>
      <c r="G954" s="93"/>
      <c r="H954" s="93"/>
    </row>
    <row r="955" spans="6:8" x14ac:dyDescent="0.2">
      <c r="F955" s="93"/>
      <c r="G955" s="93"/>
      <c r="H955" s="93"/>
    </row>
    <row r="956" spans="6:8" x14ac:dyDescent="0.2">
      <c r="F956" s="93"/>
      <c r="G956" s="93"/>
      <c r="H956" s="93"/>
    </row>
    <row r="957" spans="6:8" x14ac:dyDescent="0.2">
      <c r="F957" s="93"/>
      <c r="G957" s="93"/>
      <c r="H957" s="93"/>
    </row>
    <row r="958" spans="6:8" x14ac:dyDescent="0.2">
      <c r="F958" s="93"/>
      <c r="G958" s="93"/>
      <c r="H958" s="93"/>
    </row>
    <row r="959" spans="6:8" x14ac:dyDescent="0.2">
      <c r="F959" s="93"/>
      <c r="G959" s="93"/>
      <c r="H959" s="93"/>
    </row>
    <row r="960" spans="6:8" x14ac:dyDescent="0.2">
      <c r="F960" s="93"/>
      <c r="G960" s="93"/>
      <c r="H960" s="93"/>
    </row>
    <row r="961" spans="6:8" x14ac:dyDescent="0.2">
      <c r="F961" s="93"/>
      <c r="G961" s="93"/>
      <c r="H961" s="93"/>
    </row>
    <row r="962" spans="6:8" x14ac:dyDescent="0.2">
      <c r="F962" s="93"/>
      <c r="G962" s="93"/>
      <c r="H962" s="93"/>
    </row>
    <row r="963" spans="6:8" x14ac:dyDescent="0.2">
      <c r="F963" s="93"/>
      <c r="G963" s="93"/>
      <c r="H963" s="93"/>
    </row>
    <row r="964" spans="6:8" x14ac:dyDescent="0.2">
      <c r="F964" s="93"/>
      <c r="G964" s="93"/>
      <c r="H964" s="93"/>
    </row>
    <row r="965" spans="6:8" x14ac:dyDescent="0.2">
      <c r="F965" s="93"/>
      <c r="G965" s="93"/>
      <c r="H965" s="93"/>
    </row>
    <row r="966" spans="6:8" x14ac:dyDescent="0.2">
      <c r="F966" s="93"/>
      <c r="G966" s="93"/>
      <c r="H966" s="93"/>
    </row>
    <row r="967" spans="6:8" x14ac:dyDescent="0.2">
      <c r="F967" s="93"/>
      <c r="G967" s="93"/>
      <c r="H967" s="93"/>
    </row>
    <row r="968" spans="6:8" x14ac:dyDescent="0.2">
      <c r="F968" s="93"/>
      <c r="G968" s="93"/>
      <c r="H968" s="93"/>
    </row>
    <row r="969" spans="6:8" x14ac:dyDescent="0.2">
      <c r="F969" s="93"/>
      <c r="G969" s="93"/>
      <c r="H969" s="93"/>
    </row>
    <row r="970" spans="6:8" x14ac:dyDescent="0.2">
      <c r="F970" s="93"/>
      <c r="G970" s="93"/>
      <c r="H970" s="93"/>
    </row>
    <row r="971" spans="6:8" x14ac:dyDescent="0.2">
      <c r="F971" s="93"/>
      <c r="G971" s="93"/>
      <c r="H971" s="93"/>
    </row>
    <row r="972" spans="6:8" x14ac:dyDescent="0.2">
      <c r="F972" s="93"/>
      <c r="G972" s="93"/>
      <c r="H972" s="93"/>
    </row>
    <row r="973" spans="6:8" x14ac:dyDescent="0.2">
      <c r="F973" s="93"/>
      <c r="G973" s="93"/>
      <c r="H973" s="93"/>
    </row>
    <row r="974" spans="6:8" x14ac:dyDescent="0.2">
      <c r="F974" s="93"/>
      <c r="G974" s="93"/>
      <c r="H974" s="93"/>
    </row>
    <row r="975" spans="6:8" x14ac:dyDescent="0.2">
      <c r="F975" s="93"/>
      <c r="G975" s="93"/>
      <c r="H975" s="93"/>
    </row>
    <row r="976" spans="6:8" x14ac:dyDescent="0.2">
      <c r="F976" s="93"/>
      <c r="G976" s="93"/>
      <c r="H976" s="93"/>
    </row>
    <row r="977" spans="6:8" x14ac:dyDescent="0.2">
      <c r="F977" s="93"/>
      <c r="G977" s="93"/>
      <c r="H977" s="93"/>
    </row>
    <row r="978" spans="6:8" x14ac:dyDescent="0.2">
      <c r="F978" s="93"/>
      <c r="G978" s="93"/>
      <c r="H978" s="93"/>
    </row>
    <row r="979" spans="6:8" x14ac:dyDescent="0.2">
      <c r="F979" s="93"/>
      <c r="G979" s="93"/>
      <c r="H979" s="93"/>
    </row>
    <row r="980" spans="6:8" x14ac:dyDescent="0.2">
      <c r="F980" s="93"/>
      <c r="G980" s="93"/>
      <c r="H980" s="93"/>
    </row>
    <row r="981" spans="6:8" x14ac:dyDescent="0.2">
      <c r="F981" s="93"/>
      <c r="G981" s="93"/>
      <c r="H981" s="93"/>
    </row>
    <row r="982" spans="6:8" x14ac:dyDescent="0.2">
      <c r="F982" s="93"/>
      <c r="G982" s="93"/>
      <c r="H982" s="93"/>
    </row>
    <row r="983" spans="6:8" x14ac:dyDescent="0.2">
      <c r="F983" s="93"/>
      <c r="G983" s="93"/>
      <c r="H983" s="93"/>
    </row>
    <row r="984" spans="6:8" x14ac:dyDescent="0.2">
      <c r="F984" s="93"/>
      <c r="G984" s="93"/>
      <c r="H984" s="93"/>
    </row>
    <row r="985" spans="6:8" x14ac:dyDescent="0.2">
      <c r="F985" s="93"/>
      <c r="G985" s="93"/>
      <c r="H985" s="93"/>
    </row>
    <row r="986" spans="6:8" x14ac:dyDescent="0.2">
      <c r="F986" s="93"/>
      <c r="G986" s="93"/>
      <c r="H986" s="93"/>
    </row>
    <row r="987" spans="6:8" x14ac:dyDescent="0.2">
      <c r="F987" s="93"/>
      <c r="G987" s="93"/>
      <c r="H987" s="93"/>
    </row>
    <row r="988" spans="6:8" x14ac:dyDescent="0.2">
      <c r="F988" s="93"/>
      <c r="G988" s="93"/>
      <c r="H988" s="93"/>
    </row>
    <row r="989" spans="6:8" x14ac:dyDescent="0.2">
      <c r="F989" s="93"/>
      <c r="G989" s="93"/>
      <c r="H989" s="93"/>
    </row>
    <row r="990" spans="6:8" x14ac:dyDescent="0.2">
      <c r="F990" s="93"/>
      <c r="G990" s="93"/>
      <c r="H990" s="93"/>
    </row>
    <row r="991" spans="6:8" x14ac:dyDescent="0.2">
      <c r="F991" s="93"/>
      <c r="G991" s="93"/>
      <c r="H991" s="93"/>
    </row>
    <row r="992" spans="6:8" x14ac:dyDescent="0.2">
      <c r="F992" s="93"/>
      <c r="G992" s="93"/>
      <c r="H992" s="93"/>
    </row>
    <row r="993" spans="6:8" x14ac:dyDescent="0.2">
      <c r="F993" s="93"/>
      <c r="G993" s="93"/>
      <c r="H993" s="93"/>
    </row>
    <row r="994" spans="6:8" x14ac:dyDescent="0.2">
      <c r="F994" s="93"/>
      <c r="G994" s="93"/>
      <c r="H994" s="93"/>
    </row>
    <row r="995" spans="6:8" x14ac:dyDescent="0.2">
      <c r="F995" s="93"/>
      <c r="G995" s="93"/>
      <c r="H995" s="93"/>
    </row>
    <row r="996" spans="6:8" x14ac:dyDescent="0.2">
      <c r="F996" s="93"/>
      <c r="G996" s="93"/>
      <c r="H996" s="93"/>
    </row>
    <row r="997" spans="6:8" x14ac:dyDescent="0.2">
      <c r="F997" s="93"/>
      <c r="G997" s="93"/>
      <c r="H997" s="93"/>
    </row>
    <row r="998" spans="6:8" x14ac:dyDescent="0.2">
      <c r="F998" s="93"/>
      <c r="G998" s="93"/>
      <c r="H998" s="93"/>
    </row>
    <row r="999" spans="6:8" x14ac:dyDescent="0.2">
      <c r="F999" s="93"/>
      <c r="G999" s="93"/>
      <c r="H999" s="93"/>
    </row>
    <row r="1000" spans="6:8" x14ac:dyDescent="0.2">
      <c r="F1000" s="93"/>
      <c r="G1000" s="93"/>
      <c r="H1000" s="93"/>
    </row>
    <row r="1001" spans="6:8" x14ac:dyDescent="0.2">
      <c r="F1001" s="93"/>
      <c r="G1001" s="93"/>
      <c r="H1001" s="93"/>
    </row>
    <row r="1002" spans="6:8" x14ac:dyDescent="0.2">
      <c r="F1002" s="93"/>
      <c r="G1002" s="93"/>
      <c r="H1002" s="93"/>
    </row>
    <row r="1003" spans="6:8" x14ac:dyDescent="0.2">
      <c r="F1003" s="93"/>
      <c r="G1003" s="93"/>
      <c r="H1003" s="93"/>
    </row>
    <row r="1004" spans="6:8" x14ac:dyDescent="0.2">
      <c r="F1004" s="93"/>
      <c r="G1004" s="93"/>
      <c r="H1004" s="93"/>
    </row>
    <row r="1005" spans="6:8" x14ac:dyDescent="0.2">
      <c r="F1005" s="93"/>
      <c r="G1005" s="93"/>
      <c r="H1005" s="93"/>
    </row>
    <row r="1006" spans="6:8" x14ac:dyDescent="0.2">
      <c r="F1006" s="93"/>
      <c r="G1006" s="93"/>
      <c r="H1006" s="93"/>
    </row>
    <row r="1007" spans="6:8" x14ac:dyDescent="0.2">
      <c r="F1007" s="93"/>
      <c r="G1007" s="93"/>
      <c r="H1007" s="93"/>
    </row>
    <row r="1008" spans="6:8" x14ac:dyDescent="0.2">
      <c r="F1008" s="93"/>
      <c r="G1008" s="93"/>
      <c r="H1008" s="93"/>
    </row>
    <row r="1009" spans="6:8" x14ac:dyDescent="0.2">
      <c r="F1009" s="93"/>
      <c r="G1009" s="93"/>
      <c r="H1009" s="93"/>
    </row>
    <row r="1010" spans="6:8" x14ac:dyDescent="0.2">
      <c r="F1010" s="93"/>
      <c r="G1010" s="93"/>
      <c r="H1010" s="93"/>
    </row>
    <row r="1011" spans="6:8" x14ac:dyDescent="0.2">
      <c r="F1011" s="93"/>
      <c r="G1011" s="93"/>
      <c r="H1011" s="93"/>
    </row>
    <row r="1012" spans="6:8" x14ac:dyDescent="0.2">
      <c r="F1012" s="93"/>
      <c r="G1012" s="93"/>
      <c r="H1012" s="93"/>
    </row>
    <row r="1013" spans="6:8" x14ac:dyDescent="0.2">
      <c r="F1013" s="93"/>
      <c r="G1013" s="93"/>
      <c r="H1013" s="93"/>
    </row>
    <row r="1014" spans="6:8" x14ac:dyDescent="0.2">
      <c r="F1014" s="93"/>
      <c r="G1014" s="93"/>
      <c r="H1014" s="93"/>
    </row>
    <row r="1015" spans="6:8" x14ac:dyDescent="0.2">
      <c r="F1015" s="93"/>
      <c r="G1015" s="93"/>
      <c r="H1015" s="93"/>
    </row>
    <row r="1016" spans="6:8" x14ac:dyDescent="0.2">
      <c r="F1016" s="93"/>
      <c r="G1016" s="93"/>
      <c r="H1016" s="93"/>
    </row>
    <row r="1017" spans="6:8" x14ac:dyDescent="0.2">
      <c r="F1017" s="93"/>
      <c r="G1017" s="93"/>
      <c r="H1017" s="93"/>
    </row>
    <row r="1018" spans="6:8" x14ac:dyDescent="0.2">
      <c r="F1018" s="93"/>
      <c r="G1018" s="93"/>
      <c r="H1018" s="93"/>
    </row>
    <row r="1019" spans="6:8" x14ac:dyDescent="0.2">
      <c r="F1019" s="93"/>
      <c r="G1019" s="93"/>
      <c r="H1019" s="93"/>
    </row>
    <row r="1020" spans="6:8" x14ac:dyDescent="0.2">
      <c r="F1020" s="93"/>
      <c r="G1020" s="93"/>
      <c r="H1020" s="93"/>
    </row>
    <row r="1021" spans="6:8" x14ac:dyDescent="0.2">
      <c r="F1021" s="93"/>
      <c r="G1021" s="93"/>
      <c r="H1021" s="93"/>
    </row>
    <row r="1022" spans="6:8" x14ac:dyDescent="0.2">
      <c r="F1022" s="93"/>
      <c r="G1022" s="93"/>
      <c r="H1022" s="93"/>
    </row>
    <row r="1023" spans="6:8" x14ac:dyDescent="0.2">
      <c r="F1023" s="93"/>
      <c r="G1023" s="93"/>
      <c r="H1023" s="93"/>
    </row>
    <row r="1024" spans="6:8" x14ac:dyDescent="0.2">
      <c r="F1024" s="93"/>
      <c r="G1024" s="93"/>
      <c r="H1024" s="93"/>
    </row>
    <row r="1025" spans="6:8" x14ac:dyDescent="0.2">
      <c r="F1025" s="93"/>
      <c r="G1025" s="93"/>
      <c r="H1025" s="93"/>
    </row>
    <row r="1026" spans="6:8" x14ac:dyDescent="0.2">
      <c r="F1026" s="93"/>
      <c r="G1026" s="93"/>
      <c r="H1026" s="93"/>
    </row>
    <row r="1027" spans="6:8" x14ac:dyDescent="0.2">
      <c r="F1027" s="93"/>
      <c r="G1027" s="93"/>
      <c r="H1027" s="93"/>
    </row>
    <row r="1028" spans="6:8" x14ac:dyDescent="0.2">
      <c r="F1028" s="93"/>
      <c r="G1028" s="93"/>
      <c r="H1028" s="93"/>
    </row>
    <row r="1029" spans="6:8" x14ac:dyDescent="0.2">
      <c r="F1029" s="93"/>
      <c r="G1029" s="93"/>
      <c r="H1029" s="93"/>
    </row>
    <row r="1030" spans="6:8" x14ac:dyDescent="0.2">
      <c r="F1030" s="93"/>
      <c r="G1030" s="93"/>
      <c r="H1030" s="93"/>
    </row>
    <row r="1031" spans="6:8" x14ac:dyDescent="0.2">
      <c r="F1031" s="93"/>
      <c r="G1031" s="93"/>
      <c r="H1031" s="93"/>
    </row>
    <row r="1032" spans="6:8" x14ac:dyDescent="0.2">
      <c r="F1032" s="93"/>
      <c r="G1032" s="93"/>
      <c r="H1032" s="93"/>
    </row>
    <row r="1033" spans="6:8" x14ac:dyDescent="0.2">
      <c r="F1033" s="93"/>
      <c r="G1033" s="93"/>
      <c r="H1033" s="93"/>
    </row>
    <row r="1034" spans="6:8" x14ac:dyDescent="0.2">
      <c r="F1034" s="93"/>
      <c r="G1034" s="93"/>
      <c r="H1034" s="93"/>
    </row>
    <row r="1035" spans="6:8" x14ac:dyDescent="0.2">
      <c r="F1035" s="93"/>
      <c r="G1035" s="93"/>
      <c r="H1035" s="93"/>
    </row>
    <row r="1036" spans="6:8" x14ac:dyDescent="0.2">
      <c r="F1036" s="93"/>
      <c r="G1036" s="93"/>
      <c r="H1036" s="93"/>
    </row>
    <row r="1037" spans="6:8" x14ac:dyDescent="0.2">
      <c r="F1037" s="93"/>
      <c r="G1037" s="93"/>
      <c r="H1037" s="93"/>
    </row>
    <row r="1038" spans="6:8" x14ac:dyDescent="0.2">
      <c r="F1038" s="93"/>
      <c r="G1038" s="93"/>
      <c r="H1038" s="93"/>
    </row>
    <row r="1039" spans="6:8" x14ac:dyDescent="0.2">
      <c r="F1039" s="93"/>
      <c r="G1039" s="93"/>
      <c r="H1039" s="93"/>
    </row>
    <row r="1040" spans="6:8" x14ac:dyDescent="0.2">
      <c r="F1040" s="93"/>
      <c r="G1040" s="93"/>
      <c r="H1040" s="93"/>
    </row>
    <row r="1041" spans="6:8" x14ac:dyDescent="0.2">
      <c r="F1041" s="93"/>
      <c r="G1041" s="93"/>
      <c r="H1041" s="93"/>
    </row>
    <row r="1042" spans="6:8" x14ac:dyDescent="0.2">
      <c r="F1042" s="93"/>
      <c r="G1042" s="93"/>
      <c r="H1042" s="93"/>
    </row>
    <row r="1043" spans="6:8" x14ac:dyDescent="0.2">
      <c r="F1043" s="93"/>
      <c r="G1043" s="93"/>
      <c r="H1043" s="93"/>
    </row>
    <row r="1044" spans="6:8" x14ac:dyDescent="0.2">
      <c r="F1044" s="93"/>
      <c r="G1044" s="93"/>
      <c r="H1044" s="93"/>
    </row>
    <row r="1045" spans="6:8" x14ac:dyDescent="0.2">
      <c r="F1045" s="93"/>
      <c r="G1045" s="93"/>
      <c r="H1045" s="93"/>
    </row>
    <row r="1046" spans="6:8" x14ac:dyDescent="0.2">
      <c r="F1046" s="93"/>
      <c r="G1046" s="93"/>
      <c r="H1046" s="93"/>
    </row>
    <row r="1047" spans="6:8" x14ac:dyDescent="0.2">
      <c r="F1047" s="93"/>
      <c r="G1047" s="93"/>
      <c r="H1047" s="93"/>
    </row>
    <row r="1048" spans="6:8" x14ac:dyDescent="0.2">
      <c r="F1048" s="93"/>
      <c r="G1048" s="93"/>
      <c r="H1048" s="93"/>
    </row>
    <row r="1049" spans="6:8" x14ac:dyDescent="0.2">
      <c r="F1049" s="93"/>
      <c r="G1049" s="93"/>
      <c r="H1049" s="93"/>
    </row>
    <row r="1050" spans="6:8" x14ac:dyDescent="0.2">
      <c r="F1050" s="93"/>
      <c r="G1050" s="93"/>
      <c r="H1050" s="93"/>
    </row>
    <row r="1051" spans="6:8" x14ac:dyDescent="0.2">
      <c r="F1051" s="93"/>
      <c r="G1051" s="93"/>
      <c r="H1051" s="93"/>
    </row>
    <row r="1052" spans="6:8" x14ac:dyDescent="0.2">
      <c r="F1052" s="93"/>
      <c r="G1052" s="93"/>
      <c r="H1052" s="93"/>
    </row>
    <row r="1053" spans="6:8" x14ac:dyDescent="0.2">
      <c r="F1053" s="93"/>
      <c r="G1053" s="93"/>
      <c r="H1053" s="93"/>
    </row>
    <row r="1054" spans="6:8" x14ac:dyDescent="0.2">
      <c r="F1054" s="93"/>
      <c r="G1054" s="93"/>
      <c r="H1054" s="93"/>
    </row>
    <row r="1055" spans="6:8" x14ac:dyDescent="0.2">
      <c r="F1055" s="93"/>
      <c r="G1055" s="93"/>
      <c r="H1055" s="93"/>
    </row>
    <row r="1056" spans="6:8" x14ac:dyDescent="0.2">
      <c r="F1056" s="93"/>
      <c r="G1056" s="93"/>
      <c r="H1056" s="93"/>
    </row>
    <row r="1057" spans="6:8" x14ac:dyDescent="0.2">
      <c r="F1057" s="93"/>
      <c r="G1057" s="93"/>
      <c r="H1057" s="93"/>
    </row>
    <row r="1058" spans="6:8" x14ac:dyDescent="0.2">
      <c r="F1058" s="93"/>
      <c r="G1058" s="93"/>
      <c r="H1058" s="93"/>
    </row>
    <row r="1059" spans="6:8" x14ac:dyDescent="0.2">
      <c r="F1059" s="93"/>
      <c r="G1059" s="93"/>
      <c r="H1059" s="93"/>
    </row>
    <row r="1060" spans="6:8" x14ac:dyDescent="0.2">
      <c r="F1060" s="93"/>
      <c r="G1060" s="93"/>
      <c r="H1060" s="93"/>
    </row>
    <row r="1061" spans="6:8" x14ac:dyDescent="0.2">
      <c r="F1061" s="93"/>
      <c r="G1061" s="93"/>
      <c r="H1061" s="93"/>
    </row>
    <row r="1062" spans="6:8" x14ac:dyDescent="0.2">
      <c r="F1062" s="93"/>
      <c r="G1062" s="93"/>
      <c r="H1062" s="93"/>
    </row>
    <row r="1063" spans="6:8" x14ac:dyDescent="0.2">
      <c r="F1063" s="93"/>
      <c r="G1063" s="93"/>
      <c r="H1063" s="93"/>
    </row>
    <row r="1064" spans="6:8" x14ac:dyDescent="0.2">
      <c r="F1064" s="93"/>
      <c r="G1064" s="93"/>
      <c r="H1064" s="93"/>
    </row>
    <row r="1065" spans="6:8" x14ac:dyDescent="0.2">
      <c r="F1065" s="93"/>
      <c r="G1065" s="93"/>
      <c r="H1065" s="93"/>
    </row>
    <row r="1066" spans="6:8" x14ac:dyDescent="0.2">
      <c r="F1066" s="93"/>
      <c r="G1066" s="93"/>
      <c r="H1066" s="93"/>
    </row>
    <row r="1067" spans="6:8" x14ac:dyDescent="0.2">
      <c r="F1067" s="93"/>
      <c r="G1067" s="93"/>
      <c r="H1067" s="93"/>
    </row>
    <row r="1068" spans="6:8" x14ac:dyDescent="0.2">
      <c r="F1068" s="93"/>
      <c r="G1068" s="93"/>
      <c r="H1068" s="93"/>
    </row>
    <row r="1069" spans="6:8" x14ac:dyDescent="0.2">
      <c r="F1069" s="93"/>
      <c r="G1069" s="93"/>
      <c r="H1069" s="93"/>
    </row>
    <row r="1070" spans="6:8" x14ac:dyDescent="0.2">
      <c r="F1070" s="93"/>
      <c r="G1070" s="93"/>
      <c r="H1070" s="93"/>
    </row>
    <row r="1071" spans="6:8" x14ac:dyDescent="0.2">
      <c r="F1071" s="93"/>
      <c r="G1071" s="93"/>
      <c r="H1071" s="93"/>
    </row>
    <row r="1072" spans="6:8" x14ac:dyDescent="0.2">
      <c r="F1072" s="93"/>
      <c r="G1072" s="93"/>
      <c r="H1072" s="93"/>
    </row>
    <row r="1073" spans="6:8" x14ac:dyDescent="0.2">
      <c r="F1073" s="93"/>
      <c r="G1073" s="93"/>
      <c r="H1073" s="93"/>
    </row>
    <row r="1074" spans="6:8" x14ac:dyDescent="0.2">
      <c r="F1074" s="93"/>
      <c r="G1074" s="93"/>
      <c r="H1074" s="93"/>
    </row>
    <row r="1075" spans="6:8" x14ac:dyDescent="0.2">
      <c r="F1075" s="93"/>
      <c r="G1075" s="93"/>
      <c r="H1075" s="93"/>
    </row>
    <row r="1076" spans="6:8" x14ac:dyDescent="0.2">
      <c r="F1076" s="93"/>
      <c r="G1076" s="93"/>
      <c r="H1076" s="93"/>
    </row>
    <row r="1077" spans="6:8" x14ac:dyDescent="0.2">
      <c r="F1077" s="93"/>
      <c r="G1077" s="93"/>
      <c r="H1077" s="93"/>
    </row>
    <row r="1078" spans="6:8" x14ac:dyDescent="0.2">
      <c r="F1078" s="93"/>
      <c r="G1078" s="93"/>
      <c r="H1078" s="93"/>
    </row>
    <row r="1079" spans="6:8" x14ac:dyDescent="0.2">
      <c r="F1079" s="93"/>
      <c r="G1079" s="93"/>
      <c r="H1079" s="93"/>
    </row>
    <row r="1080" spans="6:8" x14ac:dyDescent="0.2">
      <c r="F1080" s="93"/>
      <c r="G1080" s="93"/>
      <c r="H1080" s="93"/>
    </row>
    <row r="1081" spans="6:8" x14ac:dyDescent="0.2">
      <c r="F1081" s="93"/>
      <c r="G1081" s="93"/>
      <c r="H1081" s="93"/>
    </row>
    <row r="1082" spans="6:8" x14ac:dyDescent="0.2">
      <c r="F1082" s="93"/>
      <c r="G1082" s="93"/>
      <c r="H1082" s="93"/>
    </row>
    <row r="1083" spans="6:8" x14ac:dyDescent="0.2">
      <c r="F1083" s="93"/>
      <c r="G1083" s="93"/>
      <c r="H1083" s="93"/>
    </row>
    <row r="1084" spans="6:8" x14ac:dyDescent="0.2">
      <c r="F1084" s="93"/>
      <c r="G1084" s="93"/>
      <c r="H1084" s="93"/>
    </row>
    <row r="1085" spans="6:8" x14ac:dyDescent="0.2">
      <c r="F1085" s="93"/>
      <c r="G1085" s="93"/>
      <c r="H1085" s="93"/>
    </row>
    <row r="1086" spans="6:8" x14ac:dyDescent="0.2">
      <c r="F1086" s="93"/>
      <c r="G1086" s="93"/>
      <c r="H1086" s="93"/>
    </row>
    <row r="1087" spans="6:8" x14ac:dyDescent="0.2">
      <c r="F1087" s="93"/>
      <c r="G1087" s="93"/>
      <c r="H1087" s="93"/>
    </row>
    <row r="1088" spans="6:8" x14ac:dyDescent="0.2">
      <c r="F1088" s="93"/>
      <c r="G1088" s="93"/>
      <c r="H1088" s="93"/>
    </row>
    <row r="1089" spans="6:8" x14ac:dyDescent="0.2">
      <c r="F1089" s="93"/>
      <c r="G1089" s="93"/>
      <c r="H1089" s="93"/>
    </row>
  </sheetData>
  <customSheetViews>
    <customSheetView guid="{1561A5C0-98C6-4E26-BD9D-1379D6E848E5}" showGridLines="0" fitToPage="1" showRuler="0" topLeftCell="A13">
      <selection activeCell="A29" sqref="A29"/>
      <pageMargins left="0.39370078740157483" right="0.39370078740157483" top="0.78740157480314965" bottom="0.78740157480314965" header="0.31496062992125984" footer="0.31496062992125984"/>
      <printOptions horizontalCentered="1"/>
      <pageSetup paperSize="9" scale="63" orientation="landscape" horizontalDpi="4294967294" r:id="rId1"/>
      <headerFooter alignWithMargins="0">
        <oddFooter>&amp;C&amp;F&amp;R&amp;A</oddFooter>
      </headerFooter>
    </customSheetView>
  </customSheetViews>
  <mergeCells count="3">
    <mergeCell ref="A95:E97"/>
    <mergeCell ref="D13:D14"/>
    <mergeCell ref="A5:E5"/>
  </mergeCells>
  <phoneticPr fontId="0" type="noConversion"/>
  <conditionalFormatting sqref="D17:D91">
    <cfRule type="expression" dxfId="39" priority="1" stopIfTrue="1">
      <formula>D17&gt;$D$15</formula>
    </cfRule>
  </conditionalFormatting>
  <conditionalFormatting sqref="E17:E91">
    <cfRule type="cellIs" dxfId="38" priority="2" stopIfTrue="1" operator="equal">
      <formula>"ERRO"</formula>
    </cfRule>
  </conditionalFormatting>
  <dataValidations count="1">
    <dataValidation type="custom" allowBlank="1" showInputMessage="1" showErrorMessage="1" errorTitle="ERRO" error="PRAZO DE DEDICAÇÃO DO INSUMO EM MESES MAIOR QUE O PRAZO CONTRATUAL." promptTitle="ALERTA" prompt="FAVOR INFORMAR O PRAZO EM MESES DE DEDICAÇÃO DESTE INSUMO AO CONTRATO." sqref="D17:D91" xr:uid="{00000000-0002-0000-0B00-000000000000}">
      <formula1>D17&lt;=$D$15</formula1>
    </dataValidation>
  </dataValidations>
  <printOptions horizontalCentered="1"/>
  <pageMargins left="0.39370078740157483" right="0.39370078740157483" top="0.39370078740157483" bottom="0.59055118110236227" header="0.19685039370078741" footer="0.19685039370078741"/>
  <pageSetup paperSize="9" scale="87" orientation="landscape" horizontalDpi="4294967294" r:id="rId2"/>
  <headerFooter alignWithMargins="0">
    <oddFooter>&amp;L&amp;A&amp;C&amp;F&amp;Rpágina &amp;P de &amp;N</oddFooter>
  </headerFooter>
  <ignoredErrors>
    <ignoredError sqref="D15" evalError="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4">
    <pageSetUpPr fitToPage="1"/>
  </sheetPr>
  <dimension ref="A1:Q1071"/>
  <sheetViews>
    <sheetView showGridLines="0" showRowColHeaders="0" zoomScale="80" zoomScaleNormal="80" zoomScaleSheetLayoutView="50" workbookViewId="0">
      <pane ySplit="7" topLeftCell="A8" activePane="bottomLeft" state="frozen"/>
      <selection activeCell="B17" sqref="B17"/>
      <selection pane="bottomLeft" activeCell="A13" sqref="A13"/>
    </sheetView>
  </sheetViews>
  <sheetFormatPr defaultColWidth="9.140625" defaultRowHeight="15" x14ac:dyDescent="0.2"/>
  <cols>
    <col min="1" max="1" width="49.140625" style="406" customWidth="1"/>
    <col min="2" max="4" width="17.28515625" style="406" customWidth="1"/>
    <col min="5" max="6" width="16.42578125" style="406" customWidth="1"/>
    <col min="7" max="7" width="17.28515625" style="406" customWidth="1"/>
    <col min="8" max="10" width="22.7109375" style="406" customWidth="1"/>
    <col min="11" max="13" width="16.7109375" style="406" customWidth="1"/>
    <col min="14" max="14" width="19.5703125" style="406" customWidth="1"/>
    <col min="15" max="15" width="16" style="406" bestFit="1" customWidth="1"/>
    <col min="16" max="17" width="19.7109375" style="406" customWidth="1"/>
    <col min="18" max="16384" width="9.140625" style="406"/>
  </cols>
  <sheetData>
    <row r="1" spans="1:17" ht="15.75" customHeight="1" x14ac:dyDescent="0.2">
      <c r="A1" s="404"/>
      <c r="B1" s="404"/>
      <c r="C1" s="405"/>
      <c r="E1" s="407"/>
      <c r="F1" s="407"/>
    </row>
    <row r="2" spans="1:17" ht="12.75" customHeight="1" x14ac:dyDescent="0.2">
      <c r="A2" s="409"/>
      <c r="B2" s="409"/>
      <c r="C2" s="405"/>
    </row>
    <row r="3" spans="1:17" ht="15.75" customHeight="1" x14ac:dyDescent="0.2">
      <c r="A3" s="409"/>
      <c r="B3" s="409"/>
      <c r="C3" s="405"/>
    </row>
    <row r="4" spans="1:17" ht="15" customHeight="1" x14ac:dyDescent="0.2">
      <c r="A4" s="442">
        <f>'DADOS GERAIS'!A4</f>
        <v>0</v>
      </c>
      <c r="B4" s="448"/>
      <c r="C4" s="405"/>
    </row>
    <row r="5" spans="1:17" ht="15.75" customHeight="1" x14ac:dyDescent="0.35">
      <c r="A5" s="441">
        <f>'DADOS GERAIS'!$A$5</f>
        <v>0</v>
      </c>
      <c r="B5" s="411"/>
      <c r="C5" s="411"/>
      <c r="D5" s="411"/>
      <c r="E5" s="411"/>
      <c r="F5" s="411"/>
      <c r="G5" s="411"/>
      <c r="H5" s="411"/>
      <c r="I5" s="411"/>
      <c r="J5" s="411"/>
    </row>
    <row r="6" spans="1:17" ht="15.75" customHeight="1" x14ac:dyDescent="0.2">
      <c r="A6" s="442" t="str">
        <f>'DADOS GERAIS'!$A$6</f>
        <v xml:space="preserve"> Nº </v>
      </c>
      <c r="B6" s="449"/>
      <c r="C6" s="412"/>
      <c r="D6" s="413"/>
      <c r="E6" s="413"/>
      <c r="F6" s="413"/>
      <c r="G6" s="413"/>
      <c r="H6" s="413"/>
      <c r="I6" s="413"/>
      <c r="J6" s="413"/>
      <c r="K6" s="414"/>
      <c r="L6" s="414"/>
      <c r="M6" s="414"/>
    </row>
    <row r="7" spans="1:17" ht="15.75" customHeight="1" x14ac:dyDescent="0.2">
      <c r="A7" s="443" t="s">
        <v>284</v>
      </c>
      <c r="B7" s="450"/>
      <c r="C7" s="415"/>
      <c r="D7" s="416"/>
      <c r="E7" s="416"/>
      <c r="F7" s="416"/>
      <c r="G7" s="416"/>
      <c r="H7" s="416"/>
      <c r="I7" s="416"/>
      <c r="J7" s="416"/>
      <c r="K7" s="417"/>
      <c r="L7" s="417"/>
      <c r="M7" s="417"/>
      <c r="N7" s="417"/>
      <c r="O7" s="417"/>
      <c r="P7" s="417"/>
      <c r="Q7" s="417"/>
    </row>
    <row r="8" spans="1:17" ht="15.75" customHeight="1" x14ac:dyDescent="0.2">
      <c r="A8" s="418"/>
      <c r="B8" s="418"/>
      <c r="C8" s="412"/>
      <c r="D8" s="413"/>
      <c r="E8" s="413"/>
      <c r="F8" s="451"/>
      <c r="G8" s="413"/>
      <c r="H8" s="413"/>
      <c r="I8" s="413"/>
      <c r="J8" s="413"/>
      <c r="K8" s="414"/>
      <c r="L8" s="414"/>
      <c r="M8" s="414"/>
    </row>
    <row r="9" spans="1:17" ht="15.75" customHeight="1" x14ac:dyDescent="0.2">
      <c r="A9" s="440" t="s">
        <v>394</v>
      </c>
      <c r="B9" s="420" t="str">
        <f>'DADOS GERAIS'!C17&amp;" / MÊS"</f>
        <v xml:space="preserve"> / MÊS</v>
      </c>
      <c r="C9" s="420" t="str">
        <f>'DADOS GERAIS'!C17&amp;" / CONTRATO"</f>
        <v xml:space="preserve"> / CONTRATO</v>
      </c>
      <c r="D9" s="413"/>
      <c r="E9" s="413"/>
      <c r="F9" s="451"/>
      <c r="G9" s="413"/>
      <c r="H9" s="413"/>
      <c r="I9" s="413"/>
      <c r="J9" s="413"/>
      <c r="K9" s="414"/>
      <c r="L9" s="414"/>
      <c r="M9" s="414"/>
    </row>
    <row r="10" spans="1:17" ht="24.95" customHeight="1" x14ac:dyDescent="0.2">
      <c r="A10" s="421" t="s">
        <v>285</v>
      </c>
      <c r="B10" s="447">
        <f>IF(C10=0,0,C10/'DADOS GERAIS'!$B$24)</f>
        <v>0</v>
      </c>
      <c r="C10" s="447">
        <f>$J$113</f>
        <v>0</v>
      </c>
      <c r="E10" s="413"/>
      <c r="F10" s="748"/>
      <c r="G10" s="748"/>
      <c r="H10" s="413"/>
      <c r="I10" s="413"/>
      <c r="J10" s="413"/>
      <c r="K10" s="414"/>
      <c r="L10" s="414"/>
      <c r="M10" s="414"/>
    </row>
    <row r="11" spans="1:17" ht="24.95" customHeight="1" x14ac:dyDescent="0.2">
      <c r="F11" s="452"/>
      <c r="G11" s="452"/>
      <c r="H11" s="453"/>
      <c r="I11" s="453"/>
      <c r="J11" s="454"/>
      <c r="K11" s="414"/>
      <c r="L11" s="414"/>
      <c r="M11" s="414"/>
    </row>
    <row r="12" spans="1:17" ht="60" x14ac:dyDescent="0.2">
      <c r="A12" s="618" t="s">
        <v>288</v>
      </c>
      <c r="B12" s="612" t="s">
        <v>388</v>
      </c>
      <c r="C12" s="612" t="s">
        <v>286</v>
      </c>
      <c r="D12" s="612" t="s">
        <v>373</v>
      </c>
      <c r="E12" s="612" t="s">
        <v>156</v>
      </c>
      <c r="F12" s="612" t="s">
        <v>377</v>
      </c>
      <c r="G12" s="641" t="s">
        <v>287</v>
      </c>
      <c r="H12" s="612" t="str">
        <f>"CUSTO UNITÁRIO ("&amp;'DADOS GERAIS'!C17&amp;")"</f>
        <v>CUSTO UNITÁRIO ()</v>
      </c>
      <c r="I12" s="641" t="str">
        <f>"VALOR TOTAL ("&amp;'DADOS GERAIS'!C17&amp;"), DILUÍDO PARA O PRAZO TOTAL DO CONTRATO"</f>
        <v>VALOR TOTAL (), DILUÍDO PARA O PRAZO TOTAL DO CONTRATO</v>
      </c>
      <c r="J12" s="642" t="str">
        <f>"TOTAL CONTRATO ("&amp;'DADOS GERAIS'!C17&amp;")"</f>
        <v>TOTAL CONTRATO ()</v>
      </c>
      <c r="N12" s="414"/>
      <c r="O12" s="414"/>
      <c r="P12" s="414"/>
      <c r="Q12" s="414"/>
    </row>
    <row r="13" spans="1:17" x14ac:dyDescent="0.2">
      <c r="A13" s="622"/>
      <c r="B13" s="643"/>
      <c r="C13" s="644"/>
      <c r="D13" s="629"/>
      <c r="E13" s="623"/>
      <c r="F13" s="623"/>
      <c r="G13" s="631" t="str">
        <f>IF(A13&lt;&gt;"",(D13*E13*F13),"")</f>
        <v/>
      </c>
      <c r="H13" s="645"/>
      <c r="I13" s="646" t="str">
        <f>IF(J13&lt;&gt;"",J13/'DADOS GERAIS'!$B$24,"")</f>
        <v/>
      </c>
      <c r="J13" s="647" t="str">
        <f>IF(C13="","",IF(C13="Mês",D13*H13*E13,H13*G13))</f>
        <v/>
      </c>
      <c r="N13" s="414"/>
      <c r="O13" s="414"/>
      <c r="P13" s="414"/>
      <c r="Q13" s="414"/>
    </row>
    <row r="14" spans="1:17" x14ac:dyDescent="0.2">
      <c r="A14" s="622"/>
      <c r="B14" s="643"/>
      <c r="C14" s="644"/>
      <c r="D14" s="629"/>
      <c r="E14" s="623"/>
      <c r="F14" s="623"/>
      <c r="G14" s="631" t="str">
        <f t="shared" ref="G14:G91" si="0">IF(A14&lt;&gt;"",(D14*E14*F14),"")</f>
        <v/>
      </c>
      <c r="H14" s="645"/>
      <c r="I14" s="646" t="str">
        <f>IF(J14&lt;&gt;"",J14/'DADOS GERAIS'!$B$24,"")</f>
        <v/>
      </c>
      <c r="J14" s="647" t="str">
        <f t="shared" ref="J14:J77" si="1">IF(C14="","",IF(C14="Mês",D14*H14*E14,H14*G14))</f>
        <v/>
      </c>
      <c r="N14" s="414"/>
      <c r="O14" s="414"/>
      <c r="P14" s="414"/>
      <c r="Q14" s="414"/>
    </row>
    <row r="15" spans="1:17" x14ac:dyDescent="0.2">
      <c r="A15" s="622"/>
      <c r="B15" s="643"/>
      <c r="C15" s="644"/>
      <c r="D15" s="629"/>
      <c r="E15" s="623"/>
      <c r="F15" s="623"/>
      <c r="G15" s="631" t="str">
        <f t="shared" si="0"/>
        <v/>
      </c>
      <c r="H15" s="645"/>
      <c r="I15" s="646" t="str">
        <f>IF(J15&lt;&gt;"",J15/'DADOS GERAIS'!$B$24,"")</f>
        <v/>
      </c>
      <c r="J15" s="647" t="str">
        <f t="shared" si="1"/>
        <v/>
      </c>
      <c r="N15" s="414"/>
      <c r="O15" s="414"/>
      <c r="P15" s="414"/>
      <c r="Q15" s="414"/>
    </row>
    <row r="16" spans="1:17" x14ac:dyDescent="0.2">
      <c r="A16" s="622"/>
      <c r="B16" s="643"/>
      <c r="C16" s="644"/>
      <c r="D16" s="629"/>
      <c r="E16" s="623"/>
      <c r="F16" s="623"/>
      <c r="G16" s="631" t="str">
        <f t="shared" si="0"/>
        <v/>
      </c>
      <c r="H16" s="645"/>
      <c r="I16" s="646" t="str">
        <f>IF(J16&lt;&gt;"",J16/'DADOS GERAIS'!$B$24,"")</f>
        <v/>
      </c>
      <c r="J16" s="647" t="str">
        <f t="shared" si="1"/>
        <v/>
      </c>
      <c r="N16" s="414"/>
      <c r="O16" s="414"/>
      <c r="P16" s="414"/>
      <c r="Q16" s="414"/>
    </row>
    <row r="17" spans="1:17" x14ac:dyDescent="0.2">
      <c r="A17" s="622"/>
      <c r="B17" s="643"/>
      <c r="C17" s="644"/>
      <c r="D17" s="629"/>
      <c r="E17" s="623"/>
      <c r="F17" s="623"/>
      <c r="G17" s="631" t="str">
        <f t="shared" si="0"/>
        <v/>
      </c>
      <c r="H17" s="645"/>
      <c r="I17" s="646" t="str">
        <f>IF(J17&lt;&gt;"",J17/'DADOS GERAIS'!$B$24,"")</f>
        <v/>
      </c>
      <c r="J17" s="647" t="str">
        <f t="shared" si="1"/>
        <v/>
      </c>
      <c r="N17" s="414"/>
      <c r="O17" s="414"/>
      <c r="P17" s="414"/>
      <c r="Q17" s="414"/>
    </row>
    <row r="18" spans="1:17" x14ac:dyDescent="0.2">
      <c r="A18" s="622"/>
      <c r="B18" s="643"/>
      <c r="C18" s="644"/>
      <c r="D18" s="629"/>
      <c r="E18" s="623"/>
      <c r="F18" s="623"/>
      <c r="G18" s="631" t="str">
        <f t="shared" si="0"/>
        <v/>
      </c>
      <c r="H18" s="645"/>
      <c r="I18" s="646" t="str">
        <f>IF(J18&lt;&gt;"",J18/'DADOS GERAIS'!$B$24,"")</f>
        <v/>
      </c>
      <c r="J18" s="647" t="str">
        <f t="shared" si="1"/>
        <v/>
      </c>
      <c r="N18" s="414"/>
      <c r="O18" s="414"/>
      <c r="P18" s="414"/>
      <c r="Q18" s="414"/>
    </row>
    <row r="19" spans="1:17" x14ac:dyDescent="0.2">
      <c r="A19" s="622"/>
      <c r="B19" s="643"/>
      <c r="C19" s="644"/>
      <c r="D19" s="629"/>
      <c r="E19" s="623"/>
      <c r="F19" s="623"/>
      <c r="G19" s="631" t="str">
        <f t="shared" si="0"/>
        <v/>
      </c>
      <c r="H19" s="645"/>
      <c r="I19" s="646" t="str">
        <f>IF(J19&lt;&gt;"",J19/'DADOS GERAIS'!$B$24,"")</f>
        <v/>
      </c>
      <c r="J19" s="647" t="str">
        <f t="shared" si="1"/>
        <v/>
      </c>
      <c r="N19" s="414"/>
      <c r="O19" s="414"/>
      <c r="P19" s="414"/>
      <c r="Q19" s="414"/>
    </row>
    <row r="20" spans="1:17" x14ac:dyDescent="0.2">
      <c r="A20" s="622"/>
      <c r="B20" s="643"/>
      <c r="C20" s="644"/>
      <c r="D20" s="629"/>
      <c r="E20" s="623"/>
      <c r="F20" s="623"/>
      <c r="G20" s="631" t="str">
        <f t="shared" si="0"/>
        <v/>
      </c>
      <c r="H20" s="645"/>
      <c r="I20" s="646" t="str">
        <f>IF(J20&lt;&gt;"",J20/'DADOS GERAIS'!$B$24,"")</f>
        <v/>
      </c>
      <c r="J20" s="647" t="str">
        <f t="shared" si="1"/>
        <v/>
      </c>
      <c r="N20" s="414"/>
      <c r="O20" s="414"/>
      <c r="P20" s="414"/>
      <c r="Q20" s="414"/>
    </row>
    <row r="21" spans="1:17" x14ac:dyDescent="0.2">
      <c r="A21" s="622"/>
      <c r="B21" s="643"/>
      <c r="C21" s="644"/>
      <c r="D21" s="629"/>
      <c r="E21" s="623"/>
      <c r="F21" s="623"/>
      <c r="G21" s="631" t="str">
        <f t="shared" si="0"/>
        <v/>
      </c>
      <c r="H21" s="645"/>
      <c r="I21" s="646" t="str">
        <f>IF(J21&lt;&gt;"",J21/'DADOS GERAIS'!$B$24,"")</f>
        <v/>
      </c>
      <c r="J21" s="647" t="str">
        <f t="shared" si="1"/>
        <v/>
      </c>
      <c r="N21" s="414"/>
      <c r="O21" s="414"/>
      <c r="P21" s="414"/>
      <c r="Q21" s="414"/>
    </row>
    <row r="22" spans="1:17" x14ac:dyDescent="0.2">
      <c r="A22" s="622"/>
      <c r="B22" s="643"/>
      <c r="C22" s="644"/>
      <c r="D22" s="629"/>
      <c r="E22" s="623"/>
      <c r="F22" s="623"/>
      <c r="G22" s="631" t="str">
        <f t="shared" si="0"/>
        <v/>
      </c>
      <c r="H22" s="645"/>
      <c r="I22" s="646" t="str">
        <f>IF(J22&lt;&gt;"",J22/'DADOS GERAIS'!$B$24,"")</f>
        <v/>
      </c>
      <c r="J22" s="647" t="str">
        <f t="shared" si="1"/>
        <v/>
      </c>
      <c r="N22" s="414"/>
      <c r="O22" s="414"/>
      <c r="P22" s="414"/>
      <c r="Q22" s="414"/>
    </row>
    <row r="23" spans="1:17" x14ac:dyDescent="0.2">
      <c r="A23" s="622"/>
      <c r="B23" s="643"/>
      <c r="C23" s="644"/>
      <c r="D23" s="629"/>
      <c r="E23" s="623"/>
      <c r="F23" s="623"/>
      <c r="G23" s="631" t="str">
        <f t="shared" si="0"/>
        <v/>
      </c>
      <c r="H23" s="645"/>
      <c r="I23" s="646" t="str">
        <f>IF(J23&lt;&gt;"",J23/'DADOS GERAIS'!$B$24,"")</f>
        <v/>
      </c>
      <c r="J23" s="647" t="str">
        <f t="shared" si="1"/>
        <v/>
      </c>
      <c r="N23" s="414"/>
      <c r="O23" s="414"/>
      <c r="P23" s="414"/>
      <c r="Q23" s="414"/>
    </row>
    <row r="24" spans="1:17" x14ac:dyDescent="0.2">
      <c r="A24" s="622"/>
      <c r="B24" s="643"/>
      <c r="C24" s="644"/>
      <c r="D24" s="629"/>
      <c r="E24" s="623"/>
      <c r="F24" s="623"/>
      <c r="G24" s="631" t="str">
        <f t="shared" si="0"/>
        <v/>
      </c>
      <c r="H24" s="645"/>
      <c r="I24" s="646" t="str">
        <f>IF(J24&lt;&gt;"",J24/'DADOS GERAIS'!$B$24,"")</f>
        <v/>
      </c>
      <c r="J24" s="647" t="str">
        <f t="shared" si="1"/>
        <v/>
      </c>
      <c r="N24" s="414"/>
      <c r="O24" s="414"/>
      <c r="P24" s="414"/>
      <c r="Q24" s="414"/>
    </row>
    <row r="25" spans="1:17" x14ac:dyDescent="0.2">
      <c r="A25" s="622"/>
      <c r="B25" s="643"/>
      <c r="C25" s="644"/>
      <c r="D25" s="629"/>
      <c r="E25" s="623"/>
      <c r="F25" s="623"/>
      <c r="G25" s="631" t="str">
        <f t="shared" si="0"/>
        <v/>
      </c>
      <c r="H25" s="645"/>
      <c r="I25" s="646" t="str">
        <f>IF(J25&lt;&gt;"",J25/'DADOS GERAIS'!$B$24,"")</f>
        <v/>
      </c>
      <c r="J25" s="647" t="str">
        <f t="shared" si="1"/>
        <v/>
      </c>
      <c r="N25" s="414"/>
      <c r="O25" s="414"/>
      <c r="P25" s="414"/>
      <c r="Q25" s="414"/>
    </row>
    <row r="26" spans="1:17" x14ac:dyDescent="0.2">
      <c r="A26" s="622"/>
      <c r="B26" s="643"/>
      <c r="C26" s="644"/>
      <c r="D26" s="629"/>
      <c r="E26" s="623"/>
      <c r="F26" s="623"/>
      <c r="G26" s="631" t="str">
        <f t="shared" si="0"/>
        <v/>
      </c>
      <c r="H26" s="645"/>
      <c r="I26" s="646" t="str">
        <f>IF(J26&lt;&gt;"",J26/'DADOS GERAIS'!$B$24,"")</f>
        <v/>
      </c>
      <c r="J26" s="647" t="str">
        <f t="shared" si="1"/>
        <v/>
      </c>
      <c r="N26" s="414"/>
      <c r="O26" s="414"/>
      <c r="P26" s="414"/>
      <c r="Q26" s="414"/>
    </row>
    <row r="27" spans="1:17" x14ac:dyDescent="0.2">
      <c r="A27" s="622"/>
      <c r="B27" s="643"/>
      <c r="C27" s="644"/>
      <c r="D27" s="629"/>
      <c r="E27" s="623"/>
      <c r="F27" s="623"/>
      <c r="G27" s="631" t="str">
        <f t="shared" si="0"/>
        <v/>
      </c>
      <c r="H27" s="645"/>
      <c r="I27" s="646" t="str">
        <f>IF(J27&lt;&gt;"",J27/'DADOS GERAIS'!$B$24,"")</f>
        <v/>
      </c>
      <c r="J27" s="647" t="str">
        <f t="shared" si="1"/>
        <v/>
      </c>
      <c r="N27" s="414"/>
      <c r="O27" s="414"/>
      <c r="P27" s="414"/>
      <c r="Q27" s="414"/>
    </row>
    <row r="28" spans="1:17" x14ac:dyDescent="0.2">
      <c r="A28" s="622"/>
      <c r="B28" s="643"/>
      <c r="C28" s="644"/>
      <c r="D28" s="629"/>
      <c r="E28" s="623"/>
      <c r="F28" s="623"/>
      <c r="G28" s="631" t="str">
        <f t="shared" si="0"/>
        <v/>
      </c>
      <c r="H28" s="645"/>
      <c r="I28" s="646" t="str">
        <f>IF(J28&lt;&gt;"",J28/'DADOS GERAIS'!$B$24,"")</f>
        <v/>
      </c>
      <c r="J28" s="647" t="str">
        <f t="shared" si="1"/>
        <v/>
      </c>
      <c r="N28" s="414"/>
      <c r="O28" s="414"/>
      <c r="P28" s="414"/>
      <c r="Q28" s="414"/>
    </row>
    <row r="29" spans="1:17" x14ac:dyDescent="0.2">
      <c r="A29" s="622"/>
      <c r="B29" s="643"/>
      <c r="C29" s="644"/>
      <c r="D29" s="629"/>
      <c r="E29" s="623"/>
      <c r="F29" s="623"/>
      <c r="G29" s="631" t="str">
        <f t="shared" ref="G29:G75" si="2">IF(A29&lt;&gt;"",(D29*E29*F29),"")</f>
        <v/>
      </c>
      <c r="H29" s="645"/>
      <c r="I29" s="646" t="str">
        <f>IF(J29&lt;&gt;"",J29/'DADOS GERAIS'!$B$24,"")</f>
        <v/>
      </c>
      <c r="J29" s="647" t="str">
        <f t="shared" si="1"/>
        <v/>
      </c>
      <c r="N29" s="414"/>
      <c r="O29" s="414"/>
      <c r="P29" s="414"/>
      <c r="Q29" s="414"/>
    </row>
    <row r="30" spans="1:17" x14ac:dyDescent="0.2">
      <c r="A30" s="622"/>
      <c r="B30" s="643"/>
      <c r="C30" s="644"/>
      <c r="D30" s="629"/>
      <c r="E30" s="623"/>
      <c r="F30" s="623"/>
      <c r="G30" s="631" t="str">
        <f t="shared" si="2"/>
        <v/>
      </c>
      <c r="H30" s="645"/>
      <c r="I30" s="646" t="str">
        <f>IF(J30&lt;&gt;"",J30/'DADOS GERAIS'!$B$24,"")</f>
        <v/>
      </c>
      <c r="J30" s="647" t="str">
        <f t="shared" si="1"/>
        <v/>
      </c>
      <c r="N30" s="414"/>
      <c r="O30" s="414"/>
      <c r="P30" s="414"/>
      <c r="Q30" s="414"/>
    </row>
    <row r="31" spans="1:17" x14ac:dyDescent="0.2">
      <c r="A31" s="622"/>
      <c r="B31" s="643"/>
      <c r="C31" s="644"/>
      <c r="D31" s="629"/>
      <c r="E31" s="623"/>
      <c r="F31" s="623"/>
      <c r="G31" s="631" t="str">
        <f t="shared" si="2"/>
        <v/>
      </c>
      <c r="H31" s="645"/>
      <c r="I31" s="646" t="str">
        <f>IF(J31&lt;&gt;"",J31/'DADOS GERAIS'!$B$24,"")</f>
        <v/>
      </c>
      <c r="J31" s="647" t="str">
        <f t="shared" si="1"/>
        <v/>
      </c>
      <c r="N31" s="414"/>
      <c r="O31" s="414"/>
      <c r="P31" s="414"/>
      <c r="Q31" s="414"/>
    </row>
    <row r="32" spans="1:17" x14ac:dyDescent="0.2">
      <c r="A32" s="622"/>
      <c r="B32" s="643"/>
      <c r="C32" s="644"/>
      <c r="D32" s="629"/>
      <c r="E32" s="623"/>
      <c r="F32" s="623"/>
      <c r="G32" s="631" t="str">
        <f t="shared" si="2"/>
        <v/>
      </c>
      <c r="H32" s="645"/>
      <c r="I32" s="646" t="str">
        <f>IF(J32&lt;&gt;"",J32/'DADOS GERAIS'!$B$24,"")</f>
        <v/>
      </c>
      <c r="J32" s="647" t="str">
        <f t="shared" si="1"/>
        <v/>
      </c>
      <c r="N32" s="414"/>
      <c r="O32" s="414"/>
      <c r="P32" s="414"/>
      <c r="Q32" s="414"/>
    </row>
    <row r="33" spans="1:17" x14ac:dyDescent="0.2">
      <c r="A33" s="622"/>
      <c r="B33" s="643"/>
      <c r="C33" s="644"/>
      <c r="D33" s="629"/>
      <c r="E33" s="623"/>
      <c r="F33" s="623"/>
      <c r="G33" s="631" t="str">
        <f t="shared" si="2"/>
        <v/>
      </c>
      <c r="H33" s="645"/>
      <c r="I33" s="646" t="str">
        <f>IF(J33&lt;&gt;"",J33/'DADOS GERAIS'!$B$24,"")</f>
        <v/>
      </c>
      <c r="J33" s="647" t="str">
        <f t="shared" si="1"/>
        <v/>
      </c>
      <c r="N33" s="414"/>
      <c r="O33" s="414"/>
      <c r="P33" s="414"/>
      <c r="Q33" s="414"/>
    </row>
    <row r="34" spans="1:17" x14ac:dyDescent="0.2">
      <c r="A34" s="622"/>
      <c r="B34" s="643"/>
      <c r="C34" s="644"/>
      <c r="D34" s="629"/>
      <c r="E34" s="623"/>
      <c r="F34" s="623"/>
      <c r="G34" s="631" t="str">
        <f t="shared" si="2"/>
        <v/>
      </c>
      <c r="H34" s="645"/>
      <c r="I34" s="646" t="str">
        <f>IF(J34&lt;&gt;"",J34/'DADOS GERAIS'!$B$24,"")</f>
        <v/>
      </c>
      <c r="J34" s="647" t="str">
        <f t="shared" si="1"/>
        <v/>
      </c>
      <c r="N34" s="414"/>
      <c r="O34" s="414"/>
      <c r="P34" s="414"/>
      <c r="Q34" s="414"/>
    </row>
    <row r="35" spans="1:17" x14ac:dyDescent="0.2">
      <c r="A35" s="622"/>
      <c r="B35" s="643"/>
      <c r="C35" s="644"/>
      <c r="D35" s="629"/>
      <c r="E35" s="623"/>
      <c r="F35" s="623"/>
      <c r="G35" s="631" t="str">
        <f t="shared" si="2"/>
        <v/>
      </c>
      <c r="H35" s="645"/>
      <c r="I35" s="646" t="str">
        <f>IF(J35&lt;&gt;"",J35/'DADOS GERAIS'!$B$24,"")</f>
        <v/>
      </c>
      <c r="J35" s="647" t="str">
        <f t="shared" si="1"/>
        <v/>
      </c>
      <c r="N35" s="414"/>
      <c r="O35" s="414"/>
      <c r="P35" s="414"/>
      <c r="Q35" s="414"/>
    </row>
    <row r="36" spans="1:17" x14ac:dyDescent="0.2">
      <c r="A36" s="622"/>
      <c r="B36" s="643"/>
      <c r="C36" s="644"/>
      <c r="D36" s="629"/>
      <c r="E36" s="623"/>
      <c r="F36" s="623"/>
      <c r="G36" s="631" t="str">
        <f t="shared" si="2"/>
        <v/>
      </c>
      <c r="H36" s="645"/>
      <c r="I36" s="646" t="str">
        <f>IF(J36&lt;&gt;"",J36/'DADOS GERAIS'!$B$24,"")</f>
        <v/>
      </c>
      <c r="J36" s="647" t="str">
        <f t="shared" si="1"/>
        <v/>
      </c>
      <c r="N36" s="414"/>
      <c r="O36" s="414"/>
      <c r="P36" s="414"/>
      <c r="Q36" s="414"/>
    </row>
    <row r="37" spans="1:17" x14ac:dyDescent="0.2">
      <c r="A37" s="622"/>
      <c r="B37" s="643"/>
      <c r="C37" s="644"/>
      <c r="D37" s="629"/>
      <c r="E37" s="623"/>
      <c r="F37" s="623"/>
      <c r="G37" s="631" t="str">
        <f t="shared" si="2"/>
        <v/>
      </c>
      <c r="H37" s="645"/>
      <c r="I37" s="646" t="str">
        <f>IF(J37&lt;&gt;"",J37/'DADOS GERAIS'!$B$24,"")</f>
        <v/>
      </c>
      <c r="J37" s="647" t="str">
        <f t="shared" si="1"/>
        <v/>
      </c>
      <c r="N37" s="414"/>
      <c r="O37" s="414"/>
      <c r="P37" s="414"/>
      <c r="Q37" s="414"/>
    </row>
    <row r="38" spans="1:17" x14ac:dyDescent="0.2">
      <c r="A38" s="622"/>
      <c r="B38" s="643"/>
      <c r="C38" s="644"/>
      <c r="D38" s="629"/>
      <c r="E38" s="623"/>
      <c r="F38" s="623"/>
      <c r="G38" s="631" t="str">
        <f t="shared" si="2"/>
        <v/>
      </c>
      <c r="H38" s="645"/>
      <c r="I38" s="646" t="str">
        <f>IF(J38&lt;&gt;"",J38/'DADOS GERAIS'!$B$24,"")</f>
        <v/>
      </c>
      <c r="J38" s="647" t="str">
        <f t="shared" si="1"/>
        <v/>
      </c>
      <c r="N38" s="414"/>
      <c r="O38" s="414"/>
      <c r="P38" s="414"/>
      <c r="Q38" s="414"/>
    </row>
    <row r="39" spans="1:17" x14ac:dyDescent="0.2">
      <c r="A39" s="622"/>
      <c r="B39" s="643"/>
      <c r="C39" s="644"/>
      <c r="D39" s="629"/>
      <c r="E39" s="623"/>
      <c r="F39" s="623"/>
      <c r="G39" s="631" t="str">
        <f t="shared" si="2"/>
        <v/>
      </c>
      <c r="H39" s="645"/>
      <c r="I39" s="646" t="str">
        <f>IF(J39&lt;&gt;"",J39/'DADOS GERAIS'!$B$24,"")</f>
        <v/>
      </c>
      <c r="J39" s="647" t="str">
        <f t="shared" si="1"/>
        <v/>
      </c>
      <c r="N39" s="414"/>
      <c r="O39" s="414"/>
      <c r="P39" s="414"/>
      <c r="Q39" s="414"/>
    </row>
    <row r="40" spans="1:17" x14ac:dyDescent="0.2">
      <c r="A40" s="622"/>
      <c r="B40" s="643"/>
      <c r="C40" s="644"/>
      <c r="D40" s="629"/>
      <c r="E40" s="623"/>
      <c r="F40" s="623"/>
      <c r="G40" s="631" t="str">
        <f t="shared" si="2"/>
        <v/>
      </c>
      <c r="H40" s="645"/>
      <c r="I40" s="646" t="str">
        <f>IF(J40&lt;&gt;"",J40/'DADOS GERAIS'!$B$24,"")</f>
        <v/>
      </c>
      <c r="J40" s="647" t="str">
        <f t="shared" si="1"/>
        <v/>
      </c>
      <c r="N40" s="414"/>
      <c r="O40" s="414"/>
      <c r="P40" s="414"/>
      <c r="Q40" s="414"/>
    </row>
    <row r="41" spans="1:17" x14ac:dyDescent="0.2">
      <c r="A41" s="622"/>
      <c r="B41" s="643"/>
      <c r="C41" s="644"/>
      <c r="D41" s="629"/>
      <c r="E41" s="623"/>
      <c r="F41" s="623"/>
      <c r="G41" s="631" t="str">
        <f t="shared" si="2"/>
        <v/>
      </c>
      <c r="H41" s="645"/>
      <c r="I41" s="646" t="str">
        <f>IF(J41&lt;&gt;"",J41/'DADOS GERAIS'!$B$24,"")</f>
        <v/>
      </c>
      <c r="J41" s="647" t="str">
        <f t="shared" si="1"/>
        <v/>
      </c>
      <c r="N41" s="414"/>
      <c r="O41" s="414"/>
      <c r="P41" s="414"/>
      <c r="Q41" s="414"/>
    </row>
    <row r="42" spans="1:17" x14ac:dyDescent="0.2">
      <c r="A42" s="622"/>
      <c r="B42" s="643"/>
      <c r="C42" s="644"/>
      <c r="D42" s="629"/>
      <c r="E42" s="623"/>
      <c r="F42" s="623"/>
      <c r="G42" s="631" t="str">
        <f t="shared" si="2"/>
        <v/>
      </c>
      <c r="H42" s="645"/>
      <c r="I42" s="646" t="str">
        <f>IF(J42&lt;&gt;"",J42/'DADOS GERAIS'!$B$24,"")</f>
        <v/>
      </c>
      <c r="J42" s="647" t="str">
        <f t="shared" si="1"/>
        <v/>
      </c>
      <c r="N42" s="414"/>
      <c r="O42" s="414"/>
      <c r="P42" s="414"/>
      <c r="Q42" s="414"/>
    </row>
    <row r="43" spans="1:17" x14ac:dyDescent="0.2">
      <c r="A43" s="622"/>
      <c r="B43" s="643"/>
      <c r="C43" s="644"/>
      <c r="D43" s="629"/>
      <c r="E43" s="623"/>
      <c r="F43" s="623"/>
      <c r="G43" s="631" t="str">
        <f t="shared" si="2"/>
        <v/>
      </c>
      <c r="H43" s="645"/>
      <c r="I43" s="646" t="str">
        <f>IF(J43&lt;&gt;"",J43/'DADOS GERAIS'!$B$24,"")</f>
        <v/>
      </c>
      <c r="J43" s="647" t="str">
        <f t="shared" si="1"/>
        <v/>
      </c>
      <c r="N43" s="414"/>
      <c r="O43" s="414"/>
      <c r="P43" s="414"/>
      <c r="Q43" s="414"/>
    </row>
    <row r="44" spans="1:17" x14ac:dyDescent="0.2">
      <c r="A44" s="622"/>
      <c r="B44" s="643"/>
      <c r="C44" s="644"/>
      <c r="D44" s="629"/>
      <c r="E44" s="623"/>
      <c r="F44" s="623"/>
      <c r="G44" s="631" t="str">
        <f t="shared" si="2"/>
        <v/>
      </c>
      <c r="H44" s="645"/>
      <c r="I44" s="646" t="str">
        <f>IF(J44&lt;&gt;"",J44/'DADOS GERAIS'!$B$24,"")</f>
        <v/>
      </c>
      <c r="J44" s="647" t="str">
        <f t="shared" si="1"/>
        <v/>
      </c>
      <c r="N44" s="414"/>
      <c r="O44" s="414"/>
      <c r="P44" s="414"/>
      <c r="Q44" s="414"/>
    </row>
    <row r="45" spans="1:17" x14ac:dyDescent="0.2">
      <c r="A45" s="622"/>
      <c r="B45" s="643"/>
      <c r="C45" s="644"/>
      <c r="D45" s="629"/>
      <c r="E45" s="623"/>
      <c r="F45" s="623"/>
      <c r="G45" s="631" t="str">
        <f t="shared" si="2"/>
        <v/>
      </c>
      <c r="H45" s="645"/>
      <c r="I45" s="646" t="str">
        <f>IF(J45&lt;&gt;"",J45/'DADOS GERAIS'!$B$24,"")</f>
        <v/>
      </c>
      <c r="J45" s="647" t="str">
        <f t="shared" si="1"/>
        <v/>
      </c>
      <c r="N45" s="414"/>
      <c r="O45" s="414"/>
      <c r="P45" s="414"/>
      <c r="Q45" s="414"/>
    </row>
    <row r="46" spans="1:17" x14ac:dyDescent="0.2">
      <c r="A46" s="622"/>
      <c r="B46" s="643"/>
      <c r="C46" s="644"/>
      <c r="D46" s="629"/>
      <c r="E46" s="623"/>
      <c r="F46" s="623"/>
      <c r="G46" s="631" t="str">
        <f t="shared" si="2"/>
        <v/>
      </c>
      <c r="H46" s="645"/>
      <c r="I46" s="646" t="str">
        <f>IF(J46&lt;&gt;"",J46/'DADOS GERAIS'!$B$24,"")</f>
        <v/>
      </c>
      <c r="J46" s="647" t="str">
        <f t="shared" si="1"/>
        <v/>
      </c>
      <c r="N46" s="414"/>
      <c r="O46" s="414"/>
      <c r="P46" s="414"/>
      <c r="Q46" s="414"/>
    </row>
    <row r="47" spans="1:17" x14ac:dyDescent="0.2">
      <c r="A47" s="622"/>
      <c r="B47" s="643"/>
      <c r="C47" s="644"/>
      <c r="D47" s="629"/>
      <c r="E47" s="623"/>
      <c r="F47" s="623"/>
      <c r="G47" s="631" t="str">
        <f t="shared" si="2"/>
        <v/>
      </c>
      <c r="H47" s="645"/>
      <c r="I47" s="646" t="str">
        <f>IF(J47&lt;&gt;"",J47/'DADOS GERAIS'!$B$24,"")</f>
        <v/>
      </c>
      <c r="J47" s="647" t="str">
        <f t="shared" si="1"/>
        <v/>
      </c>
      <c r="N47" s="414"/>
      <c r="O47" s="414"/>
      <c r="P47" s="414"/>
      <c r="Q47" s="414"/>
    </row>
    <row r="48" spans="1:17" x14ac:dyDescent="0.2">
      <c r="A48" s="622"/>
      <c r="B48" s="643"/>
      <c r="C48" s="644"/>
      <c r="D48" s="629"/>
      <c r="E48" s="623"/>
      <c r="F48" s="623"/>
      <c r="G48" s="631" t="str">
        <f t="shared" si="2"/>
        <v/>
      </c>
      <c r="H48" s="645"/>
      <c r="I48" s="646" t="str">
        <f>IF(J48&lt;&gt;"",J48/'DADOS GERAIS'!$B$24,"")</f>
        <v/>
      </c>
      <c r="J48" s="647" t="str">
        <f t="shared" si="1"/>
        <v/>
      </c>
      <c r="N48" s="414"/>
      <c r="O48" s="414"/>
      <c r="P48" s="414"/>
      <c r="Q48" s="414"/>
    </row>
    <row r="49" spans="1:17" x14ac:dyDescent="0.2">
      <c r="A49" s="622"/>
      <c r="B49" s="643"/>
      <c r="C49" s="644"/>
      <c r="D49" s="629"/>
      <c r="E49" s="623"/>
      <c r="F49" s="623"/>
      <c r="G49" s="631" t="str">
        <f t="shared" si="2"/>
        <v/>
      </c>
      <c r="H49" s="645"/>
      <c r="I49" s="646" t="str">
        <f>IF(J49&lt;&gt;"",J49/'DADOS GERAIS'!$B$24,"")</f>
        <v/>
      </c>
      <c r="J49" s="647" t="str">
        <f t="shared" si="1"/>
        <v/>
      </c>
      <c r="N49" s="414"/>
      <c r="O49" s="414"/>
      <c r="P49" s="414"/>
      <c r="Q49" s="414"/>
    </row>
    <row r="50" spans="1:17" x14ac:dyDescent="0.2">
      <c r="A50" s="622"/>
      <c r="B50" s="643"/>
      <c r="C50" s="644"/>
      <c r="D50" s="629"/>
      <c r="E50" s="623"/>
      <c r="F50" s="623"/>
      <c r="G50" s="631" t="str">
        <f t="shared" si="2"/>
        <v/>
      </c>
      <c r="H50" s="645"/>
      <c r="I50" s="646" t="str">
        <f>IF(J50&lt;&gt;"",J50/'DADOS GERAIS'!$B$24,"")</f>
        <v/>
      </c>
      <c r="J50" s="647" t="str">
        <f t="shared" si="1"/>
        <v/>
      </c>
      <c r="N50" s="414"/>
      <c r="O50" s="414"/>
      <c r="P50" s="414"/>
      <c r="Q50" s="414"/>
    </row>
    <row r="51" spans="1:17" x14ac:dyDescent="0.2">
      <c r="A51" s="622"/>
      <c r="B51" s="643"/>
      <c r="C51" s="644"/>
      <c r="D51" s="629"/>
      <c r="E51" s="623"/>
      <c r="F51" s="623"/>
      <c r="G51" s="631" t="str">
        <f t="shared" si="2"/>
        <v/>
      </c>
      <c r="H51" s="645"/>
      <c r="I51" s="646" t="str">
        <f>IF(J51&lt;&gt;"",J51/'DADOS GERAIS'!$B$24,"")</f>
        <v/>
      </c>
      <c r="J51" s="647" t="str">
        <f t="shared" si="1"/>
        <v/>
      </c>
      <c r="N51" s="414"/>
      <c r="O51" s="414"/>
      <c r="P51" s="414"/>
      <c r="Q51" s="414"/>
    </row>
    <row r="52" spans="1:17" x14ac:dyDescent="0.2">
      <c r="A52" s="622"/>
      <c r="B52" s="643"/>
      <c r="C52" s="644"/>
      <c r="D52" s="629"/>
      <c r="E52" s="623"/>
      <c r="F52" s="623"/>
      <c r="G52" s="631" t="str">
        <f t="shared" si="2"/>
        <v/>
      </c>
      <c r="H52" s="645"/>
      <c r="I52" s="646" t="str">
        <f>IF(J52&lt;&gt;"",J52/'DADOS GERAIS'!$B$24,"")</f>
        <v/>
      </c>
      <c r="J52" s="647" t="str">
        <f t="shared" si="1"/>
        <v/>
      </c>
      <c r="N52" s="414"/>
      <c r="O52" s="414"/>
      <c r="P52" s="414"/>
      <c r="Q52" s="414"/>
    </row>
    <row r="53" spans="1:17" x14ac:dyDescent="0.2">
      <c r="A53" s="622"/>
      <c r="B53" s="643"/>
      <c r="C53" s="644"/>
      <c r="D53" s="629"/>
      <c r="E53" s="623"/>
      <c r="F53" s="623"/>
      <c r="G53" s="631" t="str">
        <f t="shared" si="2"/>
        <v/>
      </c>
      <c r="H53" s="645"/>
      <c r="I53" s="646" t="str">
        <f>IF(J53&lt;&gt;"",J53/'DADOS GERAIS'!$B$24,"")</f>
        <v/>
      </c>
      <c r="J53" s="647" t="str">
        <f t="shared" si="1"/>
        <v/>
      </c>
      <c r="N53" s="414"/>
      <c r="O53" s="414"/>
      <c r="P53" s="414"/>
      <c r="Q53" s="414"/>
    </row>
    <row r="54" spans="1:17" x14ac:dyDescent="0.2">
      <c r="A54" s="622"/>
      <c r="B54" s="643"/>
      <c r="C54" s="644"/>
      <c r="D54" s="629"/>
      <c r="E54" s="623"/>
      <c r="F54" s="623"/>
      <c r="G54" s="631" t="str">
        <f t="shared" si="2"/>
        <v/>
      </c>
      <c r="H54" s="645"/>
      <c r="I54" s="646" t="str">
        <f>IF(J54&lt;&gt;"",J54/'DADOS GERAIS'!$B$24,"")</f>
        <v/>
      </c>
      <c r="J54" s="647" t="str">
        <f t="shared" si="1"/>
        <v/>
      </c>
      <c r="N54" s="414"/>
      <c r="O54" s="414"/>
      <c r="P54" s="414"/>
      <c r="Q54" s="414"/>
    </row>
    <row r="55" spans="1:17" x14ac:dyDescent="0.2">
      <c r="A55" s="622"/>
      <c r="B55" s="643"/>
      <c r="C55" s="644"/>
      <c r="D55" s="629"/>
      <c r="E55" s="623"/>
      <c r="F55" s="623"/>
      <c r="G55" s="631" t="str">
        <f t="shared" si="2"/>
        <v/>
      </c>
      <c r="H55" s="645"/>
      <c r="I55" s="646" t="str">
        <f>IF(J55&lt;&gt;"",J55/'DADOS GERAIS'!$B$24,"")</f>
        <v/>
      </c>
      <c r="J55" s="647" t="str">
        <f t="shared" si="1"/>
        <v/>
      </c>
      <c r="N55" s="414"/>
      <c r="O55" s="414"/>
      <c r="P55" s="414"/>
      <c r="Q55" s="414"/>
    </row>
    <row r="56" spans="1:17" x14ac:dyDescent="0.2">
      <c r="A56" s="622"/>
      <c r="B56" s="643"/>
      <c r="C56" s="644"/>
      <c r="D56" s="629"/>
      <c r="E56" s="623"/>
      <c r="F56" s="623"/>
      <c r="G56" s="631" t="str">
        <f t="shared" si="2"/>
        <v/>
      </c>
      <c r="H56" s="645"/>
      <c r="I56" s="646" t="str">
        <f>IF(J56&lt;&gt;"",J56/'DADOS GERAIS'!$B$24,"")</f>
        <v/>
      </c>
      <c r="J56" s="647" t="str">
        <f t="shared" si="1"/>
        <v/>
      </c>
      <c r="N56" s="414"/>
      <c r="O56" s="414"/>
      <c r="P56" s="414"/>
      <c r="Q56" s="414"/>
    </row>
    <row r="57" spans="1:17" x14ac:dyDescent="0.2">
      <c r="A57" s="622"/>
      <c r="B57" s="643"/>
      <c r="C57" s="644"/>
      <c r="D57" s="629"/>
      <c r="E57" s="623"/>
      <c r="F57" s="623"/>
      <c r="G57" s="631" t="str">
        <f t="shared" si="2"/>
        <v/>
      </c>
      <c r="H57" s="645"/>
      <c r="I57" s="646" t="str">
        <f>IF(J57&lt;&gt;"",J57/'DADOS GERAIS'!$B$24,"")</f>
        <v/>
      </c>
      <c r="J57" s="647" t="str">
        <f t="shared" si="1"/>
        <v/>
      </c>
      <c r="N57" s="414"/>
      <c r="O57" s="414"/>
      <c r="P57" s="414"/>
      <c r="Q57" s="414"/>
    </row>
    <row r="58" spans="1:17" x14ac:dyDescent="0.2">
      <c r="A58" s="622"/>
      <c r="B58" s="643"/>
      <c r="C58" s="644"/>
      <c r="D58" s="629"/>
      <c r="E58" s="623"/>
      <c r="F58" s="623"/>
      <c r="G58" s="631" t="str">
        <f t="shared" si="2"/>
        <v/>
      </c>
      <c r="H58" s="645"/>
      <c r="I58" s="646" t="str">
        <f>IF(J58&lt;&gt;"",J58/'DADOS GERAIS'!$B$24,"")</f>
        <v/>
      </c>
      <c r="J58" s="647" t="str">
        <f t="shared" si="1"/>
        <v/>
      </c>
      <c r="N58" s="414"/>
      <c r="O58" s="414"/>
      <c r="P58" s="414"/>
      <c r="Q58" s="414"/>
    </row>
    <row r="59" spans="1:17" x14ac:dyDescent="0.2">
      <c r="A59" s="622"/>
      <c r="B59" s="643"/>
      <c r="C59" s="644"/>
      <c r="D59" s="629"/>
      <c r="E59" s="623"/>
      <c r="F59" s="623"/>
      <c r="G59" s="631" t="str">
        <f t="shared" si="2"/>
        <v/>
      </c>
      <c r="H59" s="645"/>
      <c r="I59" s="646" t="str">
        <f>IF(J59&lt;&gt;"",J59/'DADOS GERAIS'!$B$24,"")</f>
        <v/>
      </c>
      <c r="J59" s="647" t="str">
        <f t="shared" si="1"/>
        <v/>
      </c>
      <c r="N59" s="414"/>
      <c r="O59" s="414"/>
      <c r="P59" s="414"/>
      <c r="Q59" s="414"/>
    </row>
    <row r="60" spans="1:17" x14ac:dyDescent="0.2">
      <c r="A60" s="622"/>
      <c r="B60" s="643"/>
      <c r="C60" s="644"/>
      <c r="D60" s="629"/>
      <c r="E60" s="623"/>
      <c r="F60" s="623"/>
      <c r="G60" s="631" t="str">
        <f t="shared" si="2"/>
        <v/>
      </c>
      <c r="H60" s="645"/>
      <c r="I60" s="646" t="str">
        <f>IF(J60&lt;&gt;"",J60/'DADOS GERAIS'!$B$24,"")</f>
        <v/>
      </c>
      <c r="J60" s="647" t="str">
        <f t="shared" si="1"/>
        <v/>
      </c>
      <c r="N60" s="414"/>
      <c r="O60" s="414"/>
      <c r="P60" s="414"/>
      <c r="Q60" s="414"/>
    </row>
    <row r="61" spans="1:17" x14ac:dyDescent="0.2">
      <c r="A61" s="622"/>
      <c r="B61" s="643"/>
      <c r="C61" s="644"/>
      <c r="D61" s="629"/>
      <c r="E61" s="623"/>
      <c r="F61" s="623"/>
      <c r="G61" s="631" t="str">
        <f t="shared" si="2"/>
        <v/>
      </c>
      <c r="H61" s="645"/>
      <c r="I61" s="646" t="str">
        <f>IF(J61&lt;&gt;"",J61/'DADOS GERAIS'!$B$24,"")</f>
        <v/>
      </c>
      <c r="J61" s="647" t="str">
        <f t="shared" si="1"/>
        <v/>
      </c>
      <c r="N61" s="414"/>
      <c r="O61" s="414"/>
      <c r="P61" s="414"/>
      <c r="Q61" s="414"/>
    </row>
    <row r="62" spans="1:17" x14ac:dyDescent="0.2">
      <c r="A62" s="622"/>
      <c r="B62" s="643"/>
      <c r="C62" s="644"/>
      <c r="D62" s="629"/>
      <c r="E62" s="623"/>
      <c r="F62" s="623"/>
      <c r="G62" s="631" t="str">
        <f t="shared" si="2"/>
        <v/>
      </c>
      <c r="H62" s="645"/>
      <c r="I62" s="646" t="str">
        <f>IF(J62&lt;&gt;"",J62/'DADOS GERAIS'!$B$24,"")</f>
        <v/>
      </c>
      <c r="J62" s="647" t="str">
        <f t="shared" si="1"/>
        <v/>
      </c>
      <c r="N62" s="414"/>
      <c r="O62" s="414"/>
      <c r="P62" s="414"/>
      <c r="Q62" s="414"/>
    </row>
    <row r="63" spans="1:17" x14ac:dyDescent="0.2">
      <c r="A63" s="622"/>
      <c r="B63" s="643"/>
      <c r="C63" s="644"/>
      <c r="D63" s="629"/>
      <c r="E63" s="623"/>
      <c r="F63" s="623"/>
      <c r="G63" s="631" t="str">
        <f t="shared" si="2"/>
        <v/>
      </c>
      <c r="H63" s="645"/>
      <c r="I63" s="646" t="str">
        <f>IF(J63&lt;&gt;"",J63/'DADOS GERAIS'!$B$24,"")</f>
        <v/>
      </c>
      <c r="J63" s="647" t="str">
        <f t="shared" si="1"/>
        <v/>
      </c>
      <c r="N63" s="414"/>
      <c r="O63" s="414"/>
      <c r="P63" s="414"/>
      <c r="Q63" s="414"/>
    </row>
    <row r="64" spans="1:17" x14ac:dyDescent="0.2">
      <c r="A64" s="622"/>
      <c r="B64" s="643"/>
      <c r="C64" s="644"/>
      <c r="D64" s="629"/>
      <c r="E64" s="623"/>
      <c r="F64" s="623"/>
      <c r="G64" s="631" t="str">
        <f t="shared" si="2"/>
        <v/>
      </c>
      <c r="H64" s="645"/>
      <c r="I64" s="646" t="str">
        <f>IF(J64&lt;&gt;"",J64/'DADOS GERAIS'!$B$24,"")</f>
        <v/>
      </c>
      <c r="J64" s="647" t="str">
        <f t="shared" si="1"/>
        <v/>
      </c>
      <c r="N64" s="414"/>
      <c r="O64" s="414"/>
      <c r="P64" s="414"/>
      <c r="Q64" s="414"/>
    </row>
    <row r="65" spans="1:17" x14ac:dyDescent="0.2">
      <c r="A65" s="622"/>
      <c r="B65" s="643"/>
      <c r="C65" s="644"/>
      <c r="D65" s="629"/>
      <c r="E65" s="623"/>
      <c r="F65" s="623"/>
      <c r="G65" s="631" t="str">
        <f t="shared" si="2"/>
        <v/>
      </c>
      <c r="H65" s="645"/>
      <c r="I65" s="646" t="str">
        <f>IF(J65&lt;&gt;"",J65/'DADOS GERAIS'!$B$24,"")</f>
        <v/>
      </c>
      <c r="J65" s="647" t="str">
        <f t="shared" si="1"/>
        <v/>
      </c>
      <c r="N65" s="414"/>
      <c r="O65" s="414"/>
      <c r="P65" s="414"/>
      <c r="Q65" s="414"/>
    </row>
    <row r="66" spans="1:17" x14ac:dyDescent="0.2">
      <c r="A66" s="622"/>
      <c r="B66" s="643"/>
      <c r="C66" s="644"/>
      <c r="D66" s="629"/>
      <c r="E66" s="623"/>
      <c r="F66" s="623"/>
      <c r="G66" s="631" t="str">
        <f t="shared" si="2"/>
        <v/>
      </c>
      <c r="H66" s="645"/>
      <c r="I66" s="646" t="str">
        <f>IF(J66&lt;&gt;"",J66/'DADOS GERAIS'!$B$24,"")</f>
        <v/>
      </c>
      <c r="J66" s="647" t="str">
        <f t="shared" si="1"/>
        <v/>
      </c>
      <c r="N66" s="414"/>
      <c r="O66" s="414"/>
      <c r="P66" s="414"/>
      <c r="Q66" s="414"/>
    </row>
    <row r="67" spans="1:17" x14ac:dyDescent="0.2">
      <c r="A67" s="622"/>
      <c r="B67" s="643"/>
      <c r="C67" s="644"/>
      <c r="D67" s="629"/>
      <c r="E67" s="623"/>
      <c r="F67" s="623"/>
      <c r="G67" s="631" t="str">
        <f t="shared" si="2"/>
        <v/>
      </c>
      <c r="H67" s="645"/>
      <c r="I67" s="646" t="str">
        <f>IF(J67&lt;&gt;"",J67/'DADOS GERAIS'!$B$24,"")</f>
        <v/>
      </c>
      <c r="J67" s="647" t="str">
        <f t="shared" si="1"/>
        <v/>
      </c>
      <c r="N67" s="414"/>
      <c r="O67" s="414"/>
      <c r="P67" s="414"/>
      <c r="Q67" s="414"/>
    </row>
    <row r="68" spans="1:17" x14ac:dyDescent="0.2">
      <c r="A68" s="622"/>
      <c r="B68" s="643"/>
      <c r="C68" s="644"/>
      <c r="D68" s="629"/>
      <c r="E68" s="623"/>
      <c r="F68" s="623"/>
      <c r="G68" s="631" t="str">
        <f t="shared" si="2"/>
        <v/>
      </c>
      <c r="H68" s="645"/>
      <c r="I68" s="646" t="str">
        <f>IF(J68&lt;&gt;"",J68/'DADOS GERAIS'!$B$24,"")</f>
        <v/>
      </c>
      <c r="J68" s="647" t="str">
        <f t="shared" si="1"/>
        <v/>
      </c>
      <c r="N68" s="414"/>
      <c r="O68" s="414"/>
      <c r="P68" s="414"/>
      <c r="Q68" s="414"/>
    </row>
    <row r="69" spans="1:17" x14ac:dyDescent="0.2">
      <c r="A69" s="622"/>
      <c r="B69" s="643"/>
      <c r="C69" s="644"/>
      <c r="D69" s="629"/>
      <c r="E69" s="623"/>
      <c r="F69" s="623"/>
      <c r="G69" s="631" t="str">
        <f t="shared" si="2"/>
        <v/>
      </c>
      <c r="H69" s="645"/>
      <c r="I69" s="646" t="str">
        <f>IF(J69&lt;&gt;"",J69/'DADOS GERAIS'!$B$24,"")</f>
        <v/>
      </c>
      <c r="J69" s="647" t="str">
        <f t="shared" si="1"/>
        <v/>
      </c>
      <c r="N69" s="414"/>
      <c r="O69" s="414"/>
      <c r="P69" s="414"/>
      <c r="Q69" s="414"/>
    </row>
    <row r="70" spans="1:17" x14ac:dyDescent="0.2">
      <c r="A70" s="622"/>
      <c r="B70" s="643"/>
      <c r="C70" s="644"/>
      <c r="D70" s="629"/>
      <c r="E70" s="623"/>
      <c r="F70" s="623"/>
      <c r="G70" s="631" t="str">
        <f t="shared" si="2"/>
        <v/>
      </c>
      <c r="H70" s="645"/>
      <c r="I70" s="646" t="str">
        <f>IF(J70&lt;&gt;"",J70/'DADOS GERAIS'!$B$24,"")</f>
        <v/>
      </c>
      <c r="J70" s="647" t="str">
        <f t="shared" si="1"/>
        <v/>
      </c>
      <c r="N70" s="414"/>
      <c r="O70" s="414"/>
      <c r="P70" s="414"/>
      <c r="Q70" s="414"/>
    </row>
    <row r="71" spans="1:17" x14ac:dyDescent="0.2">
      <c r="A71" s="622"/>
      <c r="B71" s="643"/>
      <c r="C71" s="644"/>
      <c r="D71" s="629"/>
      <c r="E71" s="623"/>
      <c r="F71" s="623"/>
      <c r="G71" s="631" t="str">
        <f t="shared" si="2"/>
        <v/>
      </c>
      <c r="H71" s="645"/>
      <c r="I71" s="646" t="str">
        <f>IF(J71&lt;&gt;"",J71/'DADOS GERAIS'!$B$24,"")</f>
        <v/>
      </c>
      <c r="J71" s="647" t="str">
        <f t="shared" si="1"/>
        <v/>
      </c>
      <c r="N71" s="414"/>
      <c r="O71" s="414"/>
      <c r="P71" s="414"/>
      <c r="Q71" s="414"/>
    </row>
    <row r="72" spans="1:17" x14ac:dyDescent="0.2">
      <c r="A72" s="622"/>
      <c r="B72" s="643"/>
      <c r="C72" s="644"/>
      <c r="D72" s="629"/>
      <c r="E72" s="623"/>
      <c r="F72" s="623"/>
      <c r="G72" s="631" t="str">
        <f t="shared" si="2"/>
        <v/>
      </c>
      <c r="H72" s="645"/>
      <c r="I72" s="646" t="str">
        <f>IF(J72&lt;&gt;"",J72/'DADOS GERAIS'!$B$24,"")</f>
        <v/>
      </c>
      <c r="J72" s="647" t="str">
        <f t="shared" si="1"/>
        <v/>
      </c>
      <c r="N72" s="414"/>
      <c r="O72" s="414"/>
      <c r="P72" s="414"/>
      <c r="Q72" s="414"/>
    </row>
    <row r="73" spans="1:17" x14ac:dyDescent="0.2">
      <c r="A73" s="622"/>
      <c r="B73" s="643"/>
      <c r="C73" s="644"/>
      <c r="D73" s="629"/>
      <c r="E73" s="623"/>
      <c r="F73" s="623"/>
      <c r="G73" s="631" t="str">
        <f t="shared" si="2"/>
        <v/>
      </c>
      <c r="H73" s="645"/>
      <c r="I73" s="646" t="str">
        <f>IF(J73&lt;&gt;"",J73/'DADOS GERAIS'!$B$24,"")</f>
        <v/>
      </c>
      <c r="J73" s="647" t="str">
        <f t="shared" si="1"/>
        <v/>
      </c>
      <c r="N73" s="414"/>
      <c r="O73" s="414"/>
      <c r="P73" s="414"/>
      <c r="Q73" s="414"/>
    </row>
    <row r="74" spans="1:17" x14ac:dyDescent="0.2">
      <c r="A74" s="622"/>
      <c r="B74" s="643"/>
      <c r="C74" s="644"/>
      <c r="D74" s="629"/>
      <c r="E74" s="623"/>
      <c r="F74" s="623"/>
      <c r="G74" s="631" t="str">
        <f t="shared" si="2"/>
        <v/>
      </c>
      <c r="H74" s="645"/>
      <c r="I74" s="646" t="str">
        <f>IF(J74&lt;&gt;"",J74/'DADOS GERAIS'!$B$24,"")</f>
        <v/>
      </c>
      <c r="J74" s="647" t="str">
        <f t="shared" si="1"/>
        <v/>
      </c>
      <c r="N74" s="414"/>
      <c r="O74" s="414"/>
      <c r="P74" s="414"/>
      <c r="Q74" s="414"/>
    </row>
    <row r="75" spans="1:17" x14ac:dyDescent="0.2">
      <c r="A75" s="622"/>
      <c r="B75" s="643"/>
      <c r="C75" s="644"/>
      <c r="D75" s="629"/>
      <c r="E75" s="623"/>
      <c r="F75" s="623"/>
      <c r="G75" s="631" t="str">
        <f t="shared" si="2"/>
        <v/>
      </c>
      <c r="H75" s="645"/>
      <c r="I75" s="646" t="str">
        <f>IF(J75&lt;&gt;"",J75/'DADOS GERAIS'!$B$24,"")</f>
        <v/>
      </c>
      <c r="J75" s="647" t="str">
        <f t="shared" si="1"/>
        <v/>
      </c>
      <c r="N75" s="414"/>
      <c r="O75" s="414"/>
      <c r="P75" s="414"/>
      <c r="Q75" s="414"/>
    </row>
    <row r="76" spans="1:17" x14ac:dyDescent="0.2">
      <c r="A76" s="622"/>
      <c r="B76" s="643"/>
      <c r="C76" s="644"/>
      <c r="D76" s="629"/>
      <c r="E76" s="623"/>
      <c r="F76" s="623"/>
      <c r="G76" s="631" t="str">
        <f t="shared" si="0"/>
        <v/>
      </c>
      <c r="H76" s="645"/>
      <c r="I76" s="646" t="str">
        <f>IF(J76&lt;&gt;"",J76/'DADOS GERAIS'!$B$24,"")</f>
        <v/>
      </c>
      <c r="J76" s="647" t="str">
        <f t="shared" si="1"/>
        <v/>
      </c>
      <c r="N76" s="414"/>
      <c r="O76" s="414"/>
      <c r="P76" s="414"/>
      <c r="Q76" s="414"/>
    </row>
    <row r="77" spans="1:17" x14ac:dyDescent="0.2">
      <c r="A77" s="622"/>
      <c r="B77" s="643"/>
      <c r="C77" s="644"/>
      <c r="D77" s="629"/>
      <c r="E77" s="623"/>
      <c r="F77" s="623"/>
      <c r="G77" s="631" t="str">
        <f t="shared" si="0"/>
        <v/>
      </c>
      <c r="H77" s="645"/>
      <c r="I77" s="646" t="str">
        <f>IF(J77&lt;&gt;"",J77/'DADOS GERAIS'!$B$24,"")</f>
        <v/>
      </c>
      <c r="J77" s="647" t="str">
        <f t="shared" si="1"/>
        <v/>
      </c>
      <c r="N77" s="414"/>
      <c r="O77" s="414"/>
      <c r="P77" s="414"/>
      <c r="Q77" s="414"/>
    </row>
    <row r="78" spans="1:17" x14ac:dyDescent="0.2">
      <c r="A78" s="622"/>
      <c r="B78" s="643"/>
      <c r="C78" s="644"/>
      <c r="D78" s="629"/>
      <c r="E78" s="623"/>
      <c r="F78" s="623"/>
      <c r="G78" s="631" t="str">
        <f t="shared" si="0"/>
        <v/>
      </c>
      <c r="H78" s="645"/>
      <c r="I78" s="646" t="str">
        <f>IF(J78&lt;&gt;"",J78/'DADOS GERAIS'!$B$24,"")</f>
        <v/>
      </c>
      <c r="J78" s="647" t="str">
        <f t="shared" ref="J78:J112" si="3">IF(C78="","",IF(C78="Mês",D78*H78*E78,H78*G78))</f>
        <v/>
      </c>
      <c r="N78" s="414"/>
      <c r="O78" s="414"/>
      <c r="P78" s="414"/>
      <c r="Q78" s="414"/>
    </row>
    <row r="79" spans="1:17" x14ac:dyDescent="0.2">
      <c r="A79" s="622"/>
      <c r="B79" s="643"/>
      <c r="C79" s="644"/>
      <c r="D79" s="629"/>
      <c r="E79" s="623"/>
      <c r="F79" s="623"/>
      <c r="G79" s="631" t="str">
        <f t="shared" si="0"/>
        <v/>
      </c>
      <c r="H79" s="645"/>
      <c r="I79" s="646" t="str">
        <f>IF(J79&lt;&gt;"",J79/'DADOS GERAIS'!$B$24,"")</f>
        <v/>
      </c>
      <c r="J79" s="647" t="str">
        <f t="shared" si="3"/>
        <v/>
      </c>
      <c r="N79" s="414"/>
      <c r="O79" s="414"/>
      <c r="P79" s="414"/>
      <c r="Q79" s="414"/>
    </row>
    <row r="80" spans="1:17" x14ac:dyDescent="0.2">
      <c r="A80" s="622"/>
      <c r="B80" s="643"/>
      <c r="C80" s="644"/>
      <c r="D80" s="629"/>
      <c r="E80" s="623"/>
      <c r="F80" s="623"/>
      <c r="G80" s="631" t="str">
        <f t="shared" si="0"/>
        <v/>
      </c>
      <c r="H80" s="645"/>
      <c r="I80" s="646" t="str">
        <f>IF(J80&lt;&gt;"",J80/'DADOS GERAIS'!$B$24,"")</f>
        <v/>
      </c>
      <c r="J80" s="647" t="str">
        <f t="shared" si="3"/>
        <v/>
      </c>
      <c r="N80" s="414"/>
      <c r="O80" s="414"/>
      <c r="P80" s="414"/>
      <c r="Q80" s="414"/>
    </row>
    <row r="81" spans="1:17" x14ac:dyDescent="0.2">
      <c r="A81" s="622"/>
      <c r="B81" s="643"/>
      <c r="C81" s="644"/>
      <c r="D81" s="629"/>
      <c r="E81" s="623"/>
      <c r="F81" s="623"/>
      <c r="G81" s="631" t="str">
        <f t="shared" si="0"/>
        <v/>
      </c>
      <c r="H81" s="645"/>
      <c r="I81" s="646" t="str">
        <f>IF(J81&lt;&gt;"",J81/'DADOS GERAIS'!$B$24,"")</f>
        <v/>
      </c>
      <c r="J81" s="647" t="str">
        <f t="shared" si="3"/>
        <v/>
      </c>
      <c r="N81" s="414"/>
      <c r="O81" s="414"/>
      <c r="P81" s="414"/>
      <c r="Q81" s="414"/>
    </row>
    <row r="82" spans="1:17" x14ac:dyDescent="0.2">
      <c r="A82" s="622"/>
      <c r="B82" s="643"/>
      <c r="C82" s="644"/>
      <c r="D82" s="629"/>
      <c r="E82" s="623"/>
      <c r="F82" s="623"/>
      <c r="G82" s="631" t="str">
        <f t="shared" si="0"/>
        <v/>
      </c>
      <c r="H82" s="645"/>
      <c r="I82" s="646" t="str">
        <f>IF(J82&lt;&gt;"",J82/'DADOS GERAIS'!$B$24,"")</f>
        <v/>
      </c>
      <c r="J82" s="647" t="str">
        <f t="shared" si="3"/>
        <v/>
      </c>
      <c r="N82" s="414"/>
      <c r="O82" s="414"/>
      <c r="P82" s="414"/>
      <c r="Q82" s="414"/>
    </row>
    <row r="83" spans="1:17" x14ac:dyDescent="0.2">
      <c r="A83" s="622"/>
      <c r="B83" s="643"/>
      <c r="C83" s="644"/>
      <c r="D83" s="629"/>
      <c r="E83" s="623"/>
      <c r="F83" s="623"/>
      <c r="G83" s="631" t="str">
        <f t="shared" si="0"/>
        <v/>
      </c>
      <c r="H83" s="645"/>
      <c r="I83" s="646" t="str">
        <f>IF(J83&lt;&gt;"",J83/'DADOS GERAIS'!$B$24,"")</f>
        <v/>
      </c>
      <c r="J83" s="647" t="str">
        <f t="shared" si="3"/>
        <v/>
      </c>
      <c r="N83" s="414"/>
      <c r="O83" s="414"/>
      <c r="P83" s="414"/>
      <c r="Q83" s="414"/>
    </row>
    <row r="84" spans="1:17" x14ac:dyDescent="0.2">
      <c r="A84" s="622"/>
      <c r="B84" s="643"/>
      <c r="C84" s="644"/>
      <c r="D84" s="629"/>
      <c r="E84" s="623"/>
      <c r="F84" s="623"/>
      <c r="G84" s="631" t="str">
        <f t="shared" si="0"/>
        <v/>
      </c>
      <c r="H84" s="645"/>
      <c r="I84" s="646" t="str">
        <f>IF(J84&lt;&gt;"",J84/'DADOS GERAIS'!$B$24,"")</f>
        <v/>
      </c>
      <c r="J84" s="647" t="str">
        <f t="shared" si="3"/>
        <v/>
      </c>
      <c r="N84" s="414"/>
      <c r="O84" s="414"/>
      <c r="P84" s="414"/>
      <c r="Q84" s="414"/>
    </row>
    <row r="85" spans="1:17" x14ac:dyDescent="0.2">
      <c r="A85" s="622"/>
      <c r="B85" s="643"/>
      <c r="C85" s="644"/>
      <c r="D85" s="629"/>
      <c r="E85" s="623"/>
      <c r="F85" s="623"/>
      <c r="G85" s="631" t="str">
        <f t="shared" si="0"/>
        <v/>
      </c>
      <c r="H85" s="645"/>
      <c r="I85" s="646" t="str">
        <f>IF(J85&lt;&gt;"",J85/'DADOS GERAIS'!$B$24,"")</f>
        <v/>
      </c>
      <c r="J85" s="647" t="str">
        <f t="shared" si="3"/>
        <v/>
      </c>
      <c r="N85" s="414"/>
      <c r="O85" s="414"/>
      <c r="P85" s="414"/>
      <c r="Q85" s="414"/>
    </row>
    <row r="86" spans="1:17" x14ac:dyDescent="0.2">
      <c r="A86" s="622"/>
      <c r="B86" s="643"/>
      <c r="C86" s="644"/>
      <c r="D86" s="629"/>
      <c r="E86" s="623"/>
      <c r="F86" s="623"/>
      <c r="G86" s="631" t="str">
        <f t="shared" si="0"/>
        <v/>
      </c>
      <c r="H86" s="645"/>
      <c r="I86" s="646" t="str">
        <f>IF(J86&lt;&gt;"",J86/'DADOS GERAIS'!$B$24,"")</f>
        <v/>
      </c>
      <c r="J86" s="647" t="str">
        <f t="shared" si="3"/>
        <v/>
      </c>
      <c r="N86" s="414"/>
      <c r="O86" s="414"/>
      <c r="P86" s="414"/>
      <c r="Q86" s="414"/>
    </row>
    <row r="87" spans="1:17" x14ac:dyDescent="0.2">
      <c r="A87" s="622"/>
      <c r="B87" s="643"/>
      <c r="C87" s="644"/>
      <c r="D87" s="629"/>
      <c r="E87" s="623"/>
      <c r="F87" s="623"/>
      <c r="G87" s="631" t="str">
        <f t="shared" si="0"/>
        <v/>
      </c>
      <c r="H87" s="645"/>
      <c r="I87" s="646" t="str">
        <f>IF(J87&lt;&gt;"",J87/'DADOS GERAIS'!$B$24,"")</f>
        <v/>
      </c>
      <c r="J87" s="647" t="str">
        <f t="shared" si="3"/>
        <v/>
      </c>
      <c r="N87" s="414"/>
      <c r="O87" s="414"/>
      <c r="P87" s="414"/>
      <c r="Q87" s="414"/>
    </row>
    <row r="88" spans="1:17" x14ac:dyDescent="0.2">
      <c r="A88" s="622"/>
      <c r="B88" s="643"/>
      <c r="C88" s="644"/>
      <c r="D88" s="629"/>
      <c r="E88" s="623"/>
      <c r="F88" s="623"/>
      <c r="G88" s="631" t="str">
        <f t="shared" si="0"/>
        <v/>
      </c>
      <c r="H88" s="645"/>
      <c r="I88" s="646" t="str">
        <f>IF(J88&lt;&gt;"",J88/'DADOS GERAIS'!$B$24,"")</f>
        <v/>
      </c>
      <c r="J88" s="647" t="str">
        <f t="shared" si="3"/>
        <v/>
      </c>
      <c r="N88" s="414"/>
      <c r="O88" s="414"/>
      <c r="P88" s="414"/>
      <c r="Q88" s="414"/>
    </row>
    <row r="89" spans="1:17" x14ac:dyDescent="0.2">
      <c r="A89" s="622"/>
      <c r="B89" s="643"/>
      <c r="C89" s="644"/>
      <c r="D89" s="629"/>
      <c r="E89" s="623"/>
      <c r="F89" s="623"/>
      <c r="G89" s="631" t="str">
        <f t="shared" si="0"/>
        <v/>
      </c>
      <c r="H89" s="645"/>
      <c r="I89" s="646" t="str">
        <f>IF(J89&lt;&gt;"",J89/'DADOS GERAIS'!$B$24,"")</f>
        <v/>
      </c>
      <c r="J89" s="647" t="str">
        <f t="shared" si="3"/>
        <v/>
      </c>
      <c r="N89" s="414"/>
      <c r="O89" s="414"/>
      <c r="P89" s="414"/>
      <c r="Q89" s="414"/>
    </row>
    <row r="90" spans="1:17" x14ac:dyDescent="0.2">
      <c r="A90" s="622"/>
      <c r="B90" s="643"/>
      <c r="C90" s="644"/>
      <c r="D90" s="629"/>
      <c r="E90" s="623"/>
      <c r="F90" s="623"/>
      <c r="G90" s="631" t="str">
        <f t="shared" si="0"/>
        <v/>
      </c>
      <c r="H90" s="645"/>
      <c r="I90" s="646" t="str">
        <f>IF(J90&lt;&gt;"",J90/'DADOS GERAIS'!$B$24,"")</f>
        <v/>
      </c>
      <c r="J90" s="647" t="str">
        <f t="shared" si="3"/>
        <v/>
      </c>
      <c r="N90" s="414"/>
      <c r="O90" s="414"/>
      <c r="P90" s="414"/>
      <c r="Q90" s="414"/>
    </row>
    <row r="91" spans="1:17" x14ac:dyDescent="0.2">
      <c r="A91" s="622"/>
      <c r="B91" s="643"/>
      <c r="C91" s="644"/>
      <c r="D91" s="629"/>
      <c r="E91" s="623"/>
      <c r="F91" s="623"/>
      <c r="G91" s="631" t="str">
        <f t="shared" si="0"/>
        <v/>
      </c>
      <c r="H91" s="645"/>
      <c r="I91" s="646" t="str">
        <f>IF(J91&lt;&gt;"",J91/'DADOS GERAIS'!$B$24,"")</f>
        <v/>
      </c>
      <c r="J91" s="647" t="str">
        <f t="shared" si="3"/>
        <v/>
      </c>
      <c r="N91" s="414"/>
      <c r="O91" s="414"/>
      <c r="P91" s="414"/>
      <c r="Q91" s="414"/>
    </row>
    <row r="92" spans="1:17" x14ac:dyDescent="0.2">
      <c r="A92" s="622"/>
      <c r="B92" s="643"/>
      <c r="C92" s="644"/>
      <c r="D92" s="629"/>
      <c r="E92" s="623"/>
      <c r="F92" s="623"/>
      <c r="G92" s="631" t="str">
        <f t="shared" ref="G92:G112" si="4">IF(A92&lt;&gt;"",(D92*E92*F92),"")</f>
        <v/>
      </c>
      <c r="H92" s="645"/>
      <c r="I92" s="646" t="str">
        <f>IF(J92&lt;&gt;"",J92/'DADOS GERAIS'!$B$24,"")</f>
        <v/>
      </c>
      <c r="J92" s="647" t="str">
        <f t="shared" si="3"/>
        <v/>
      </c>
      <c r="N92" s="414"/>
      <c r="O92" s="414"/>
      <c r="P92" s="414"/>
      <c r="Q92" s="414"/>
    </row>
    <row r="93" spans="1:17" x14ac:dyDescent="0.2">
      <c r="A93" s="622"/>
      <c r="B93" s="643"/>
      <c r="C93" s="644"/>
      <c r="D93" s="629"/>
      <c r="E93" s="623"/>
      <c r="F93" s="623"/>
      <c r="G93" s="631" t="str">
        <f t="shared" si="4"/>
        <v/>
      </c>
      <c r="H93" s="645"/>
      <c r="I93" s="646" t="str">
        <f>IF(J93&lt;&gt;"",J93/'DADOS GERAIS'!$B$24,"")</f>
        <v/>
      </c>
      <c r="J93" s="647" t="str">
        <f t="shared" si="3"/>
        <v/>
      </c>
      <c r="N93" s="414"/>
      <c r="O93" s="414"/>
      <c r="P93" s="414"/>
      <c r="Q93" s="414"/>
    </row>
    <row r="94" spans="1:17" x14ac:dyDescent="0.2">
      <c r="A94" s="622"/>
      <c r="B94" s="643"/>
      <c r="C94" s="644"/>
      <c r="D94" s="629"/>
      <c r="E94" s="623"/>
      <c r="F94" s="623"/>
      <c r="G94" s="631" t="str">
        <f t="shared" si="4"/>
        <v/>
      </c>
      <c r="H94" s="645"/>
      <c r="I94" s="646" t="str">
        <f>IF(J94&lt;&gt;"",J94/'DADOS GERAIS'!$B$24,"")</f>
        <v/>
      </c>
      <c r="J94" s="647" t="str">
        <f t="shared" si="3"/>
        <v/>
      </c>
      <c r="N94" s="414"/>
      <c r="O94" s="414"/>
      <c r="P94" s="414"/>
      <c r="Q94" s="414"/>
    </row>
    <row r="95" spans="1:17" x14ac:dyDescent="0.2">
      <c r="A95" s="622"/>
      <c r="B95" s="643"/>
      <c r="C95" s="644"/>
      <c r="D95" s="629"/>
      <c r="E95" s="623"/>
      <c r="F95" s="623"/>
      <c r="G95" s="631" t="str">
        <f t="shared" si="4"/>
        <v/>
      </c>
      <c r="H95" s="645"/>
      <c r="I95" s="646" t="str">
        <f>IF(J95&lt;&gt;"",J95/'DADOS GERAIS'!$B$24,"")</f>
        <v/>
      </c>
      <c r="J95" s="647" t="str">
        <f t="shared" si="3"/>
        <v/>
      </c>
      <c r="N95" s="414"/>
      <c r="O95" s="414"/>
      <c r="P95" s="414"/>
      <c r="Q95" s="414"/>
    </row>
    <row r="96" spans="1:17" x14ac:dyDescent="0.2">
      <c r="A96" s="622"/>
      <c r="B96" s="643"/>
      <c r="C96" s="644"/>
      <c r="D96" s="629"/>
      <c r="E96" s="623"/>
      <c r="F96" s="623"/>
      <c r="G96" s="631" t="str">
        <f t="shared" si="4"/>
        <v/>
      </c>
      <c r="H96" s="645"/>
      <c r="I96" s="646" t="str">
        <f>IF(J96&lt;&gt;"",J96/'DADOS GERAIS'!$B$24,"")</f>
        <v/>
      </c>
      <c r="J96" s="647" t="str">
        <f t="shared" si="3"/>
        <v/>
      </c>
      <c r="N96" s="414"/>
      <c r="O96" s="414"/>
      <c r="P96" s="414"/>
      <c r="Q96" s="414"/>
    </row>
    <row r="97" spans="1:17" x14ac:dyDescent="0.2">
      <c r="A97" s="622"/>
      <c r="B97" s="643"/>
      <c r="C97" s="644"/>
      <c r="D97" s="629"/>
      <c r="E97" s="623"/>
      <c r="F97" s="623"/>
      <c r="G97" s="631" t="str">
        <f t="shared" si="4"/>
        <v/>
      </c>
      <c r="H97" s="645"/>
      <c r="I97" s="646" t="str">
        <f>IF(J97&lt;&gt;"",J97/'DADOS GERAIS'!$B$24,"")</f>
        <v/>
      </c>
      <c r="J97" s="647" t="str">
        <f t="shared" si="3"/>
        <v/>
      </c>
      <c r="N97" s="414"/>
      <c r="O97" s="414"/>
      <c r="P97" s="414"/>
      <c r="Q97" s="414"/>
    </row>
    <row r="98" spans="1:17" x14ac:dyDescent="0.2">
      <c r="A98" s="622"/>
      <c r="B98" s="643"/>
      <c r="C98" s="644"/>
      <c r="D98" s="629"/>
      <c r="E98" s="623"/>
      <c r="F98" s="623"/>
      <c r="G98" s="631" t="str">
        <f t="shared" ref="G98:G110" si="5">IF(A98&lt;&gt;"",(D98*E98*F98),"")</f>
        <v/>
      </c>
      <c r="H98" s="645"/>
      <c r="I98" s="646" t="str">
        <f>IF(J98&lt;&gt;"",J98/'DADOS GERAIS'!$B$24,"")</f>
        <v/>
      </c>
      <c r="J98" s="647" t="str">
        <f t="shared" si="3"/>
        <v/>
      </c>
      <c r="N98" s="414"/>
      <c r="O98" s="414"/>
      <c r="P98" s="414"/>
      <c r="Q98" s="414"/>
    </row>
    <row r="99" spans="1:17" x14ac:dyDescent="0.2">
      <c r="A99" s="622"/>
      <c r="B99" s="643"/>
      <c r="C99" s="644"/>
      <c r="D99" s="629"/>
      <c r="E99" s="623"/>
      <c r="F99" s="623"/>
      <c r="G99" s="631" t="str">
        <f t="shared" si="5"/>
        <v/>
      </c>
      <c r="H99" s="645"/>
      <c r="I99" s="646" t="str">
        <f>IF(J99&lt;&gt;"",J99/'DADOS GERAIS'!$B$24,"")</f>
        <v/>
      </c>
      <c r="J99" s="647" t="str">
        <f t="shared" si="3"/>
        <v/>
      </c>
      <c r="N99" s="414"/>
      <c r="O99" s="414"/>
      <c r="P99" s="414"/>
      <c r="Q99" s="414"/>
    </row>
    <row r="100" spans="1:17" x14ac:dyDescent="0.2">
      <c r="A100" s="622"/>
      <c r="B100" s="643"/>
      <c r="C100" s="644"/>
      <c r="D100" s="629"/>
      <c r="E100" s="623"/>
      <c r="F100" s="623"/>
      <c r="G100" s="631" t="str">
        <f t="shared" si="5"/>
        <v/>
      </c>
      <c r="H100" s="645"/>
      <c r="I100" s="646" t="str">
        <f>IF(J100&lt;&gt;"",J100/'DADOS GERAIS'!$B$24,"")</f>
        <v/>
      </c>
      <c r="J100" s="647" t="str">
        <f t="shared" si="3"/>
        <v/>
      </c>
      <c r="N100" s="414"/>
      <c r="O100" s="414"/>
      <c r="P100" s="414"/>
      <c r="Q100" s="414"/>
    </row>
    <row r="101" spans="1:17" x14ac:dyDescent="0.2">
      <c r="A101" s="622"/>
      <c r="B101" s="643"/>
      <c r="C101" s="644"/>
      <c r="D101" s="629"/>
      <c r="E101" s="623"/>
      <c r="F101" s="623"/>
      <c r="G101" s="631" t="str">
        <f t="shared" si="5"/>
        <v/>
      </c>
      <c r="H101" s="645"/>
      <c r="I101" s="646" t="str">
        <f>IF(J101&lt;&gt;"",J101/'DADOS GERAIS'!$B$24,"")</f>
        <v/>
      </c>
      <c r="J101" s="647" t="str">
        <f t="shared" si="3"/>
        <v/>
      </c>
      <c r="N101" s="414"/>
      <c r="O101" s="414"/>
      <c r="P101" s="414"/>
      <c r="Q101" s="414"/>
    </row>
    <row r="102" spans="1:17" x14ac:dyDescent="0.2">
      <c r="A102" s="622"/>
      <c r="B102" s="643"/>
      <c r="C102" s="644"/>
      <c r="D102" s="629"/>
      <c r="E102" s="623"/>
      <c r="F102" s="623"/>
      <c r="G102" s="631" t="str">
        <f t="shared" si="5"/>
        <v/>
      </c>
      <c r="H102" s="645"/>
      <c r="I102" s="646" t="str">
        <f>IF(J102&lt;&gt;"",J102/'DADOS GERAIS'!$B$24,"")</f>
        <v/>
      </c>
      <c r="J102" s="647" t="str">
        <f t="shared" si="3"/>
        <v/>
      </c>
      <c r="N102" s="414"/>
      <c r="O102" s="414"/>
      <c r="P102" s="414"/>
      <c r="Q102" s="414"/>
    </row>
    <row r="103" spans="1:17" x14ac:dyDescent="0.2">
      <c r="A103" s="622"/>
      <c r="B103" s="643"/>
      <c r="C103" s="644"/>
      <c r="D103" s="629"/>
      <c r="E103" s="623"/>
      <c r="F103" s="623"/>
      <c r="G103" s="631" t="str">
        <f t="shared" si="5"/>
        <v/>
      </c>
      <c r="H103" s="645"/>
      <c r="I103" s="646" t="str">
        <f>IF(J103&lt;&gt;"",J103/'DADOS GERAIS'!$B$24,"")</f>
        <v/>
      </c>
      <c r="J103" s="647" t="str">
        <f t="shared" si="3"/>
        <v/>
      </c>
      <c r="N103" s="414"/>
      <c r="O103" s="414"/>
      <c r="P103" s="414"/>
      <c r="Q103" s="414"/>
    </row>
    <row r="104" spans="1:17" x14ac:dyDescent="0.2">
      <c r="A104" s="622"/>
      <c r="B104" s="643"/>
      <c r="C104" s="644"/>
      <c r="D104" s="629"/>
      <c r="E104" s="623"/>
      <c r="F104" s="623"/>
      <c r="G104" s="631" t="str">
        <f t="shared" si="5"/>
        <v/>
      </c>
      <c r="H104" s="645"/>
      <c r="I104" s="646" t="str">
        <f>IF(J104&lt;&gt;"",J104/'DADOS GERAIS'!$B$24,"")</f>
        <v/>
      </c>
      <c r="J104" s="647" t="str">
        <f t="shared" si="3"/>
        <v/>
      </c>
      <c r="N104" s="414"/>
      <c r="O104" s="414"/>
      <c r="P104" s="414"/>
      <c r="Q104" s="414"/>
    </row>
    <row r="105" spans="1:17" x14ac:dyDescent="0.2">
      <c r="A105" s="622"/>
      <c r="B105" s="643"/>
      <c r="C105" s="644"/>
      <c r="D105" s="629"/>
      <c r="E105" s="623"/>
      <c r="F105" s="623"/>
      <c r="G105" s="631" t="str">
        <f t="shared" si="5"/>
        <v/>
      </c>
      <c r="H105" s="645"/>
      <c r="I105" s="646" t="str">
        <f>IF(J105&lt;&gt;"",J105/'DADOS GERAIS'!$B$24,"")</f>
        <v/>
      </c>
      <c r="J105" s="647" t="str">
        <f t="shared" si="3"/>
        <v/>
      </c>
      <c r="N105" s="414"/>
      <c r="O105" s="414"/>
      <c r="P105" s="414"/>
      <c r="Q105" s="414"/>
    </row>
    <row r="106" spans="1:17" x14ac:dyDescent="0.2">
      <c r="A106" s="622"/>
      <c r="B106" s="643"/>
      <c r="C106" s="644"/>
      <c r="D106" s="629"/>
      <c r="E106" s="623"/>
      <c r="F106" s="623"/>
      <c r="G106" s="631" t="str">
        <f t="shared" si="5"/>
        <v/>
      </c>
      <c r="H106" s="645"/>
      <c r="I106" s="646" t="str">
        <f>IF(J106&lt;&gt;"",J106/'DADOS GERAIS'!$B$24,"")</f>
        <v/>
      </c>
      <c r="J106" s="647" t="str">
        <f t="shared" si="3"/>
        <v/>
      </c>
      <c r="N106" s="414"/>
      <c r="O106" s="414"/>
      <c r="P106" s="414"/>
      <c r="Q106" s="414"/>
    </row>
    <row r="107" spans="1:17" x14ac:dyDescent="0.2">
      <c r="A107" s="622"/>
      <c r="B107" s="643"/>
      <c r="C107" s="644"/>
      <c r="D107" s="629"/>
      <c r="E107" s="623"/>
      <c r="F107" s="623"/>
      <c r="G107" s="631" t="str">
        <f t="shared" si="5"/>
        <v/>
      </c>
      <c r="H107" s="645"/>
      <c r="I107" s="646" t="str">
        <f>IF(J107&lt;&gt;"",J107/'DADOS GERAIS'!$B$24,"")</f>
        <v/>
      </c>
      <c r="J107" s="647" t="str">
        <f t="shared" si="3"/>
        <v/>
      </c>
      <c r="N107" s="414"/>
      <c r="O107" s="414"/>
      <c r="P107" s="414"/>
      <c r="Q107" s="414"/>
    </row>
    <row r="108" spans="1:17" x14ac:dyDescent="0.2">
      <c r="A108" s="622"/>
      <c r="B108" s="643"/>
      <c r="C108" s="644"/>
      <c r="D108" s="629"/>
      <c r="E108" s="623"/>
      <c r="F108" s="623"/>
      <c r="G108" s="631" t="str">
        <f t="shared" si="5"/>
        <v/>
      </c>
      <c r="H108" s="645"/>
      <c r="I108" s="646" t="str">
        <f>IF(J108&lt;&gt;"",J108/'DADOS GERAIS'!$B$24,"")</f>
        <v/>
      </c>
      <c r="J108" s="647" t="str">
        <f t="shared" si="3"/>
        <v/>
      </c>
      <c r="N108" s="414"/>
      <c r="O108" s="414"/>
      <c r="P108" s="414"/>
      <c r="Q108" s="414"/>
    </row>
    <row r="109" spans="1:17" x14ac:dyDescent="0.2">
      <c r="A109" s="622"/>
      <c r="B109" s="643"/>
      <c r="C109" s="644"/>
      <c r="D109" s="629"/>
      <c r="E109" s="623"/>
      <c r="F109" s="623"/>
      <c r="G109" s="631" t="str">
        <f t="shared" si="5"/>
        <v/>
      </c>
      <c r="H109" s="645"/>
      <c r="I109" s="646" t="str">
        <f>IF(J109&lt;&gt;"",J109/'DADOS GERAIS'!$B$24,"")</f>
        <v/>
      </c>
      <c r="J109" s="647" t="str">
        <f t="shared" si="3"/>
        <v/>
      </c>
      <c r="N109" s="414"/>
      <c r="O109" s="414"/>
      <c r="P109" s="414"/>
      <c r="Q109" s="414"/>
    </row>
    <row r="110" spans="1:17" x14ac:dyDescent="0.2">
      <c r="A110" s="622"/>
      <c r="B110" s="643"/>
      <c r="C110" s="644"/>
      <c r="D110" s="629"/>
      <c r="E110" s="623"/>
      <c r="F110" s="623"/>
      <c r="G110" s="631" t="str">
        <f t="shared" si="5"/>
        <v/>
      </c>
      <c r="H110" s="645"/>
      <c r="I110" s="646" t="str">
        <f>IF(J110&lt;&gt;"",J110/'DADOS GERAIS'!$B$24,"")</f>
        <v/>
      </c>
      <c r="J110" s="647" t="str">
        <f t="shared" si="3"/>
        <v/>
      </c>
      <c r="N110" s="414"/>
      <c r="O110" s="414"/>
      <c r="P110" s="414"/>
      <c r="Q110" s="414"/>
    </row>
    <row r="111" spans="1:17" x14ac:dyDescent="0.2">
      <c r="A111" s="622"/>
      <c r="B111" s="643"/>
      <c r="C111" s="644"/>
      <c r="D111" s="629"/>
      <c r="E111" s="623"/>
      <c r="F111" s="623"/>
      <c r="G111" s="631" t="str">
        <f t="shared" si="4"/>
        <v/>
      </c>
      <c r="H111" s="645"/>
      <c r="I111" s="646" t="str">
        <f>IF(J111&lt;&gt;"",J111/'DADOS GERAIS'!$B$24,"")</f>
        <v/>
      </c>
      <c r="J111" s="647" t="str">
        <f t="shared" si="3"/>
        <v/>
      </c>
      <c r="N111" s="414"/>
      <c r="O111" s="414"/>
      <c r="P111" s="414"/>
      <c r="Q111" s="414"/>
    </row>
    <row r="112" spans="1:17" x14ac:dyDescent="0.2">
      <c r="A112" s="622"/>
      <c r="B112" s="643"/>
      <c r="C112" s="644"/>
      <c r="D112" s="629"/>
      <c r="E112" s="623"/>
      <c r="F112" s="623"/>
      <c r="G112" s="631" t="str">
        <f t="shared" si="4"/>
        <v/>
      </c>
      <c r="H112" s="645"/>
      <c r="I112" s="646" t="str">
        <f>IF(J112&lt;&gt;"",J112/'DADOS GERAIS'!$B$24,"")</f>
        <v/>
      </c>
      <c r="J112" s="647" t="str">
        <f t="shared" si="3"/>
        <v/>
      </c>
      <c r="N112" s="414"/>
      <c r="O112" s="414"/>
      <c r="P112" s="414"/>
      <c r="Q112" s="414"/>
    </row>
    <row r="113" spans="1:16" ht="15.75" customHeight="1" x14ac:dyDescent="0.2">
      <c r="A113" s="635" t="s">
        <v>5</v>
      </c>
      <c r="B113" s="648"/>
      <c r="C113" s="649"/>
      <c r="D113" s="649"/>
      <c r="E113" s="649"/>
      <c r="F113" s="649"/>
      <c r="G113" s="649"/>
      <c r="H113" s="649"/>
      <c r="I113" s="650">
        <f>SUM(I13:I112)</f>
        <v>0</v>
      </c>
      <c r="J113" s="651">
        <f>SUM(J13:J112)</f>
        <v>0</v>
      </c>
      <c r="M113" s="438"/>
      <c r="N113" s="438"/>
      <c r="O113" s="438"/>
      <c r="P113" s="438"/>
    </row>
    <row r="114" spans="1:16" ht="15.75" customHeight="1" x14ac:dyDescent="0.2">
      <c r="K114" s="438"/>
      <c r="L114" s="438"/>
      <c r="M114" s="438"/>
    </row>
    <row r="115" spans="1:16" ht="18" x14ac:dyDescent="0.2">
      <c r="A115" s="446" t="s">
        <v>116</v>
      </c>
      <c r="B115" s="419"/>
      <c r="D115" s="437"/>
      <c r="E115" s="437"/>
      <c r="F115" s="437"/>
      <c r="K115" s="438"/>
      <c r="L115" s="438"/>
      <c r="M115" s="438"/>
    </row>
    <row r="116" spans="1:16" x14ac:dyDescent="0.2">
      <c r="A116" s="749"/>
      <c r="B116" s="749"/>
      <c r="C116" s="749"/>
      <c r="D116" s="749"/>
      <c r="E116" s="749"/>
      <c r="F116" s="749"/>
      <c r="G116" s="749"/>
      <c r="H116" s="749"/>
      <c r="I116" s="749"/>
      <c r="J116" s="749"/>
      <c r="K116" s="438"/>
      <c r="L116" s="438"/>
      <c r="M116" s="438"/>
    </row>
    <row r="117" spans="1:16" x14ac:dyDescent="0.2">
      <c r="A117" s="749"/>
      <c r="B117" s="749"/>
      <c r="C117" s="749"/>
      <c r="D117" s="749"/>
      <c r="E117" s="749"/>
      <c r="F117" s="749"/>
      <c r="G117" s="749"/>
      <c r="H117" s="749"/>
      <c r="I117" s="749"/>
      <c r="J117" s="749"/>
      <c r="K117" s="438"/>
      <c r="L117" s="438"/>
      <c r="M117" s="438"/>
    </row>
    <row r="118" spans="1:16" x14ac:dyDescent="0.2">
      <c r="A118" s="749"/>
      <c r="B118" s="749"/>
      <c r="C118" s="749"/>
      <c r="D118" s="749"/>
      <c r="E118" s="749"/>
      <c r="F118" s="749"/>
      <c r="G118" s="749"/>
      <c r="H118" s="749"/>
      <c r="I118" s="749"/>
      <c r="J118" s="749"/>
      <c r="K118" s="438"/>
      <c r="L118" s="438"/>
      <c r="M118" s="438"/>
    </row>
    <row r="119" spans="1:16" x14ac:dyDescent="0.2">
      <c r="K119" s="438"/>
      <c r="L119" s="438"/>
      <c r="M119" s="438"/>
    </row>
    <row r="120" spans="1:16" x14ac:dyDescent="0.2">
      <c r="K120" s="438"/>
      <c r="L120" s="438"/>
      <c r="M120" s="438"/>
    </row>
    <row r="121" spans="1:16" x14ac:dyDescent="0.2">
      <c r="K121" s="438"/>
      <c r="L121" s="438"/>
      <c r="M121" s="438"/>
    </row>
    <row r="122" spans="1:16" x14ac:dyDescent="0.2">
      <c r="K122" s="438"/>
      <c r="L122" s="438"/>
      <c r="M122" s="438"/>
    </row>
    <row r="123" spans="1:16" x14ac:dyDescent="0.2">
      <c r="K123" s="438"/>
      <c r="L123" s="438"/>
      <c r="M123" s="438"/>
    </row>
    <row r="124" spans="1:16" x14ac:dyDescent="0.2">
      <c r="K124" s="438"/>
      <c r="L124" s="438"/>
      <c r="M124" s="438"/>
    </row>
    <row r="125" spans="1:16" x14ac:dyDescent="0.2">
      <c r="K125" s="438"/>
      <c r="L125" s="438"/>
      <c r="M125" s="438"/>
    </row>
    <row r="126" spans="1:16" x14ac:dyDescent="0.2">
      <c r="K126" s="438"/>
      <c r="L126" s="438"/>
      <c r="M126" s="438"/>
    </row>
    <row r="127" spans="1:16" x14ac:dyDescent="0.2">
      <c r="K127" s="438"/>
      <c r="L127" s="438"/>
      <c r="M127" s="438"/>
    </row>
    <row r="128" spans="1:16" x14ac:dyDescent="0.2">
      <c r="K128" s="438"/>
      <c r="L128" s="438"/>
      <c r="M128" s="438"/>
    </row>
    <row r="129" spans="11:13" x14ac:dyDescent="0.2">
      <c r="K129" s="438"/>
      <c r="L129" s="438"/>
      <c r="M129" s="438"/>
    </row>
    <row r="130" spans="11:13" x14ac:dyDescent="0.2">
      <c r="K130" s="438"/>
      <c r="L130" s="438"/>
      <c r="M130" s="438"/>
    </row>
    <row r="131" spans="11:13" x14ac:dyDescent="0.2">
      <c r="K131" s="438"/>
      <c r="L131" s="438"/>
      <c r="M131" s="438"/>
    </row>
    <row r="132" spans="11:13" x14ac:dyDescent="0.2">
      <c r="K132" s="438"/>
      <c r="L132" s="438"/>
      <c r="M132" s="438"/>
    </row>
    <row r="133" spans="11:13" x14ac:dyDescent="0.2">
      <c r="K133" s="438"/>
      <c r="L133" s="438"/>
      <c r="M133" s="438"/>
    </row>
    <row r="134" spans="11:13" x14ac:dyDescent="0.2">
      <c r="K134" s="438"/>
      <c r="L134" s="438"/>
      <c r="M134" s="438"/>
    </row>
    <row r="135" spans="11:13" x14ac:dyDescent="0.2">
      <c r="K135" s="438"/>
      <c r="L135" s="438"/>
      <c r="M135" s="438"/>
    </row>
    <row r="136" spans="11:13" x14ac:dyDescent="0.2">
      <c r="K136" s="438"/>
      <c r="L136" s="438"/>
      <c r="M136" s="438"/>
    </row>
    <row r="137" spans="11:13" x14ac:dyDescent="0.2">
      <c r="K137" s="438"/>
      <c r="L137" s="438"/>
      <c r="M137" s="438"/>
    </row>
    <row r="138" spans="11:13" x14ac:dyDescent="0.2">
      <c r="K138" s="438"/>
      <c r="L138" s="438"/>
      <c r="M138" s="438"/>
    </row>
    <row r="139" spans="11:13" x14ac:dyDescent="0.2">
      <c r="K139" s="438"/>
      <c r="L139" s="438"/>
      <c r="M139" s="438"/>
    </row>
    <row r="140" spans="11:13" x14ac:dyDescent="0.2">
      <c r="K140" s="438"/>
      <c r="L140" s="438"/>
      <c r="M140" s="438"/>
    </row>
    <row r="141" spans="11:13" x14ac:dyDescent="0.2">
      <c r="K141" s="438"/>
      <c r="L141" s="438"/>
      <c r="M141" s="438"/>
    </row>
    <row r="142" spans="11:13" x14ac:dyDescent="0.2">
      <c r="K142" s="438"/>
      <c r="L142" s="438"/>
      <c r="M142" s="438"/>
    </row>
    <row r="143" spans="11:13" x14ac:dyDescent="0.2">
      <c r="K143" s="438"/>
      <c r="L143" s="438"/>
      <c r="M143" s="438"/>
    </row>
    <row r="144" spans="11:13" x14ac:dyDescent="0.2">
      <c r="K144" s="438"/>
      <c r="L144" s="438"/>
      <c r="M144" s="438"/>
    </row>
    <row r="145" spans="11:13" x14ac:dyDescent="0.2">
      <c r="K145" s="438"/>
      <c r="L145" s="438"/>
      <c r="M145" s="438"/>
    </row>
    <row r="146" spans="11:13" x14ac:dyDescent="0.2">
      <c r="K146" s="438"/>
      <c r="L146" s="438"/>
      <c r="M146" s="438"/>
    </row>
    <row r="147" spans="11:13" x14ac:dyDescent="0.2">
      <c r="K147" s="438"/>
      <c r="L147" s="438"/>
      <c r="M147" s="438"/>
    </row>
    <row r="148" spans="11:13" x14ac:dyDescent="0.2">
      <c r="K148" s="438"/>
      <c r="L148" s="438"/>
      <c r="M148" s="438"/>
    </row>
    <row r="149" spans="11:13" x14ac:dyDescent="0.2">
      <c r="K149" s="438"/>
      <c r="L149" s="438"/>
      <c r="M149" s="438"/>
    </row>
    <row r="150" spans="11:13" x14ac:dyDescent="0.2">
      <c r="K150" s="438"/>
      <c r="L150" s="438"/>
      <c r="M150" s="438"/>
    </row>
    <row r="151" spans="11:13" x14ac:dyDescent="0.2">
      <c r="K151" s="438"/>
      <c r="L151" s="438"/>
      <c r="M151" s="438"/>
    </row>
    <row r="152" spans="11:13" x14ac:dyDescent="0.2">
      <c r="K152" s="438"/>
      <c r="L152" s="438"/>
      <c r="M152" s="438"/>
    </row>
    <row r="153" spans="11:13" x14ac:dyDescent="0.2">
      <c r="K153" s="438"/>
      <c r="L153" s="438"/>
      <c r="M153" s="438"/>
    </row>
    <row r="154" spans="11:13" x14ac:dyDescent="0.2">
      <c r="K154" s="438"/>
      <c r="L154" s="438"/>
      <c r="M154" s="438"/>
    </row>
    <row r="155" spans="11:13" x14ac:dyDescent="0.2">
      <c r="K155" s="438"/>
      <c r="L155" s="438"/>
      <c r="M155" s="438"/>
    </row>
    <row r="156" spans="11:13" x14ac:dyDescent="0.2">
      <c r="K156" s="438"/>
      <c r="L156" s="438"/>
      <c r="M156" s="438"/>
    </row>
    <row r="157" spans="11:13" x14ac:dyDescent="0.2">
      <c r="K157" s="438"/>
      <c r="L157" s="438"/>
      <c r="M157" s="438"/>
    </row>
    <row r="158" spans="11:13" x14ac:dyDescent="0.2">
      <c r="K158" s="438"/>
      <c r="L158" s="438"/>
      <c r="M158" s="438"/>
    </row>
    <row r="159" spans="11:13" x14ac:dyDescent="0.2">
      <c r="K159" s="438"/>
      <c r="L159" s="438"/>
      <c r="M159" s="438"/>
    </row>
    <row r="160" spans="11:13" x14ac:dyDescent="0.2">
      <c r="K160" s="438"/>
      <c r="L160" s="438"/>
      <c r="M160" s="438"/>
    </row>
    <row r="161" spans="11:13" x14ac:dyDescent="0.2">
      <c r="K161" s="438"/>
      <c r="L161" s="438"/>
      <c r="M161" s="438"/>
    </row>
    <row r="162" spans="11:13" x14ac:dyDescent="0.2">
      <c r="K162" s="438"/>
      <c r="L162" s="438"/>
      <c r="M162" s="438"/>
    </row>
    <row r="163" spans="11:13" x14ac:dyDescent="0.2">
      <c r="K163" s="438"/>
      <c r="L163" s="438"/>
      <c r="M163" s="438"/>
    </row>
    <row r="164" spans="11:13" x14ac:dyDescent="0.2">
      <c r="K164" s="438"/>
      <c r="L164" s="438"/>
      <c r="M164" s="438"/>
    </row>
    <row r="165" spans="11:13" x14ac:dyDescent="0.2">
      <c r="K165" s="438"/>
      <c r="L165" s="438"/>
      <c r="M165" s="438"/>
    </row>
    <row r="166" spans="11:13" x14ac:dyDescent="0.2">
      <c r="K166" s="438"/>
      <c r="L166" s="438"/>
      <c r="M166" s="438"/>
    </row>
    <row r="167" spans="11:13" x14ac:dyDescent="0.2">
      <c r="K167" s="438"/>
      <c r="L167" s="438"/>
      <c r="M167" s="438"/>
    </row>
    <row r="168" spans="11:13" x14ac:dyDescent="0.2">
      <c r="K168" s="438"/>
      <c r="L168" s="438"/>
      <c r="M168" s="438"/>
    </row>
    <row r="169" spans="11:13" x14ac:dyDescent="0.2">
      <c r="K169" s="438"/>
      <c r="L169" s="438"/>
      <c r="M169" s="438"/>
    </row>
    <row r="170" spans="11:13" x14ac:dyDescent="0.2">
      <c r="K170" s="438"/>
      <c r="L170" s="438"/>
      <c r="M170" s="438"/>
    </row>
    <row r="171" spans="11:13" x14ac:dyDescent="0.2">
      <c r="K171" s="438"/>
      <c r="L171" s="438"/>
      <c r="M171" s="438"/>
    </row>
    <row r="172" spans="11:13" x14ac:dyDescent="0.2">
      <c r="K172" s="438"/>
      <c r="L172" s="438"/>
      <c r="M172" s="438"/>
    </row>
    <row r="173" spans="11:13" x14ac:dyDescent="0.2">
      <c r="K173" s="438"/>
      <c r="L173" s="438"/>
      <c r="M173" s="438"/>
    </row>
    <row r="174" spans="11:13" x14ac:dyDescent="0.2">
      <c r="K174" s="438"/>
      <c r="L174" s="438"/>
      <c r="M174" s="438"/>
    </row>
    <row r="175" spans="11:13" x14ac:dyDescent="0.2">
      <c r="K175" s="438"/>
      <c r="L175" s="438"/>
      <c r="M175" s="438"/>
    </row>
    <row r="176" spans="11:13" x14ac:dyDescent="0.2">
      <c r="K176" s="438"/>
      <c r="L176" s="438"/>
      <c r="M176" s="438"/>
    </row>
    <row r="177" spans="11:13" x14ac:dyDescent="0.2">
      <c r="K177" s="438"/>
      <c r="L177" s="438"/>
      <c r="M177" s="438"/>
    </row>
    <row r="178" spans="11:13" x14ac:dyDescent="0.2">
      <c r="K178" s="438"/>
      <c r="L178" s="438"/>
      <c r="M178" s="438"/>
    </row>
    <row r="179" spans="11:13" x14ac:dyDescent="0.2">
      <c r="K179" s="438"/>
      <c r="L179" s="438"/>
      <c r="M179" s="438"/>
    </row>
    <row r="180" spans="11:13" x14ac:dyDescent="0.2">
      <c r="K180" s="438"/>
      <c r="L180" s="438"/>
      <c r="M180" s="438"/>
    </row>
    <row r="181" spans="11:13" x14ac:dyDescent="0.2">
      <c r="K181" s="438"/>
      <c r="L181" s="438"/>
      <c r="M181" s="438"/>
    </row>
    <row r="182" spans="11:13" x14ac:dyDescent="0.2">
      <c r="K182" s="438"/>
      <c r="L182" s="438"/>
      <c r="M182" s="438"/>
    </row>
    <row r="183" spans="11:13" x14ac:dyDescent="0.2">
      <c r="K183" s="438"/>
      <c r="L183" s="438"/>
      <c r="M183" s="438"/>
    </row>
    <row r="184" spans="11:13" x14ac:dyDescent="0.2">
      <c r="K184" s="438"/>
      <c r="L184" s="438"/>
      <c r="M184" s="438"/>
    </row>
    <row r="185" spans="11:13" x14ac:dyDescent="0.2">
      <c r="K185" s="438"/>
      <c r="L185" s="438"/>
      <c r="M185" s="438"/>
    </row>
    <row r="186" spans="11:13" x14ac:dyDescent="0.2">
      <c r="K186" s="438"/>
      <c r="L186" s="438"/>
      <c r="M186" s="438"/>
    </row>
    <row r="187" spans="11:13" x14ac:dyDescent="0.2">
      <c r="K187" s="438"/>
      <c r="L187" s="438"/>
      <c r="M187" s="438"/>
    </row>
    <row r="188" spans="11:13" x14ac:dyDescent="0.2">
      <c r="K188" s="438"/>
      <c r="L188" s="438"/>
      <c r="M188" s="438"/>
    </row>
    <row r="189" spans="11:13" x14ac:dyDescent="0.2">
      <c r="K189" s="438"/>
      <c r="L189" s="438"/>
      <c r="M189" s="438"/>
    </row>
    <row r="190" spans="11:13" x14ac:dyDescent="0.2">
      <c r="K190" s="438"/>
      <c r="L190" s="438"/>
      <c r="M190" s="438"/>
    </row>
    <row r="191" spans="11:13" x14ac:dyDescent="0.2">
      <c r="K191" s="438"/>
      <c r="L191" s="438"/>
      <c r="M191" s="438"/>
    </row>
    <row r="192" spans="11:13" x14ac:dyDescent="0.2">
      <c r="K192" s="438"/>
      <c r="L192" s="438"/>
      <c r="M192" s="438"/>
    </row>
    <row r="193" spans="11:13" x14ac:dyDescent="0.2">
      <c r="K193" s="438"/>
      <c r="L193" s="438"/>
      <c r="M193" s="438"/>
    </row>
    <row r="194" spans="11:13" x14ac:dyDescent="0.2">
      <c r="K194" s="438"/>
      <c r="L194" s="438"/>
      <c r="M194" s="438"/>
    </row>
    <row r="195" spans="11:13" x14ac:dyDescent="0.2">
      <c r="K195" s="438"/>
      <c r="L195" s="438"/>
      <c r="M195" s="438"/>
    </row>
    <row r="196" spans="11:13" x14ac:dyDescent="0.2">
      <c r="K196" s="438"/>
      <c r="L196" s="438"/>
      <c r="M196" s="438"/>
    </row>
    <row r="197" spans="11:13" x14ac:dyDescent="0.2">
      <c r="K197" s="438"/>
      <c r="L197" s="438"/>
      <c r="M197" s="438"/>
    </row>
    <row r="198" spans="11:13" x14ac:dyDescent="0.2">
      <c r="K198" s="438"/>
      <c r="L198" s="438"/>
      <c r="M198" s="438"/>
    </row>
    <row r="199" spans="11:13" x14ac:dyDescent="0.2">
      <c r="K199" s="438"/>
      <c r="L199" s="438"/>
      <c r="M199" s="438"/>
    </row>
    <row r="200" spans="11:13" x14ac:dyDescent="0.2">
      <c r="K200" s="438"/>
      <c r="L200" s="438"/>
      <c r="M200" s="438"/>
    </row>
    <row r="201" spans="11:13" x14ac:dyDescent="0.2">
      <c r="K201" s="438"/>
      <c r="L201" s="438"/>
      <c r="M201" s="438"/>
    </row>
    <row r="202" spans="11:13" x14ac:dyDescent="0.2">
      <c r="K202" s="438"/>
      <c r="L202" s="438"/>
      <c r="M202" s="438"/>
    </row>
    <row r="203" spans="11:13" x14ac:dyDescent="0.2">
      <c r="K203" s="438"/>
      <c r="L203" s="438"/>
      <c r="M203" s="438"/>
    </row>
    <row r="204" spans="11:13" x14ac:dyDescent="0.2">
      <c r="K204" s="438"/>
      <c r="L204" s="438"/>
      <c r="M204" s="438"/>
    </row>
    <row r="205" spans="11:13" x14ac:dyDescent="0.2">
      <c r="K205" s="438"/>
      <c r="L205" s="438"/>
      <c r="M205" s="438"/>
    </row>
    <row r="206" spans="11:13" x14ac:dyDescent="0.2">
      <c r="K206" s="438"/>
      <c r="L206" s="438"/>
      <c r="M206" s="438"/>
    </row>
    <row r="207" spans="11:13" x14ac:dyDescent="0.2">
      <c r="K207" s="438"/>
      <c r="L207" s="438"/>
      <c r="M207" s="438"/>
    </row>
    <row r="208" spans="11:13" x14ac:dyDescent="0.2">
      <c r="K208" s="438"/>
      <c r="L208" s="438"/>
      <c r="M208" s="438"/>
    </row>
    <row r="209" spans="11:13" x14ac:dyDescent="0.2">
      <c r="K209" s="438"/>
      <c r="L209" s="438"/>
      <c r="M209" s="438"/>
    </row>
    <row r="210" spans="11:13" x14ac:dyDescent="0.2">
      <c r="K210" s="438"/>
      <c r="L210" s="438"/>
      <c r="M210" s="438"/>
    </row>
    <row r="211" spans="11:13" x14ac:dyDescent="0.2">
      <c r="K211" s="438"/>
      <c r="L211" s="438"/>
      <c r="M211" s="438"/>
    </row>
    <row r="212" spans="11:13" x14ac:dyDescent="0.2">
      <c r="K212" s="438"/>
      <c r="L212" s="438"/>
      <c r="M212" s="438"/>
    </row>
    <row r="213" spans="11:13" x14ac:dyDescent="0.2">
      <c r="K213" s="438"/>
      <c r="L213" s="438"/>
      <c r="M213" s="438"/>
    </row>
    <row r="214" spans="11:13" x14ac:dyDescent="0.2">
      <c r="K214" s="438"/>
      <c r="L214" s="438"/>
      <c r="M214" s="438"/>
    </row>
    <row r="215" spans="11:13" x14ac:dyDescent="0.2">
      <c r="K215" s="438"/>
      <c r="L215" s="438"/>
      <c r="M215" s="438"/>
    </row>
    <row r="216" spans="11:13" x14ac:dyDescent="0.2">
      <c r="K216" s="438"/>
      <c r="L216" s="438"/>
      <c r="M216" s="438"/>
    </row>
    <row r="217" spans="11:13" x14ac:dyDescent="0.2">
      <c r="K217" s="438"/>
      <c r="L217" s="438"/>
      <c r="M217" s="438"/>
    </row>
    <row r="218" spans="11:13" x14ac:dyDescent="0.2">
      <c r="K218" s="438"/>
      <c r="L218" s="438"/>
      <c r="M218" s="438"/>
    </row>
    <row r="219" spans="11:13" x14ac:dyDescent="0.2">
      <c r="K219" s="438"/>
      <c r="L219" s="438"/>
      <c r="M219" s="438"/>
    </row>
    <row r="220" spans="11:13" x14ac:dyDescent="0.2">
      <c r="K220" s="438"/>
      <c r="L220" s="438"/>
      <c r="M220" s="438"/>
    </row>
    <row r="221" spans="11:13" x14ac:dyDescent="0.2">
      <c r="K221" s="438"/>
      <c r="L221" s="438"/>
      <c r="M221" s="438"/>
    </row>
    <row r="222" spans="11:13" x14ac:dyDescent="0.2">
      <c r="K222" s="438"/>
      <c r="L222" s="438"/>
      <c r="M222" s="438"/>
    </row>
    <row r="223" spans="11:13" x14ac:dyDescent="0.2">
      <c r="K223" s="438"/>
      <c r="L223" s="438"/>
      <c r="M223" s="438"/>
    </row>
    <row r="224" spans="11:13" x14ac:dyDescent="0.2">
      <c r="K224" s="438"/>
      <c r="L224" s="438"/>
      <c r="M224" s="438"/>
    </row>
    <row r="225" spans="11:13" x14ac:dyDescent="0.2">
      <c r="K225" s="438"/>
      <c r="L225" s="438"/>
      <c r="M225" s="438"/>
    </row>
    <row r="226" spans="11:13" x14ac:dyDescent="0.2">
      <c r="K226" s="438"/>
      <c r="L226" s="438"/>
      <c r="M226" s="438"/>
    </row>
    <row r="227" spans="11:13" x14ac:dyDescent="0.2">
      <c r="K227" s="438"/>
      <c r="L227" s="438"/>
      <c r="M227" s="438"/>
    </row>
    <row r="228" spans="11:13" x14ac:dyDescent="0.2">
      <c r="K228" s="438"/>
      <c r="L228" s="438"/>
      <c r="M228" s="438"/>
    </row>
    <row r="229" spans="11:13" x14ac:dyDescent="0.2">
      <c r="K229" s="438"/>
      <c r="L229" s="438"/>
      <c r="M229" s="438"/>
    </row>
    <row r="230" spans="11:13" x14ac:dyDescent="0.2">
      <c r="K230" s="438"/>
      <c r="L230" s="438"/>
      <c r="M230" s="438"/>
    </row>
    <row r="231" spans="11:13" x14ac:dyDescent="0.2">
      <c r="K231" s="438"/>
      <c r="L231" s="438"/>
      <c r="M231" s="438"/>
    </row>
    <row r="232" spans="11:13" x14ac:dyDescent="0.2">
      <c r="K232" s="438"/>
      <c r="L232" s="438"/>
      <c r="M232" s="438"/>
    </row>
    <row r="233" spans="11:13" x14ac:dyDescent="0.2">
      <c r="K233" s="438"/>
      <c r="L233" s="438"/>
      <c r="M233" s="438"/>
    </row>
    <row r="234" spans="11:13" x14ac:dyDescent="0.2">
      <c r="K234" s="438"/>
      <c r="L234" s="438"/>
      <c r="M234" s="438"/>
    </row>
    <row r="235" spans="11:13" x14ac:dyDescent="0.2">
      <c r="K235" s="438"/>
      <c r="L235" s="438"/>
      <c r="M235" s="438"/>
    </row>
    <row r="236" spans="11:13" x14ac:dyDescent="0.2">
      <c r="K236" s="438"/>
      <c r="L236" s="438"/>
      <c r="M236" s="438"/>
    </row>
    <row r="237" spans="11:13" x14ac:dyDescent="0.2">
      <c r="K237" s="438"/>
      <c r="L237" s="438"/>
      <c r="M237" s="438"/>
    </row>
    <row r="238" spans="11:13" x14ac:dyDescent="0.2">
      <c r="K238" s="438"/>
      <c r="L238" s="438"/>
      <c r="M238" s="438"/>
    </row>
    <row r="239" spans="11:13" x14ac:dyDescent="0.2">
      <c r="K239" s="438"/>
      <c r="L239" s="438"/>
      <c r="M239" s="438"/>
    </row>
    <row r="240" spans="11:13" x14ac:dyDescent="0.2">
      <c r="K240" s="438"/>
      <c r="L240" s="438"/>
      <c r="M240" s="438"/>
    </row>
    <row r="241" spans="11:13" x14ac:dyDescent="0.2">
      <c r="K241" s="438"/>
      <c r="L241" s="438"/>
      <c r="M241" s="438"/>
    </row>
    <row r="242" spans="11:13" x14ac:dyDescent="0.2">
      <c r="K242" s="438"/>
      <c r="L242" s="438"/>
      <c r="M242" s="438"/>
    </row>
    <row r="243" spans="11:13" x14ac:dyDescent="0.2">
      <c r="K243" s="438"/>
      <c r="L243" s="438"/>
      <c r="M243" s="438"/>
    </row>
    <row r="244" spans="11:13" x14ac:dyDescent="0.2">
      <c r="K244" s="438"/>
      <c r="L244" s="438"/>
      <c r="M244" s="438"/>
    </row>
    <row r="245" spans="11:13" x14ac:dyDescent="0.2">
      <c r="K245" s="438"/>
      <c r="L245" s="438"/>
      <c r="M245" s="438"/>
    </row>
    <row r="246" spans="11:13" x14ac:dyDescent="0.2">
      <c r="K246" s="438"/>
      <c r="L246" s="438"/>
      <c r="M246" s="438"/>
    </row>
    <row r="247" spans="11:13" x14ac:dyDescent="0.2">
      <c r="K247" s="438"/>
      <c r="L247" s="438"/>
      <c r="M247" s="438"/>
    </row>
    <row r="248" spans="11:13" x14ac:dyDescent="0.2">
      <c r="K248" s="438"/>
      <c r="L248" s="438"/>
      <c r="M248" s="438"/>
    </row>
    <row r="249" spans="11:13" x14ac:dyDescent="0.2">
      <c r="K249" s="438"/>
      <c r="L249" s="438"/>
      <c r="M249" s="438"/>
    </row>
    <row r="250" spans="11:13" x14ac:dyDescent="0.2">
      <c r="K250" s="438"/>
      <c r="L250" s="438"/>
      <c r="M250" s="438"/>
    </row>
    <row r="251" spans="11:13" x14ac:dyDescent="0.2">
      <c r="K251" s="438"/>
      <c r="L251" s="438"/>
      <c r="M251" s="438"/>
    </row>
    <row r="252" spans="11:13" x14ac:dyDescent="0.2">
      <c r="K252" s="438"/>
      <c r="L252" s="438"/>
      <c r="M252" s="438"/>
    </row>
    <row r="253" spans="11:13" x14ac:dyDescent="0.2">
      <c r="K253" s="438"/>
      <c r="L253" s="438"/>
      <c r="M253" s="438"/>
    </row>
    <row r="254" spans="11:13" x14ac:dyDescent="0.2">
      <c r="K254" s="438"/>
      <c r="L254" s="438"/>
      <c r="M254" s="438"/>
    </row>
    <row r="255" spans="11:13" x14ac:dyDescent="0.2">
      <c r="K255" s="438"/>
      <c r="L255" s="438"/>
      <c r="M255" s="438"/>
    </row>
    <row r="256" spans="11:13" x14ac:dyDescent="0.2">
      <c r="K256" s="438"/>
      <c r="L256" s="438"/>
      <c r="M256" s="438"/>
    </row>
    <row r="257" spans="11:13" x14ac:dyDescent="0.2">
      <c r="K257" s="438"/>
      <c r="L257" s="438"/>
      <c r="M257" s="438"/>
    </row>
    <row r="258" spans="11:13" x14ac:dyDescent="0.2">
      <c r="K258" s="438"/>
      <c r="L258" s="438"/>
      <c r="M258" s="438"/>
    </row>
    <row r="259" spans="11:13" x14ac:dyDescent="0.2">
      <c r="K259" s="438"/>
      <c r="L259" s="438"/>
      <c r="M259" s="438"/>
    </row>
    <row r="260" spans="11:13" x14ac:dyDescent="0.2">
      <c r="K260" s="438"/>
      <c r="L260" s="438"/>
      <c r="M260" s="438"/>
    </row>
    <row r="261" spans="11:13" x14ac:dyDescent="0.2">
      <c r="K261" s="438"/>
      <c r="L261" s="438"/>
      <c r="M261" s="438"/>
    </row>
    <row r="262" spans="11:13" x14ac:dyDescent="0.2">
      <c r="K262" s="438"/>
      <c r="L262" s="438"/>
      <c r="M262" s="438"/>
    </row>
    <row r="263" spans="11:13" x14ac:dyDescent="0.2">
      <c r="K263" s="438"/>
      <c r="L263" s="438"/>
      <c r="M263" s="438"/>
    </row>
    <row r="264" spans="11:13" x14ac:dyDescent="0.2">
      <c r="K264" s="438"/>
      <c r="L264" s="438"/>
      <c r="M264" s="438"/>
    </row>
    <row r="265" spans="11:13" x14ac:dyDescent="0.2">
      <c r="K265" s="438"/>
      <c r="L265" s="438"/>
      <c r="M265" s="438"/>
    </row>
    <row r="266" spans="11:13" x14ac:dyDescent="0.2">
      <c r="K266" s="438"/>
      <c r="L266" s="438"/>
      <c r="M266" s="438"/>
    </row>
    <row r="267" spans="11:13" x14ac:dyDescent="0.2">
      <c r="K267" s="438"/>
      <c r="L267" s="438"/>
      <c r="M267" s="438"/>
    </row>
    <row r="268" spans="11:13" x14ac:dyDescent="0.2">
      <c r="K268" s="438"/>
      <c r="L268" s="438"/>
      <c r="M268" s="438"/>
    </row>
    <row r="269" spans="11:13" x14ac:dyDescent="0.2">
      <c r="K269" s="438"/>
      <c r="L269" s="438"/>
      <c r="M269" s="438"/>
    </row>
    <row r="270" spans="11:13" x14ac:dyDescent="0.2">
      <c r="K270" s="438"/>
      <c r="L270" s="438"/>
      <c r="M270" s="438"/>
    </row>
    <row r="271" spans="11:13" x14ac:dyDescent="0.2">
      <c r="K271" s="438"/>
      <c r="L271" s="438"/>
      <c r="M271" s="438"/>
    </row>
    <row r="272" spans="11:13" x14ac:dyDescent="0.2">
      <c r="K272" s="438"/>
      <c r="L272" s="438"/>
      <c r="M272" s="438"/>
    </row>
    <row r="273" spans="11:13" x14ac:dyDescent="0.2">
      <c r="K273" s="438"/>
      <c r="L273" s="438"/>
      <c r="M273" s="438"/>
    </row>
    <row r="274" spans="11:13" x14ac:dyDescent="0.2">
      <c r="K274" s="438"/>
      <c r="L274" s="438"/>
      <c r="M274" s="438"/>
    </row>
    <row r="275" spans="11:13" x14ac:dyDescent="0.2">
      <c r="K275" s="438"/>
      <c r="L275" s="438"/>
      <c r="M275" s="438"/>
    </row>
    <row r="276" spans="11:13" x14ac:dyDescent="0.2">
      <c r="K276" s="438"/>
      <c r="L276" s="438"/>
      <c r="M276" s="438"/>
    </row>
    <row r="277" spans="11:13" x14ac:dyDescent="0.2">
      <c r="K277" s="438"/>
      <c r="L277" s="438"/>
      <c r="M277" s="438"/>
    </row>
    <row r="278" spans="11:13" x14ac:dyDescent="0.2">
      <c r="K278" s="438"/>
      <c r="L278" s="438"/>
      <c r="M278" s="438"/>
    </row>
    <row r="279" spans="11:13" x14ac:dyDescent="0.2">
      <c r="K279" s="438"/>
      <c r="L279" s="438"/>
      <c r="M279" s="438"/>
    </row>
    <row r="280" spans="11:13" x14ac:dyDescent="0.2">
      <c r="K280" s="438"/>
      <c r="L280" s="438"/>
      <c r="M280" s="438"/>
    </row>
    <row r="281" spans="11:13" x14ac:dyDescent="0.2">
      <c r="K281" s="438"/>
      <c r="L281" s="438"/>
      <c r="M281" s="438"/>
    </row>
    <row r="282" spans="11:13" x14ac:dyDescent="0.2">
      <c r="K282" s="438"/>
      <c r="L282" s="438"/>
      <c r="M282" s="438"/>
    </row>
    <row r="283" spans="11:13" x14ac:dyDescent="0.2">
      <c r="K283" s="438"/>
      <c r="L283" s="438"/>
      <c r="M283" s="438"/>
    </row>
    <row r="284" spans="11:13" x14ac:dyDescent="0.2">
      <c r="K284" s="438"/>
      <c r="L284" s="438"/>
      <c r="M284" s="438"/>
    </row>
    <row r="285" spans="11:13" x14ac:dyDescent="0.2">
      <c r="K285" s="438"/>
      <c r="L285" s="438"/>
      <c r="M285" s="438"/>
    </row>
    <row r="286" spans="11:13" x14ac:dyDescent="0.2">
      <c r="K286" s="438"/>
      <c r="L286" s="438"/>
      <c r="M286" s="438"/>
    </row>
    <row r="287" spans="11:13" x14ac:dyDescent="0.2">
      <c r="K287" s="438"/>
      <c r="L287" s="438"/>
      <c r="M287" s="438"/>
    </row>
    <row r="288" spans="11:13" x14ac:dyDescent="0.2">
      <c r="K288" s="438"/>
      <c r="L288" s="438"/>
      <c r="M288" s="438"/>
    </row>
    <row r="289" spans="11:13" x14ac:dyDescent="0.2">
      <c r="K289" s="438"/>
      <c r="L289" s="438"/>
      <c r="M289" s="438"/>
    </row>
    <row r="290" spans="11:13" x14ac:dyDescent="0.2">
      <c r="K290" s="438"/>
      <c r="L290" s="438"/>
      <c r="M290" s="438"/>
    </row>
    <row r="291" spans="11:13" x14ac:dyDescent="0.2">
      <c r="K291" s="438"/>
      <c r="L291" s="438"/>
      <c r="M291" s="438"/>
    </row>
    <row r="292" spans="11:13" x14ac:dyDescent="0.2">
      <c r="K292" s="438"/>
      <c r="L292" s="438"/>
      <c r="M292" s="438"/>
    </row>
    <row r="293" spans="11:13" x14ac:dyDescent="0.2">
      <c r="K293" s="438"/>
      <c r="L293" s="438"/>
      <c r="M293" s="438"/>
    </row>
    <row r="294" spans="11:13" x14ac:dyDescent="0.2">
      <c r="K294" s="438"/>
      <c r="L294" s="438"/>
      <c r="M294" s="438"/>
    </row>
    <row r="295" spans="11:13" x14ac:dyDescent="0.2">
      <c r="K295" s="438"/>
      <c r="L295" s="438"/>
      <c r="M295" s="438"/>
    </row>
    <row r="296" spans="11:13" x14ac:dyDescent="0.2">
      <c r="K296" s="438"/>
      <c r="L296" s="438"/>
      <c r="M296" s="438"/>
    </row>
    <row r="297" spans="11:13" x14ac:dyDescent="0.2">
      <c r="K297" s="438"/>
      <c r="L297" s="438"/>
      <c r="M297" s="438"/>
    </row>
    <row r="298" spans="11:13" x14ac:dyDescent="0.2">
      <c r="K298" s="438"/>
      <c r="L298" s="438"/>
      <c r="M298" s="438"/>
    </row>
    <row r="299" spans="11:13" x14ac:dyDescent="0.2">
      <c r="K299" s="438"/>
      <c r="L299" s="438"/>
      <c r="M299" s="438"/>
    </row>
    <row r="300" spans="11:13" x14ac:dyDescent="0.2">
      <c r="K300" s="438"/>
      <c r="L300" s="438"/>
      <c r="M300" s="438"/>
    </row>
    <row r="301" spans="11:13" x14ac:dyDescent="0.2">
      <c r="K301" s="438"/>
      <c r="L301" s="438"/>
      <c r="M301" s="438"/>
    </row>
    <row r="302" spans="11:13" x14ac:dyDescent="0.2">
      <c r="K302" s="438"/>
      <c r="L302" s="438"/>
      <c r="M302" s="438"/>
    </row>
    <row r="303" spans="11:13" x14ac:dyDescent="0.2">
      <c r="K303" s="438"/>
      <c r="L303" s="438"/>
      <c r="M303" s="438"/>
    </row>
    <row r="304" spans="11:13" x14ac:dyDescent="0.2">
      <c r="K304" s="438"/>
      <c r="L304" s="438"/>
      <c r="M304" s="438"/>
    </row>
    <row r="305" spans="11:13" x14ac:dyDescent="0.2">
      <c r="K305" s="438"/>
      <c r="L305" s="438"/>
      <c r="M305" s="438"/>
    </row>
    <row r="306" spans="11:13" x14ac:dyDescent="0.2">
      <c r="K306" s="438"/>
      <c r="L306" s="438"/>
      <c r="M306" s="438"/>
    </row>
    <row r="307" spans="11:13" x14ac:dyDescent="0.2">
      <c r="K307" s="438"/>
      <c r="L307" s="438"/>
      <c r="M307" s="438"/>
    </row>
    <row r="308" spans="11:13" x14ac:dyDescent="0.2">
      <c r="K308" s="438"/>
      <c r="L308" s="438"/>
      <c r="M308" s="438"/>
    </row>
    <row r="309" spans="11:13" x14ac:dyDescent="0.2">
      <c r="K309" s="438"/>
      <c r="L309" s="438"/>
      <c r="M309" s="438"/>
    </row>
    <row r="310" spans="11:13" x14ac:dyDescent="0.2">
      <c r="K310" s="438"/>
      <c r="L310" s="438"/>
      <c r="M310" s="438"/>
    </row>
    <row r="311" spans="11:13" x14ac:dyDescent="0.2">
      <c r="K311" s="438"/>
      <c r="L311" s="438"/>
      <c r="M311" s="438"/>
    </row>
    <row r="312" spans="11:13" x14ac:dyDescent="0.2">
      <c r="K312" s="438"/>
      <c r="L312" s="438"/>
      <c r="M312" s="438"/>
    </row>
    <row r="313" spans="11:13" x14ac:dyDescent="0.2">
      <c r="K313" s="438"/>
      <c r="L313" s="438"/>
      <c r="M313" s="438"/>
    </row>
    <row r="314" spans="11:13" x14ac:dyDescent="0.2">
      <c r="K314" s="438"/>
      <c r="L314" s="438"/>
      <c r="M314" s="438"/>
    </row>
    <row r="315" spans="11:13" x14ac:dyDescent="0.2">
      <c r="K315" s="438"/>
      <c r="L315" s="438"/>
      <c r="M315" s="438"/>
    </row>
    <row r="316" spans="11:13" x14ac:dyDescent="0.2">
      <c r="K316" s="438"/>
      <c r="L316" s="438"/>
      <c r="M316" s="438"/>
    </row>
    <row r="317" spans="11:13" x14ac:dyDescent="0.2">
      <c r="K317" s="438"/>
      <c r="L317" s="438"/>
      <c r="M317" s="438"/>
    </row>
    <row r="318" spans="11:13" x14ac:dyDescent="0.2">
      <c r="K318" s="438"/>
      <c r="L318" s="438"/>
      <c r="M318" s="438"/>
    </row>
    <row r="319" spans="11:13" x14ac:dyDescent="0.2">
      <c r="K319" s="438"/>
      <c r="L319" s="438"/>
      <c r="M319" s="438"/>
    </row>
    <row r="320" spans="11:13" x14ac:dyDescent="0.2">
      <c r="K320" s="438"/>
      <c r="L320" s="438"/>
      <c r="M320" s="438"/>
    </row>
    <row r="321" spans="11:13" x14ac:dyDescent="0.2">
      <c r="K321" s="438"/>
      <c r="L321" s="438"/>
      <c r="M321" s="438"/>
    </row>
    <row r="322" spans="11:13" x14ac:dyDescent="0.2">
      <c r="K322" s="438"/>
      <c r="L322" s="438"/>
      <c r="M322" s="438"/>
    </row>
    <row r="323" spans="11:13" x14ac:dyDescent="0.2">
      <c r="K323" s="438"/>
      <c r="L323" s="438"/>
      <c r="M323" s="438"/>
    </row>
    <row r="324" spans="11:13" x14ac:dyDescent="0.2">
      <c r="K324" s="438"/>
      <c r="L324" s="438"/>
      <c r="M324" s="438"/>
    </row>
    <row r="325" spans="11:13" x14ac:dyDescent="0.2">
      <c r="K325" s="438"/>
      <c r="L325" s="438"/>
      <c r="M325" s="438"/>
    </row>
    <row r="326" spans="11:13" x14ac:dyDescent="0.2">
      <c r="K326" s="438"/>
      <c r="L326" s="438"/>
      <c r="M326" s="438"/>
    </row>
    <row r="327" spans="11:13" x14ac:dyDescent="0.2">
      <c r="K327" s="438"/>
      <c r="L327" s="438"/>
      <c r="M327" s="438"/>
    </row>
    <row r="328" spans="11:13" x14ac:dyDescent="0.2">
      <c r="K328" s="438"/>
      <c r="L328" s="438"/>
      <c r="M328" s="438"/>
    </row>
    <row r="329" spans="11:13" x14ac:dyDescent="0.2">
      <c r="K329" s="438"/>
      <c r="L329" s="438"/>
      <c r="M329" s="438"/>
    </row>
    <row r="330" spans="11:13" x14ac:dyDescent="0.2">
      <c r="K330" s="438"/>
      <c r="L330" s="438"/>
      <c r="M330" s="438"/>
    </row>
    <row r="331" spans="11:13" x14ac:dyDescent="0.2">
      <c r="K331" s="438"/>
      <c r="L331" s="438"/>
      <c r="M331" s="438"/>
    </row>
    <row r="332" spans="11:13" x14ac:dyDescent="0.2">
      <c r="K332" s="438"/>
      <c r="L332" s="438"/>
      <c r="M332" s="438"/>
    </row>
    <row r="333" spans="11:13" x14ac:dyDescent="0.2">
      <c r="K333" s="438"/>
      <c r="L333" s="438"/>
      <c r="M333" s="438"/>
    </row>
    <row r="334" spans="11:13" x14ac:dyDescent="0.2">
      <c r="K334" s="438"/>
      <c r="L334" s="438"/>
      <c r="M334" s="438"/>
    </row>
    <row r="335" spans="11:13" x14ac:dyDescent="0.2">
      <c r="K335" s="438"/>
      <c r="L335" s="438"/>
      <c r="M335" s="438"/>
    </row>
    <row r="336" spans="11:13" x14ac:dyDescent="0.2">
      <c r="K336" s="438"/>
      <c r="L336" s="438"/>
      <c r="M336" s="438"/>
    </row>
    <row r="337" spans="11:13" x14ac:dyDescent="0.2">
      <c r="K337" s="438"/>
      <c r="L337" s="438"/>
      <c r="M337" s="438"/>
    </row>
    <row r="338" spans="11:13" x14ac:dyDescent="0.2">
      <c r="K338" s="438"/>
      <c r="L338" s="438"/>
      <c r="M338" s="438"/>
    </row>
    <row r="339" spans="11:13" x14ac:dyDescent="0.2">
      <c r="K339" s="438"/>
      <c r="L339" s="438"/>
      <c r="M339" s="438"/>
    </row>
    <row r="340" spans="11:13" x14ac:dyDescent="0.2">
      <c r="K340" s="438"/>
      <c r="L340" s="438"/>
      <c r="M340" s="438"/>
    </row>
    <row r="341" spans="11:13" x14ac:dyDescent="0.2">
      <c r="K341" s="438"/>
      <c r="L341" s="438"/>
      <c r="M341" s="438"/>
    </row>
    <row r="342" spans="11:13" x14ac:dyDescent="0.2">
      <c r="K342" s="438"/>
      <c r="L342" s="438"/>
      <c r="M342" s="438"/>
    </row>
    <row r="343" spans="11:13" x14ac:dyDescent="0.2">
      <c r="K343" s="438"/>
      <c r="L343" s="438"/>
      <c r="M343" s="438"/>
    </row>
    <row r="344" spans="11:13" x14ac:dyDescent="0.2">
      <c r="K344" s="438"/>
      <c r="L344" s="438"/>
      <c r="M344" s="438"/>
    </row>
    <row r="345" spans="11:13" x14ac:dyDescent="0.2">
      <c r="K345" s="438"/>
      <c r="L345" s="438"/>
      <c r="M345" s="438"/>
    </row>
    <row r="346" spans="11:13" x14ac:dyDescent="0.2">
      <c r="K346" s="438"/>
      <c r="L346" s="438"/>
      <c r="M346" s="438"/>
    </row>
    <row r="347" spans="11:13" x14ac:dyDescent="0.2">
      <c r="K347" s="438"/>
      <c r="L347" s="438"/>
      <c r="M347" s="438"/>
    </row>
    <row r="348" spans="11:13" x14ac:dyDescent="0.2">
      <c r="K348" s="438"/>
      <c r="L348" s="438"/>
      <c r="M348" s="438"/>
    </row>
    <row r="349" spans="11:13" x14ac:dyDescent="0.2">
      <c r="K349" s="438"/>
      <c r="L349" s="438"/>
      <c r="M349" s="438"/>
    </row>
    <row r="350" spans="11:13" x14ac:dyDescent="0.2">
      <c r="K350" s="438"/>
      <c r="L350" s="438"/>
      <c r="M350" s="438"/>
    </row>
    <row r="351" spans="11:13" x14ac:dyDescent="0.2">
      <c r="K351" s="438"/>
      <c r="L351" s="438"/>
      <c r="M351" s="438"/>
    </row>
    <row r="352" spans="11:13" x14ac:dyDescent="0.2">
      <c r="K352" s="438"/>
      <c r="L352" s="438"/>
      <c r="M352" s="438"/>
    </row>
    <row r="353" spans="11:13" x14ac:dyDescent="0.2">
      <c r="K353" s="438"/>
      <c r="L353" s="438"/>
      <c r="M353" s="438"/>
    </row>
    <row r="354" spans="11:13" x14ac:dyDescent="0.2">
      <c r="K354" s="438"/>
      <c r="L354" s="438"/>
      <c r="M354" s="438"/>
    </row>
    <row r="355" spans="11:13" x14ac:dyDescent="0.2">
      <c r="K355" s="438"/>
      <c r="L355" s="438"/>
      <c r="M355" s="438"/>
    </row>
    <row r="356" spans="11:13" x14ac:dyDescent="0.2">
      <c r="K356" s="438"/>
      <c r="L356" s="438"/>
      <c r="M356" s="438"/>
    </row>
    <row r="357" spans="11:13" x14ac:dyDescent="0.2">
      <c r="K357" s="438"/>
      <c r="L357" s="438"/>
      <c r="M357" s="438"/>
    </row>
    <row r="358" spans="11:13" x14ac:dyDescent="0.2">
      <c r="K358" s="438"/>
      <c r="L358" s="438"/>
      <c r="M358" s="438"/>
    </row>
    <row r="359" spans="11:13" x14ac:dyDescent="0.2">
      <c r="K359" s="438"/>
      <c r="L359" s="438"/>
      <c r="M359" s="438"/>
    </row>
    <row r="360" spans="11:13" x14ac:dyDescent="0.2">
      <c r="K360" s="438"/>
      <c r="L360" s="438"/>
      <c r="M360" s="438"/>
    </row>
    <row r="361" spans="11:13" x14ac:dyDescent="0.2">
      <c r="K361" s="438"/>
      <c r="L361" s="438"/>
      <c r="M361" s="438"/>
    </row>
    <row r="362" spans="11:13" x14ac:dyDescent="0.2">
      <c r="K362" s="438"/>
      <c r="L362" s="438"/>
      <c r="M362" s="438"/>
    </row>
    <row r="363" spans="11:13" x14ac:dyDescent="0.2">
      <c r="K363" s="438"/>
      <c r="L363" s="438"/>
      <c r="M363" s="438"/>
    </row>
    <row r="364" spans="11:13" x14ac:dyDescent="0.2">
      <c r="K364" s="438"/>
      <c r="L364" s="438"/>
      <c r="M364" s="438"/>
    </row>
    <row r="365" spans="11:13" x14ac:dyDescent="0.2">
      <c r="K365" s="438"/>
      <c r="L365" s="438"/>
      <c r="M365" s="438"/>
    </row>
    <row r="366" spans="11:13" x14ac:dyDescent="0.2">
      <c r="K366" s="438"/>
      <c r="L366" s="438"/>
      <c r="M366" s="438"/>
    </row>
    <row r="367" spans="11:13" x14ac:dyDescent="0.2">
      <c r="K367" s="438"/>
      <c r="L367" s="438"/>
      <c r="M367" s="438"/>
    </row>
    <row r="368" spans="11:13" x14ac:dyDescent="0.2">
      <c r="K368" s="438"/>
      <c r="L368" s="438"/>
      <c r="M368" s="438"/>
    </row>
    <row r="369" spans="11:13" x14ac:dyDescent="0.2">
      <c r="K369" s="438"/>
      <c r="L369" s="438"/>
      <c r="M369" s="438"/>
    </row>
    <row r="370" spans="11:13" x14ac:dyDescent="0.2">
      <c r="K370" s="438"/>
      <c r="L370" s="438"/>
      <c r="M370" s="438"/>
    </row>
    <row r="371" spans="11:13" x14ac:dyDescent="0.2">
      <c r="K371" s="438"/>
      <c r="L371" s="438"/>
      <c r="M371" s="438"/>
    </row>
    <row r="372" spans="11:13" x14ac:dyDescent="0.2">
      <c r="K372" s="438"/>
      <c r="L372" s="438"/>
      <c r="M372" s="438"/>
    </row>
    <row r="373" spans="11:13" x14ac:dyDescent="0.2">
      <c r="K373" s="438"/>
      <c r="L373" s="438"/>
      <c r="M373" s="438"/>
    </row>
    <row r="374" spans="11:13" x14ac:dyDescent="0.2">
      <c r="K374" s="438"/>
      <c r="L374" s="438"/>
      <c r="M374" s="438"/>
    </row>
    <row r="375" spans="11:13" x14ac:dyDescent="0.2">
      <c r="K375" s="438"/>
      <c r="L375" s="438"/>
      <c r="M375" s="438"/>
    </row>
    <row r="376" spans="11:13" x14ac:dyDescent="0.2">
      <c r="K376" s="438"/>
      <c r="L376" s="438"/>
      <c r="M376" s="438"/>
    </row>
    <row r="377" spans="11:13" x14ac:dyDescent="0.2">
      <c r="K377" s="438"/>
      <c r="L377" s="438"/>
      <c r="M377" s="438"/>
    </row>
    <row r="378" spans="11:13" x14ac:dyDescent="0.2">
      <c r="K378" s="438"/>
      <c r="L378" s="438"/>
      <c r="M378" s="438"/>
    </row>
    <row r="379" spans="11:13" x14ac:dyDescent="0.2">
      <c r="K379" s="438"/>
      <c r="L379" s="438"/>
      <c r="M379" s="438"/>
    </row>
    <row r="380" spans="11:13" x14ac:dyDescent="0.2">
      <c r="K380" s="438"/>
      <c r="L380" s="438"/>
      <c r="M380" s="438"/>
    </row>
    <row r="381" spans="11:13" x14ac:dyDescent="0.2">
      <c r="K381" s="438"/>
      <c r="L381" s="438"/>
      <c r="M381" s="438"/>
    </row>
    <row r="382" spans="11:13" x14ac:dyDescent="0.2">
      <c r="K382" s="438"/>
      <c r="L382" s="438"/>
      <c r="M382" s="438"/>
    </row>
    <row r="383" spans="11:13" x14ac:dyDescent="0.2">
      <c r="K383" s="438"/>
      <c r="L383" s="438"/>
      <c r="M383" s="438"/>
    </row>
    <row r="384" spans="11:13" x14ac:dyDescent="0.2">
      <c r="K384" s="438"/>
      <c r="L384" s="438"/>
      <c r="M384" s="438"/>
    </row>
    <row r="385" spans="11:13" x14ac:dyDescent="0.2">
      <c r="K385" s="438"/>
      <c r="L385" s="438"/>
      <c r="M385" s="438"/>
    </row>
    <row r="386" spans="11:13" x14ac:dyDescent="0.2">
      <c r="K386" s="438"/>
      <c r="L386" s="438"/>
      <c r="M386" s="438"/>
    </row>
    <row r="387" spans="11:13" x14ac:dyDescent="0.2">
      <c r="K387" s="438"/>
      <c r="L387" s="438"/>
      <c r="M387" s="438"/>
    </row>
    <row r="388" spans="11:13" x14ac:dyDescent="0.2">
      <c r="K388" s="438"/>
      <c r="L388" s="438"/>
      <c r="M388" s="438"/>
    </row>
    <row r="389" spans="11:13" x14ac:dyDescent="0.2">
      <c r="K389" s="438"/>
      <c r="L389" s="438"/>
      <c r="M389" s="438"/>
    </row>
    <row r="390" spans="11:13" x14ac:dyDescent="0.2">
      <c r="K390" s="438"/>
      <c r="L390" s="438"/>
      <c r="M390" s="438"/>
    </row>
    <row r="391" spans="11:13" x14ac:dyDescent="0.2">
      <c r="K391" s="438"/>
      <c r="L391" s="438"/>
      <c r="M391" s="438"/>
    </row>
    <row r="392" spans="11:13" x14ac:dyDescent="0.2">
      <c r="K392" s="438"/>
      <c r="L392" s="438"/>
      <c r="M392" s="438"/>
    </row>
    <row r="393" spans="11:13" x14ac:dyDescent="0.2">
      <c r="K393" s="438"/>
      <c r="L393" s="438"/>
      <c r="M393" s="438"/>
    </row>
    <row r="394" spans="11:13" x14ac:dyDescent="0.2">
      <c r="K394" s="438"/>
      <c r="L394" s="438"/>
      <c r="M394" s="438"/>
    </row>
    <row r="395" spans="11:13" x14ac:dyDescent="0.2">
      <c r="K395" s="438"/>
      <c r="L395" s="438"/>
      <c r="M395" s="438"/>
    </row>
    <row r="396" spans="11:13" x14ac:dyDescent="0.2">
      <c r="K396" s="438"/>
      <c r="L396" s="438"/>
      <c r="M396" s="438"/>
    </row>
    <row r="397" spans="11:13" x14ac:dyDescent="0.2">
      <c r="K397" s="438"/>
      <c r="L397" s="438"/>
      <c r="M397" s="438"/>
    </row>
    <row r="398" spans="11:13" x14ac:dyDescent="0.2">
      <c r="K398" s="438"/>
      <c r="L398" s="438"/>
      <c r="M398" s="438"/>
    </row>
    <row r="399" spans="11:13" x14ac:dyDescent="0.2">
      <c r="K399" s="438"/>
      <c r="L399" s="438"/>
      <c r="M399" s="438"/>
    </row>
    <row r="400" spans="11:13" x14ac:dyDescent="0.2">
      <c r="K400" s="438"/>
      <c r="L400" s="438"/>
      <c r="M400" s="438"/>
    </row>
    <row r="401" spans="11:13" x14ac:dyDescent="0.2">
      <c r="K401" s="438"/>
      <c r="L401" s="438"/>
      <c r="M401" s="438"/>
    </row>
    <row r="402" spans="11:13" x14ac:dyDescent="0.2">
      <c r="K402" s="438"/>
      <c r="L402" s="438"/>
      <c r="M402" s="438"/>
    </row>
    <row r="403" spans="11:13" x14ac:dyDescent="0.2">
      <c r="K403" s="438"/>
      <c r="L403" s="438"/>
      <c r="M403" s="438"/>
    </row>
    <row r="404" spans="11:13" x14ac:dyDescent="0.2">
      <c r="K404" s="438"/>
      <c r="L404" s="438"/>
      <c r="M404" s="438"/>
    </row>
    <row r="405" spans="11:13" x14ac:dyDescent="0.2">
      <c r="K405" s="438"/>
      <c r="L405" s="438"/>
      <c r="M405" s="438"/>
    </row>
    <row r="406" spans="11:13" x14ac:dyDescent="0.2">
      <c r="K406" s="438"/>
      <c r="L406" s="438"/>
      <c r="M406" s="438"/>
    </row>
    <row r="407" spans="11:13" x14ac:dyDescent="0.2">
      <c r="K407" s="438"/>
      <c r="L407" s="438"/>
      <c r="M407" s="438"/>
    </row>
    <row r="408" spans="11:13" x14ac:dyDescent="0.2">
      <c r="K408" s="438"/>
      <c r="L408" s="438"/>
      <c r="M408" s="438"/>
    </row>
    <row r="409" spans="11:13" x14ac:dyDescent="0.2">
      <c r="K409" s="438"/>
      <c r="L409" s="438"/>
      <c r="M409" s="438"/>
    </row>
    <row r="410" spans="11:13" x14ac:dyDescent="0.2">
      <c r="K410" s="438"/>
      <c r="L410" s="438"/>
      <c r="M410" s="438"/>
    </row>
    <row r="411" spans="11:13" x14ac:dyDescent="0.2">
      <c r="K411" s="438"/>
      <c r="L411" s="438"/>
      <c r="M411" s="438"/>
    </row>
    <row r="412" spans="11:13" x14ac:dyDescent="0.2">
      <c r="K412" s="438"/>
      <c r="L412" s="438"/>
      <c r="M412" s="438"/>
    </row>
    <row r="413" spans="11:13" x14ac:dyDescent="0.2">
      <c r="K413" s="438"/>
      <c r="L413" s="438"/>
      <c r="M413" s="438"/>
    </row>
    <row r="414" spans="11:13" x14ac:dyDescent="0.2">
      <c r="K414" s="438"/>
      <c r="L414" s="438"/>
      <c r="M414" s="438"/>
    </row>
    <row r="415" spans="11:13" x14ac:dyDescent="0.2">
      <c r="K415" s="438"/>
      <c r="L415" s="438"/>
      <c r="M415" s="438"/>
    </row>
    <row r="416" spans="11:13" x14ac:dyDescent="0.2">
      <c r="K416" s="438"/>
      <c r="L416" s="438"/>
      <c r="M416" s="438"/>
    </row>
    <row r="417" spans="11:13" x14ac:dyDescent="0.2">
      <c r="K417" s="438"/>
      <c r="L417" s="438"/>
      <c r="M417" s="438"/>
    </row>
    <row r="418" spans="11:13" x14ac:dyDescent="0.2">
      <c r="K418" s="438"/>
      <c r="L418" s="438"/>
      <c r="M418" s="438"/>
    </row>
    <row r="419" spans="11:13" x14ac:dyDescent="0.2">
      <c r="K419" s="438"/>
      <c r="L419" s="438"/>
      <c r="M419" s="438"/>
    </row>
    <row r="420" spans="11:13" x14ac:dyDescent="0.2">
      <c r="K420" s="438"/>
      <c r="L420" s="438"/>
      <c r="M420" s="438"/>
    </row>
    <row r="421" spans="11:13" x14ac:dyDescent="0.2">
      <c r="K421" s="438"/>
      <c r="L421" s="438"/>
      <c r="M421" s="438"/>
    </row>
    <row r="422" spans="11:13" x14ac:dyDescent="0.2">
      <c r="K422" s="438"/>
      <c r="L422" s="438"/>
      <c r="M422" s="438"/>
    </row>
    <row r="423" spans="11:13" x14ac:dyDescent="0.2">
      <c r="K423" s="438"/>
      <c r="L423" s="438"/>
      <c r="M423" s="438"/>
    </row>
    <row r="424" spans="11:13" x14ac:dyDescent="0.2">
      <c r="K424" s="438"/>
      <c r="L424" s="438"/>
      <c r="M424" s="438"/>
    </row>
    <row r="425" spans="11:13" x14ac:dyDescent="0.2">
      <c r="K425" s="438"/>
      <c r="L425" s="438"/>
      <c r="M425" s="438"/>
    </row>
    <row r="426" spans="11:13" x14ac:dyDescent="0.2">
      <c r="K426" s="438"/>
      <c r="L426" s="438"/>
      <c r="M426" s="438"/>
    </row>
    <row r="427" spans="11:13" x14ac:dyDescent="0.2">
      <c r="K427" s="438"/>
      <c r="L427" s="438"/>
      <c r="M427" s="438"/>
    </row>
    <row r="428" spans="11:13" x14ac:dyDescent="0.2">
      <c r="K428" s="438"/>
      <c r="L428" s="438"/>
      <c r="M428" s="438"/>
    </row>
    <row r="429" spans="11:13" x14ac:dyDescent="0.2">
      <c r="K429" s="438"/>
      <c r="L429" s="438"/>
      <c r="M429" s="438"/>
    </row>
    <row r="430" spans="11:13" x14ac:dyDescent="0.2">
      <c r="K430" s="438"/>
      <c r="L430" s="438"/>
      <c r="M430" s="438"/>
    </row>
    <row r="431" spans="11:13" x14ac:dyDescent="0.2">
      <c r="K431" s="438"/>
      <c r="L431" s="438"/>
      <c r="M431" s="438"/>
    </row>
    <row r="432" spans="11:13" x14ac:dyDescent="0.2">
      <c r="K432" s="438"/>
      <c r="L432" s="438"/>
      <c r="M432" s="438"/>
    </row>
    <row r="433" spans="11:13" x14ac:dyDescent="0.2">
      <c r="K433" s="438"/>
      <c r="L433" s="438"/>
      <c r="M433" s="438"/>
    </row>
    <row r="434" spans="11:13" x14ac:dyDescent="0.2">
      <c r="K434" s="438"/>
      <c r="L434" s="438"/>
      <c r="M434" s="438"/>
    </row>
    <row r="435" spans="11:13" x14ac:dyDescent="0.2">
      <c r="K435" s="438"/>
      <c r="L435" s="438"/>
      <c r="M435" s="438"/>
    </row>
    <row r="436" spans="11:13" x14ac:dyDescent="0.2">
      <c r="K436" s="438"/>
      <c r="L436" s="438"/>
      <c r="M436" s="438"/>
    </row>
    <row r="437" spans="11:13" x14ac:dyDescent="0.2">
      <c r="K437" s="438"/>
      <c r="L437" s="438"/>
      <c r="M437" s="438"/>
    </row>
    <row r="438" spans="11:13" x14ac:dyDescent="0.2">
      <c r="K438" s="438"/>
      <c r="L438" s="438"/>
      <c r="M438" s="438"/>
    </row>
    <row r="439" spans="11:13" x14ac:dyDescent="0.2">
      <c r="K439" s="438"/>
      <c r="L439" s="438"/>
      <c r="M439" s="438"/>
    </row>
    <row r="440" spans="11:13" x14ac:dyDescent="0.2">
      <c r="K440" s="438"/>
      <c r="L440" s="438"/>
      <c r="M440" s="438"/>
    </row>
    <row r="441" spans="11:13" x14ac:dyDescent="0.2">
      <c r="K441" s="438"/>
      <c r="L441" s="438"/>
      <c r="M441" s="438"/>
    </row>
    <row r="442" spans="11:13" x14ac:dyDescent="0.2">
      <c r="K442" s="438"/>
      <c r="L442" s="438"/>
      <c r="M442" s="438"/>
    </row>
    <row r="443" spans="11:13" x14ac:dyDescent="0.2">
      <c r="K443" s="438"/>
      <c r="L443" s="438"/>
      <c r="M443" s="438"/>
    </row>
    <row r="444" spans="11:13" x14ac:dyDescent="0.2">
      <c r="K444" s="438"/>
      <c r="L444" s="438"/>
      <c r="M444" s="438"/>
    </row>
    <row r="445" spans="11:13" x14ac:dyDescent="0.2">
      <c r="K445" s="438"/>
      <c r="L445" s="438"/>
      <c r="M445" s="438"/>
    </row>
    <row r="446" spans="11:13" x14ac:dyDescent="0.2">
      <c r="K446" s="438"/>
      <c r="L446" s="438"/>
      <c r="M446" s="438"/>
    </row>
    <row r="447" spans="11:13" x14ac:dyDescent="0.2">
      <c r="K447" s="438"/>
      <c r="L447" s="438"/>
      <c r="M447" s="438"/>
    </row>
    <row r="448" spans="11:13" x14ac:dyDescent="0.2">
      <c r="K448" s="438"/>
      <c r="L448" s="438"/>
      <c r="M448" s="438"/>
    </row>
    <row r="449" spans="11:13" x14ac:dyDescent="0.2">
      <c r="K449" s="438"/>
      <c r="L449" s="438"/>
      <c r="M449" s="438"/>
    </row>
    <row r="450" spans="11:13" x14ac:dyDescent="0.2">
      <c r="K450" s="438"/>
      <c r="L450" s="438"/>
      <c r="M450" s="438"/>
    </row>
    <row r="451" spans="11:13" x14ac:dyDescent="0.2">
      <c r="K451" s="438"/>
      <c r="L451" s="438"/>
      <c r="M451" s="438"/>
    </row>
    <row r="452" spans="11:13" x14ac:dyDescent="0.2">
      <c r="K452" s="438"/>
      <c r="L452" s="438"/>
      <c r="M452" s="438"/>
    </row>
    <row r="453" spans="11:13" x14ac:dyDescent="0.2">
      <c r="K453" s="438"/>
      <c r="L453" s="438"/>
      <c r="M453" s="438"/>
    </row>
    <row r="454" spans="11:13" x14ac:dyDescent="0.2">
      <c r="K454" s="438"/>
      <c r="L454" s="438"/>
      <c r="M454" s="438"/>
    </row>
    <row r="455" spans="11:13" x14ac:dyDescent="0.2">
      <c r="K455" s="438"/>
      <c r="L455" s="438"/>
      <c r="M455" s="438"/>
    </row>
    <row r="456" spans="11:13" x14ac:dyDescent="0.2">
      <c r="K456" s="438"/>
      <c r="L456" s="438"/>
      <c r="M456" s="438"/>
    </row>
    <row r="457" spans="11:13" x14ac:dyDescent="0.2">
      <c r="K457" s="438"/>
      <c r="L457" s="438"/>
      <c r="M457" s="438"/>
    </row>
    <row r="458" spans="11:13" x14ac:dyDescent="0.2">
      <c r="K458" s="438"/>
      <c r="L458" s="438"/>
      <c r="M458" s="438"/>
    </row>
    <row r="459" spans="11:13" x14ac:dyDescent="0.2">
      <c r="K459" s="438"/>
      <c r="L459" s="438"/>
      <c r="M459" s="438"/>
    </row>
    <row r="460" spans="11:13" x14ac:dyDescent="0.2">
      <c r="K460" s="438"/>
      <c r="L460" s="438"/>
      <c r="M460" s="438"/>
    </row>
    <row r="461" spans="11:13" x14ac:dyDescent="0.2">
      <c r="K461" s="438"/>
      <c r="L461" s="438"/>
      <c r="M461" s="438"/>
    </row>
    <row r="462" spans="11:13" x14ac:dyDescent="0.2">
      <c r="K462" s="438"/>
      <c r="L462" s="438"/>
      <c r="M462" s="438"/>
    </row>
    <row r="463" spans="11:13" x14ac:dyDescent="0.2">
      <c r="K463" s="438"/>
      <c r="L463" s="438"/>
      <c r="M463" s="438"/>
    </row>
    <row r="464" spans="11:13" x14ac:dyDescent="0.2">
      <c r="K464" s="438"/>
      <c r="L464" s="438"/>
      <c r="M464" s="438"/>
    </row>
    <row r="465" spans="11:13" x14ac:dyDescent="0.2">
      <c r="K465" s="438"/>
      <c r="L465" s="438"/>
      <c r="M465" s="438"/>
    </row>
    <row r="466" spans="11:13" x14ac:dyDescent="0.2">
      <c r="K466" s="438"/>
      <c r="L466" s="438"/>
      <c r="M466" s="438"/>
    </row>
    <row r="467" spans="11:13" x14ac:dyDescent="0.2">
      <c r="K467" s="438"/>
      <c r="L467" s="438"/>
      <c r="M467" s="438"/>
    </row>
    <row r="468" spans="11:13" x14ac:dyDescent="0.2">
      <c r="K468" s="438"/>
      <c r="L468" s="438"/>
      <c r="M468" s="438"/>
    </row>
    <row r="469" spans="11:13" x14ac:dyDescent="0.2">
      <c r="K469" s="438"/>
      <c r="L469" s="438"/>
      <c r="M469" s="438"/>
    </row>
    <row r="470" spans="11:13" x14ac:dyDescent="0.2">
      <c r="K470" s="438"/>
      <c r="L470" s="438"/>
      <c r="M470" s="438"/>
    </row>
    <row r="471" spans="11:13" x14ac:dyDescent="0.2">
      <c r="K471" s="438"/>
      <c r="L471" s="438"/>
      <c r="M471" s="438"/>
    </row>
    <row r="472" spans="11:13" x14ac:dyDescent="0.2">
      <c r="K472" s="438"/>
      <c r="L472" s="438"/>
      <c r="M472" s="438"/>
    </row>
    <row r="473" spans="11:13" x14ac:dyDescent="0.2">
      <c r="K473" s="438"/>
      <c r="L473" s="438"/>
      <c r="M473" s="438"/>
    </row>
    <row r="474" spans="11:13" x14ac:dyDescent="0.2">
      <c r="K474" s="438"/>
      <c r="L474" s="438"/>
      <c r="M474" s="438"/>
    </row>
    <row r="475" spans="11:13" x14ac:dyDescent="0.2">
      <c r="K475" s="438"/>
      <c r="L475" s="438"/>
      <c r="M475" s="438"/>
    </row>
    <row r="476" spans="11:13" x14ac:dyDescent="0.2">
      <c r="K476" s="438"/>
      <c r="L476" s="438"/>
      <c r="M476" s="438"/>
    </row>
    <row r="477" spans="11:13" x14ac:dyDescent="0.2">
      <c r="K477" s="438"/>
      <c r="L477" s="438"/>
      <c r="M477" s="438"/>
    </row>
    <row r="478" spans="11:13" x14ac:dyDescent="0.2">
      <c r="K478" s="438"/>
      <c r="L478" s="438"/>
      <c r="M478" s="438"/>
    </row>
    <row r="479" spans="11:13" x14ac:dyDescent="0.2">
      <c r="K479" s="438"/>
      <c r="L479" s="438"/>
      <c r="M479" s="438"/>
    </row>
    <row r="480" spans="11:13" x14ac:dyDescent="0.2">
      <c r="K480" s="438"/>
      <c r="L480" s="438"/>
      <c r="M480" s="438"/>
    </row>
    <row r="481" spans="11:13" x14ac:dyDescent="0.2">
      <c r="K481" s="438"/>
      <c r="L481" s="438"/>
      <c r="M481" s="438"/>
    </row>
    <row r="482" spans="11:13" x14ac:dyDescent="0.2">
      <c r="K482" s="438"/>
      <c r="L482" s="438"/>
      <c r="M482" s="438"/>
    </row>
    <row r="483" spans="11:13" x14ac:dyDescent="0.2">
      <c r="K483" s="438"/>
      <c r="L483" s="438"/>
      <c r="M483" s="438"/>
    </row>
    <row r="484" spans="11:13" x14ac:dyDescent="0.2">
      <c r="K484" s="438"/>
      <c r="L484" s="438"/>
      <c r="M484" s="438"/>
    </row>
    <row r="485" spans="11:13" x14ac:dyDescent="0.2">
      <c r="K485" s="438"/>
      <c r="L485" s="438"/>
      <c r="M485" s="438"/>
    </row>
    <row r="486" spans="11:13" x14ac:dyDescent="0.2">
      <c r="K486" s="438"/>
      <c r="L486" s="438"/>
      <c r="M486" s="438"/>
    </row>
    <row r="487" spans="11:13" x14ac:dyDescent="0.2">
      <c r="K487" s="438"/>
      <c r="L487" s="438"/>
      <c r="M487" s="438"/>
    </row>
    <row r="488" spans="11:13" x14ac:dyDescent="0.2">
      <c r="K488" s="438"/>
      <c r="L488" s="438"/>
      <c r="M488" s="438"/>
    </row>
    <row r="489" spans="11:13" x14ac:dyDescent="0.2">
      <c r="K489" s="438"/>
      <c r="L489" s="438"/>
      <c r="M489" s="438"/>
    </row>
    <row r="490" spans="11:13" x14ac:dyDescent="0.2">
      <c r="K490" s="438"/>
      <c r="L490" s="438"/>
      <c r="M490" s="438"/>
    </row>
    <row r="491" spans="11:13" x14ac:dyDescent="0.2">
      <c r="K491" s="438"/>
      <c r="L491" s="438"/>
      <c r="M491" s="438"/>
    </row>
    <row r="492" spans="11:13" x14ac:dyDescent="0.2">
      <c r="K492" s="438"/>
      <c r="L492" s="438"/>
      <c r="M492" s="438"/>
    </row>
    <row r="493" spans="11:13" x14ac:dyDescent="0.2">
      <c r="K493" s="438"/>
      <c r="L493" s="438"/>
      <c r="M493" s="438"/>
    </row>
    <row r="494" spans="11:13" x14ac:dyDescent="0.2">
      <c r="K494" s="438"/>
      <c r="L494" s="438"/>
      <c r="M494" s="438"/>
    </row>
    <row r="495" spans="11:13" x14ac:dyDescent="0.2">
      <c r="K495" s="438"/>
      <c r="L495" s="438"/>
      <c r="M495" s="438"/>
    </row>
    <row r="496" spans="11:13" x14ac:dyDescent="0.2">
      <c r="K496" s="438"/>
      <c r="L496" s="438"/>
      <c r="M496" s="438"/>
    </row>
    <row r="497" spans="11:13" x14ac:dyDescent="0.2">
      <c r="K497" s="438"/>
      <c r="L497" s="438"/>
      <c r="M497" s="438"/>
    </row>
    <row r="498" spans="11:13" x14ac:dyDescent="0.2">
      <c r="K498" s="438"/>
      <c r="L498" s="438"/>
      <c r="M498" s="438"/>
    </row>
    <row r="499" spans="11:13" x14ac:dyDescent="0.2">
      <c r="K499" s="438"/>
      <c r="L499" s="438"/>
      <c r="M499" s="438"/>
    </row>
    <row r="500" spans="11:13" x14ac:dyDescent="0.2">
      <c r="K500" s="438"/>
      <c r="L500" s="438"/>
      <c r="M500" s="438"/>
    </row>
    <row r="501" spans="11:13" x14ac:dyDescent="0.2">
      <c r="K501" s="438"/>
      <c r="L501" s="438"/>
      <c r="M501" s="438"/>
    </row>
    <row r="502" spans="11:13" x14ac:dyDescent="0.2">
      <c r="K502" s="438"/>
      <c r="L502" s="438"/>
      <c r="M502" s="438"/>
    </row>
    <row r="503" spans="11:13" x14ac:dyDescent="0.2">
      <c r="K503" s="438"/>
      <c r="L503" s="438"/>
      <c r="M503" s="438"/>
    </row>
    <row r="504" spans="11:13" x14ac:dyDescent="0.2">
      <c r="K504" s="438"/>
      <c r="L504" s="438"/>
      <c r="M504" s="438"/>
    </row>
    <row r="505" spans="11:13" x14ac:dyDescent="0.2">
      <c r="K505" s="438"/>
      <c r="L505" s="438"/>
      <c r="M505" s="438"/>
    </row>
    <row r="506" spans="11:13" x14ac:dyDescent="0.2">
      <c r="K506" s="438"/>
      <c r="L506" s="438"/>
      <c r="M506" s="438"/>
    </row>
    <row r="507" spans="11:13" x14ac:dyDescent="0.2">
      <c r="K507" s="438"/>
      <c r="L507" s="438"/>
      <c r="M507" s="438"/>
    </row>
    <row r="508" spans="11:13" x14ac:dyDescent="0.2">
      <c r="K508" s="438"/>
      <c r="L508" s="438"/>
      <c r="M508" s="438"/>
    </row>
    <row r="509" spans="11:13" x14ac:dyDescent="0.2">
      <c r="K509" s="438"/>
      <c r="L509" s="438"/>
      <c r="M509" s="438"/>
    </row>
    <row r="510" spans="11:13" x14ac:dyDescent="0.2">
      <c r="K510" s="438"/>
      <c r="L510" s="438"/>
      <c r="M510" s="438"/>
    </row>
    <row r="511" spans="11:13" x14ac:dyDescent="0.2">
      <c r="K511" s="438"/>
      <c r="L511" s="438"/>
      <c r="M511" s="438"/>
    </row>
    <row r="512" spans="11:13" x14ac:dyDescent="0.2">
      <c r="K512" s="438"/>
      <c r="L512" s="438"/>
      <c r="M512" s="438"/>
    </row>
    <row r="513" spans="11:13" x14ac:dyDescent="0.2">
      <c r="K513" s="438"/>
      <c r="L513" s="438"/>
      <c r="M513" s="438"/>
    </row>
    <row r="514" spans="11:13" x14ac:dyDescent="0.2">
      <c r="K514" s="438"/>
      <c r="L514" s="438"/>
      <c r="M514" s="438"/>
    </row>
    <row r="515" spans="11:13" x14ac:dyDescent="0.2">
      <c r="K515" s="438"/>
      <c r="L515" s="438"/>
      <c r="M515" s="438"/>
    </row>
    <row r="516" spans="11:13" x14ac:dyDescent="0.2">
      <c r="K516" s="438"/>
      <c r="L516" s="438"/>
      <c r="M516" s="438"/>
    </row>
    <row r="517" spans="11:13" x14ac:dyDescent="0.2">
      <c r="K517" s="438"/>
      <c r="L517" s="438"/>
      <c r="M517" s="438"/>
    </row>
    <row r="518" spans="11:13" x14ac:dyDescent="0.2">
      <c r="K518" s="438"/>
      <c r="L518" s="438"/>
      <c r="M518" s="438"/>
    </row>
    <row r="519" spans="11:13" x14ac:dyDescent="0.2">
      <c r="K519" s="438"/>
      <c r="L519" s="438"/>
      <c r="M519" s="438"/>
    </row>
    <row r="520" spans="11:13" x14ac:dyDescent="0.2">
      <c r="K520" s="438"/>
      <c r="L520" s="438"/>
      <c r="M520" s="438"/>
    </row>
    <row r="521" spans="11:13" x14ac:dyDescent="0.2">
      <c r="K521" s="438"/>
      <c r="L521" s="438"/>
      <c r="M521" s="438"/>
    </row>
    <row r="522" spans="11:13" x14ac:dyDescent="0.2">
      <c r="K522" s="438"/>
      <c r="L522" s="438"/>
      <c r="M522" s="438"/>
    </row>
    <row r="523" spans="11:13" x14ac:dyDescent="0.2">
      <c r="K523" s="438"/>
      <c r="L523" s="438"/>
      <c r="M523" s="438"/>
    </row>
    <row r="524" spans="11:13" x14ac:dyDescent="0.2">
      <c r="K524" s="438"/>
      <c r="L524" s="438"/>
      <c r="M524" s="438"/>
    </row>
    <row r="525" spans="11:13" x14ac:dyDescent="0.2">
      <c r="K525" s="438"/>
      <c r="L525" s="438"/>
      <c r="M525" s="438"/>
    </row>
    <row r="526" spans="11:13" x14ac:dyDescent="0.2">
      <c r="K526" s="438"/>
      <c r="L526" s="438"/>
      <c r="M526" s="438"/>
    </row>
    <row r="527" spans="11:13" x14ac:dyDescent="0.2">
      <c r="K527" s="438"/>
      <c r="L527" s="438"/>
      <c r="M527" s="438"/>
    </row>
    <row r="528" spans="11:13" x14ac:dyDescent="0.2">
      <c r="K528" s="438"/>
      <c r="L528" s="438"/>
      <c r="M528" s="438"/>
    </row>
    <row r="529" spans="11:13" x14ac:dyDescent="0.2">
      <c r="K529" s="438"/>
      <c r="L529" s="438"/>
      <c r="M529" s="438"/>
    </row>
    <row r="530" spans="11:13" x14ac:dyDescent="0.2">
      <c r="K530" s="438"/>
      <c r="L530" s="438"/>
      <c r="M530" s="438"/>
    </row>
    <row r="531" spans="11:13" x14ac:dyDescent="0.2">
      <c r="K531" s="438"/>
      <c r="L531" s="438"/>
      <c r="M531" s="438"/>
    </row>
    <row r="532" spans="11:13" x14ac:dyDescent="0.2">
      <c r="K532" s="438"/>
      <c r="L532" s="438"/>
      <c r="M532" s="438"/>
    </row>
    <row r="533" spans="11:13" x14ac:dyDescent="0.2">
      <c r="K533" s="438"/>
      <c r="L533" s="438"/>
      <c r="M533" s="438"/>
    </row>
    <row r="534" spans="11:13" x14ac:dyDescent="0.2">
      <c r="K534" s="438"/>
      <c r="L534" s="438"/>
      <c r="M534" s="438"/>
    </row>
    <row r="535" spans="11:13" x14ac:dyDescent="0.2">
      <c r="K535" s="438"/>
      <c r="L535" s="438"/>
      <c r="M535" s="438"/>
    </row>
    <row r="536" spans="11:13" x14ac:dyDescent="0.2">
      <c r="K536" s="438"/>
      <c r="L536" s="438"/>
      <c r="M536" s="438"/>
    </row>
    <row r="537" spans="11:13" x14ac:dyDescent="0.2">
      <c r="K537" s="438"/>
      <c r="L537" s="438"/>
      <c r="M537" s="438"/>
    </row>
    <row r="538" spans="11:13" x14ac:dyDescent="0.2">
      <c r="K538" s="438"/>
      <c r="L538" s="438"/>
      <c r="M538" s="438"/>
    </row>
    <row r="539" spans="11:13" x14ac:dyDescent="0.2">
      <c r="K539" s="438"/>
      <c r="L539" s="438"/>
      <c r="M539" s="438"/>
    </row>
    <row r="540" spans="11:13" x14ac:dyDescent="0.2">
      <c r="K540" s="438"/>
      <c r="L540" s="438"/>
      <c r="M540" s="438"/>
    </row>
    <row r="541" spans="11:13" x14ac:dyDescent="0.2">
      <c r="K541" s="438"/>
      <c r="L541" s="438"/>
      <c r="M541" s="438"/>
    </row>
    <row r="542" spans="11:13" x14ac:dyDescent="0.2">
      <c r="K542" s="438"/>
      <c r="L542" s="438"/>
      <c r="M542" s="438"/>
    </row>
    <row r="543" spans="11:13" x14ac:dyDescent="0.2">
      <c r="K543" s="438"/>
      <c r="L543" s="438"/>
      <c r="M543" s="438"/>
    </row>
    <row r="544" spans="11:13" x14ac:dyDescent="0.2">
      <c r="K544" s="438"/>
      <c r="L544" s="438"/>
      <c r="M544" s="438"/>
    </row>
    <row r="545" spans="11:13" x14ac:dyDescent="0.2">
      <c r="K545" s="438"/>
      <c r="L545" s="438"/>
      <c r="M545" s="438"/>
    </row>
    <row r="546" spans="11:13" x14ac:dyDescent="0.2">
      <c r="K546" s="438"/>
      <c r="L546" s="438"/>
      <c r="M546" s="438"/>
    </row>
    <row r="547" spans="11:13" x14ac:dyDescent="0.2">
      <c r="K547" s="438"/>
      <c r="L547" s="438"/>
      <c r="M547" s="438"/>
    </row>
    <row r="548" spans="11:13" x14ac:dyDescent="0.2">
      <c r="K548" s="438"/>
      <c r="L548" s="438"/>
      <c r="M548" s="438"/>
    </row>
    <row r="549" spans="11:13" x14ac:dyDescent="0.2">
      <c r="K549" s="438"/>
      <c r="L549" s="438"/>
      <c r="M549" s="438"/>
    </row>
    <row r="550" spans="11:13" x14ac:dyDescent="0.2">
      <c r="K550" s="438"/>
      <c r="L550" s="438"/>
      <c r="M550" s="438"/>
    </row>
    <row r="551" spans="11:13" x14ac:dyDescent="0.2">
      <c r="K551" s="438"/>
      <c r="L551" s="438"/>
      <c r="M551" s="438"/>
    </row>
    <row r="552" spans="11:13" x14ac:dyDescent="0.2">
      <c r="K552" s="438"/>
      <c r="L552" s="438"/>
      <c r="M552" s="438"/>
    </row>
    <row r="553" spans="11:13" x14ac:dyDescent="0.2">
      <c r="K553" s="438"/>
      <c r="L553" s="438"/>
      <c r="M553" s="438"/>
    </row>
    <row r="554" spans="11:13" x14ac:dyDescent="0.2">
      <c r="K554" s="438"/>
      <c r="L554" s="438"/>
      <c r="M554" s="438"/>
    </row>
    <row r="555" spans="11:13" x14ac:dyDescent="0.2">
      <c r="K555" s="438"/>
      <c r="L555" s="438"/>
      <c r="M555" s="438"/>
    </row>
    <row r="556" spans="11:13" x14ac:dyDescent="0.2">
      <c r="K556" s="438"/>
      <c r="L556" s="438"/>
      <c r="M556" s="438"/>
    </row>
    <row r="557" spans="11:13" x14ac:dyDescent="0.2">
      <c r="K557" s="438"/>
      <c r="L557" s="438"/>
      <c r="M557" s="438"/>
    </row>
    <row r="558" spans="11:13" x14ac:dyDescent="0.2">
      <c r="K558" s="438"/>
      <c r="L558" s="438"/>
      <c r="M558" s="438"/>
    </row>
    <row r="559" spans="11:13" x14ac:dyDescent="0.2">
      <c r="K559" s="438"/>
      <c r="L559" s="438"/>
      <c r="M559" s="438"/>
    </row>
    <row r="560" spans="11:13" x14ac:dyDescent="0.2">
      <c r="K560" s="438"/>
      <c r="L560" s="438"/>
      <c r="M560" s="438"/>
    </row>
    <row r="561" spans="11:13" x14ac:dyDescent="0.2">
      <c r="K561" s="438"/>
      <c r="L561" s="438"/>
      <c r="M561" s="438"/>
    </row>
    <row r="562" spans="11:13" x14ac:dyDescent="0.2">
      <c r="K562" s="438"/>
      <c r="L562" s="438"/>
      <c r="M562" s="438"/>
    </row>
    <row r="563" spans="11:13" x14ac:dyDescent="0.2">
      <c r="K563" s="438"/>
      <c r="L563" s="438"/>
      <c r="M563" s="438"/>
    </row>
    <row r="564" spans="11:13" x14ac:dyDescent="0.2">
      <c r="K564" s="438"/>
      <c r="L564" s="438"/>
      <c r="M564" s="438"/>
    </row>
    <row r="565" spans="11:13" x14ac:dyDescent="0.2">
      <c r="K565" s="438"/>
      <c r="L565" s="438"/>
      <c r="M565" s="438"/>
    </row>
    <row r="566" spans="11:13" x14ac:dyDescent="0.2">
      <c r="K566" s="438"/>
      <c r="L566" s="438"/>
      <c r="M566" s="438"/>
    </row>
    <row r="567" spans="11:13" x14ac:dyDescent="0.2">
      <c r="K567" s="438"/>
      <c r="L567" s="438"/>
      <c r="M567" s="438"/>
    </row>
    <row r="568" spans="11:13" x14ac:dyDescent="0.2">
      <c r="K568" s="438"/>
      <c r="L568" s="438"/>
      <c r="M568" s="438"/>
    </row>
    <row r="569" spans="11:13" x14ac:dyDescent="0.2">
      <c r="K569" s="438"/>
      <c r="L569" s="438"/>
      <c r="M569" s="438"/>
    </row>
    <row r="570" spans="11:13" x14ac:dyDescent="0.2">
      <c r="K570" s="438"/>
      <c r="L570" s="438"/>
      <c r="M570" s="438"/>
    </row>
    <row r="571" spans="11:13" x14ac:dyDescent="0.2">
      <c r="K571" s="438"/>
      <c r="L571" s="438"/>
      <c r="M571" s="438"/>
    </row>
    <row r="572" spans="11:13" x14ac:dyDescent="0.2">
      <c r="K572" s="438"/>
      <c r="L572" s="438"/>
      <c r="M572" s="438"/>
    </row>
    <row r="573" spans="11:13" x14ac:dyDescent="0.2">
      <c r="K573" s="438"/>
      <c r="L573" s="438"/>
      <c r="M573" s="438"/>
    </row>
    <row r="574" spans="11:13" x14ac:dyDescent="0.2">
      <c r="K574" s="438"/>
      <c r="L574" s="438"/>
      <c r="M574" s="438"/>
    </row>
    <row r="575" spans="11:13" x14ac:dyDescent="0.2">
      <c r="K575" s="438"/>
      <c r="L575" s="438"/>
      <c r="M575" s="438"/>
    </row>
    <row r="576" spans="11:13" x14ac:dyDescent="0.2">
      <c r="K576" s="438"/>
      <c r="L576" s="438"/>
      <c r="M576" s="438"/>
    </row>
    <row r="577" spans="11:13" x14ac:dyDescent="0.2">
      <c r="K577" s="438"/>
      <c r="L577" s="438"/>
      <c r="M577" s="438"/>
    </row>
    <row r="578" spans="11:13" x14ac:dyDescent="0.2">
      <c r="K578" s="438"/>
      <c r="L578" s="438"/>
      <c r="M578" s="438"/>
    </row>
    <row r="579" spans="11:13" x14ac:dyDescent="0.2">
      <c r="K579" s="438"/>
      <c r="L579" s="438"/>
      <c r="M579" s="438"/>
    </row>
    <row r="580" spans="11:13" x14ac:dyDescent="0.2">
      <c r="K580" s="438"/>
      <c r="L580" s="438"/>
      <c r="M580" s="438"/>
    </row>
    <row r="581" spans="11:13" x14ac:dyDescent="0.2">
      <c r="K581" s="438"/>
      <c r="L581" s="438"/>
      <c r="M581" s="438"/>
    </row>
    <row r="582" spans="11:13" x14ac:dyDescent="0.2">
      <c r="K582" s="438"/>
      <c r="L582" s="438"/>
      <c r="M582" s="438"/>
    </row>
    <row r="583" spans="11:13" x14ac:dyDescent="0.2">
      <c r="K583" s="438"/>
      <c r="L583" s="438"/>
      <c r="M583" s="438"/>
    </row>
    <row r="584" spans="11:13" x14ac:dyDescent="0.2">
      <c r="K584" s="438"/>
      <c r="L584" s="438"/>
      <c r="M584" s="438"/>
    </row>
    <row r="585" spans="11:13" x14ac:dyDescent="0.2">
      <c r="K585" s="438"/>
      <c r="L585" s="438"/>
      <c r="M585" s="438"/>
    </row>
    <row r="586" spans="11:13" x14ac:dyDescent="0.2">
      <c r="K586" s="438"/>
      <c r="L586" s="438"/>
      <c r="M586" s="438"/>
    </row>
    <row r="587" spans="11:13" x14ac:dyDescent="0.2">
      <c r="K587" s="438"/>
      <c r="L587" s="438"/>
      <c r="M587" s="438"/>
    </row>
    <row r="588" spans="11:13" x14ac:dyDescent="0.2">
      <c r="K588" s="438"/>
      <c r="L588" s="438"/>
      <c r="M588" s="438"/>
    </row>
    <row r="589" spans="11:13" x14ac:dyDescent="0.2">
      <c r="K589" s="438"/>
      <c r="L589" s="438"/>
      <c r="M589" s="438"/>
    </row>
    <row r="590" spans="11:13" x14ac:dyDescent="0.2">
      <c r="K590" s="438"/>
      <c r="L590" s="438"/>
      <c r="M590" s="438"/>
    </row>
    <row r="591" spans="11:13" x14ac:dyDescent="0.2">
      <c r="K591" s="438"/>
      <c r="L591" s="438"/>
      <c r="M591" s="438"/>
    </row>
    <row r="592" spans="11:13" x14ac:dyDescent="0.2">
      <c r="K592" s="438"/>
      <c r="L592" s="438"/>
      <c r="M592" s="438"/>
    </row>
    <row r="593" spans="11:13" x14ac:dyDescent="0.2">
      <c r="K593" s="438"/>
      <c r="L593" s="438"/>
      <c r="M593" s="438"/>
    </row>
    <row r="594" spans="11:13" x14ac:dyDescent="0.2">
      <c r="K594" s="438"/>
      <c r="L594" s="438"/>
      <c r="M594" s="438"/>
    </row>
    <row r="595" spans="11:13" x14ac:dyDescent="0.2">
      <c r="K595" s="438"/>
      <c r="L595" s="438"/>
      <c r="M595" s="438"/>
    </row>
    <row r="596" spans="11:13" x14ac:dyDescent="0.2">
      <c r="K596" s="438"/>
      <c r="L596" s="438"/>
      <c r="M596" s="438"/>
    </row>
    <row r="597" spans="11:13" x14ac:dyDescent="0.2">
      <c r="K597" s="438"/>
      <c r="L597" s="438"/>
      <c r="M597" s="438"/>
    </row>
    <row r="598" spans="11:13" x14ac:dyDescent="0.2">
      <c r="K598" s="438"/>
      <c r="L598" s="438"/>
      <c r="M598" s="438"/>
    </row>
    <row r="599" spans="11:13" x14ac:dyDescent="0.2">
      <c r="K599" s="438"/>
      <c r="L599" s="438"/>
      <c r="M599" s="438"/>
    </row>
    <row r="600" spans="11:13" x14ac:dyDescent="0.2">
      <c r="K600" s="438"/>
      <c r="L600" s="438"/>
      <c r="M600" s="438"/>
    </row>
    <row r="601" spans="11:13" x14ac:dyDescent="0.2">
      <c r="K601" s="438"/>
      <c r="L601" s="438"/>
      <c r="M601" s="438"/>
    </row>
    <row r="602" spans="11:13" x14ac:dyDescent="0.2">
      <c r="K602" s="438"/>
      <c r="L602" s="438"/>
      <c r="M602" s="438"/>
    </row>
    <row r="603" spans="11:13" x14ac:dyDescent="0.2">
      <c r="K603" s="438"/>
      <c r="L603" s="438"/>
      <c r="M603" s="438"/>
    </row>
    <row r="604" spans="11:13" x14ac:dyDescent="0.2">
      <c r="K604" s="438"/>
      <c r="L604" s="438"/>
      <c r="M604" s="438"/>
    </row>
    <row r="605" spans="11:13" x14ac:dyDescent="0.2">
      <c r="K605" s="438"/>
      <c r="L605" s="438"/>
      <c r="M605" s="438"/>
    </row>
    <row r="606" spans="11:13" x14ac:dyDescent="0.2">
      <c r="K606" s="438"/>
      <c r="L606" s="438"/>
      <c r="M606" s="438"/>
    </row>
    <row r="607" spans="11:13" x14ac:dyDescent="0.2">
      <c r="K607" s="438"/>
      <c r="L607" s="438"/>
      <c r="M607" s="438"/>
    </row>
    <row r="608" spans="11:13" x14ac:dyDescent="0.2">
      <c r="K608" s="438"/>
      <c r="L608" s="438"/>
      <c r="M608" s="438"/>
    </row>
    <row r="609" spans="11:13" x14ac:dyDescent="0.2">
      <c r="K609" s="438"/>
      <c r="L609" s="438"/>
      <c r="M609" s="438"/>
    </row>
    <row r="610" spans="11:13" x14ac:dyDescent="0.2">
      <c r="K610" s="438"/>
      <c r="L610" s="438"/>
      <c r="M610" s="438"/>
    </row>
    <row r="611" spans="11:13" x14ac:dyDescent="0.2">
      <c r="K611" s="438"/>
      <c r="L611" s="438"/>
      <c r="M611" s="438"/>
    </row>
    <row r="612" spans="11:13" x14ac:dyDescent="0.2">
      <c r="K612" s="438"/>
      <c r="L612" s="438"/>
      <c r="M612" s="438"/>
    </row>
    <row r="613" spans="11:13" x14ac:dyDescent="0.2">
      <c r="K613" s="438"/>
      <c r="L613" s="438"/>
      <c r="M613" s="438"/>
    </row>
    <row r="614" spans="11:13" x14ac:dyDescent="0.2">
      <c r="K614" s="438"/>
      <c r="L614" s="438"/>
      <c r="M614" s="438"/>
    </row>
    <row r="615" spans="11:13" x14ac:dyDescent="0.2">
      <c r="K615" s="438"/>
      <c r="L615" s="438"/>
      <c r="M615" s="438"/>
    </row>
    <row r="616" spans="11:13" x14ac:dyDescent="0.2">
      <c r="K616" s="438"/>
      <c r="L616" s="438"/>
      <c r="M616" s="438"/>
    </row>
    <row r="617" spans="11:13" x14ac:dyDescent="0.2">
      <c r="K617" s="438"/>
      <c r="L617" s="438"/>
      <c r="M617" s="438"/>
    </row>
    <row r="618" spans="11:13" x14ac:dyDescent="0.2">
      <c r="K618" s="438"/>
      <c r="L618" s="438"/>
      <c r="M618" s="438"/>
    </row>
    <row r="619" spans="11:13" x14ac:dyDescent="0.2">
      <c r="K619" s="438"/>
      <c r="L619" s="438"/>
      <c r="M619" s="438"/>
    </row>
    <row r="620" spans="11:13" x14ac:dyDescent="0.2">
      <c r="K620" s="438"/>
      <c r="L620" s="438"/>
      <c r="M620" s="438"/>
    </row>
    <row r="621" spans="11:13" x14ac:dyDescent="0.2">
      <c r="K621" s="438"/>
      <c r="L621" s="438"/>
      <c r="M621" s="438"/>
    </row>
    <row r="622" spans="11:13" x14ac:dyDescent="0.2">
      <c r="K622" s="438"/>
      <c r="L622" s="438"/>
      <c r="M622" s="438"/>
    </row>
    <row r="623" spans="11:13" x14ac:dyDescent="0.2">
      <c r="K623" s="438"/>
      <c r="L623" s="438"/>
      <c r="M623" s="438"/>
    </row>
    <row r="624" spans="11:13" x14ac:dyDescent="0.2">
      <c r="K624" s="438"/>
      <c r="L624" s="438"/>
      <c r="M624" s="438"/>
    </row>
    <row r="625" spans="11:13" x14ac:dyDescent="0.2">
      <c r="K625" s="438"/>
      <c r="L625" s="438"/>
      <c r="M625" s="438"/>
    </row>
    <row r="626" spans="11:13" x14ac:dyDescent="0.2">
      <c r="K626" s="438"/>
      <c r="L626" s="438"/>
      <c r="M626" s="438"/>
    </row>
    <row r="627" spans="11:13" x14ac:dyDescent="0.2">
      <c r="K627" s="438"/>
      <c r="L627" s="438"/>
      <c r="M627" s="438"/>
    </row>
    <row r="628" spans="11:13" x14ac:dyDescent="0.2">
      <c r="K628" s="438"/>
      <c r="L628" s="438"/>
      <c r="M628" s="438"/>
    </row>
    <row r="629" spans="11:13" x14ac:dyDescent="0.2">
      <c r="K629" s="438"/>
      <c r="L629" s="438"/>
      <c r="M629" s="438"/>
    </row>
    <row r="630" spans="11:13" x14ac:dyDescent="0.2">
      <c r="K630" s="438"/>
      <c r="L630" s="438"/>
      <c r="M630" s="438"/>
    </row>
    <row r="631" spans="11:13" x14ac:dyDescent="0.2">
      <c r="K631" s="438"/>
      <c r="L631" s="438"/>
      <c r="M631" s="438"/>
    </row>
    <row r="632" spans="11:13" x14ac:dyDescent="0.2">
      <c r="K632" s="438"/>
      <c r="L632" s="438"/>
      <c r="M632" s="438"/>
    </row>
    <row r="633" spans="11:13" x14ac:dyDescent="0.2">
      <c r="K633" s="438"/>
      <c r="L633" s="438"/>
      <c r="M633" s="438"/>
    </row>
    <row r="634" spans="11:13" x14ac:dyDescent="0.2">
      <c r="K634" s="438"/>
      <c r="L634" s="438"/>
      <c r="M634" s="438"/>
    </row>
    <row r="635" spans="11:13" x14ac:dyDescent="0.2">
      <c r="K635" s="438"/>
      <c r="L635" s="438"/>
      <c r="M635" s="438"/>
    </row>
    <row r="636" spans="11:13" x14ac:dyDescent="0.2">
      <c r="K636" s="438"/>
      <c r="L636" s="438"/>
      <c r="M636" s="438"/>
    </row>
    <row r="637" spans="11:13" x14ac:dyDescent="0.2">
      <c r="K637" s="438"/>
      <c r="L637" s="438"/>
      <c r="M637" s="438"/>
    </row>
    <row r="638" spans="11:13" x14ac:dyDescent="0.2">
      <c r="K638" s="438"/>
      <c r="L638" s="438"/>
      <c r="M638" s="438"/>
    </row>
    <row r="639" spans="11:13" x14ac:dyDescent="0.2">
      <c r="K639" s="438"/>
      <c r="L639" s="438"/>
      <c r="M639" s="438"/>
    </row>
    <row r="640" spans="11:13" x14ac:dyDescent="0.2">
      <c r="K640" s="438"/>
      <c r="L640" s="438"/>
      <c r="M640" s="438"/>
    </row>
    <row r="641" spans="11:13" x14ac:dyDescent="0.2">
      <c r="K641" s="438"/>
      <c r="L641" s="438"/>
      <c r="M641" s="438"/>
    </row>
    <row r="642" spans="11:13" x14ac:dyDescent="0.2">
      <c r="K642" s="438"/>
      <c r="L642" s="438"/>
      <c r="M642" s="438"/>
    </row>
    <row r="643" spans="11:13" x14ac:dyDescent="0.2">
      <c r="K643" s="438"/>
      <c r="L643" s="438"/>
      <c r="M643" s="438"/>
    </row>
    <row r="644" spans="11:13" x14ac:dyDescent="0.2">
      <c r="K644" s="438"/>
      <c r="L644" s="438"/>
      <c r="M644" s="438"/>
    </row>
    <row r="645" spans="11:13" x14ac:dyDescent="0.2">
      <c r="K645" s="438"/>
      <c r="L645" s="438"/>
      <c r="M645" s="438"/>
    </row>
    <row r="646" spans="11:13" x14ac:dyDescent="0.2">
      <c r="K646" s="438"/>
      <c r="L646" s="438"/>
      <c r="M646" s="438"/>
    </row>
    <row r="647" spans="11:13" x14ac:dyDescent="0.2">
      <c r="K647" s="438"/>
      <c r="L647" s="438"/>
      <c r="M647" s="438"/>
    </row>
    <row r="648" spans="11:13" x14ac:dyDescent="0.2">
      <c r="K648" s="438"/>
      <c r="L648" s="438"/>
      <c r="M648" s="438"/>
    </row>
    <row r="649" spans="11:13" x14ac:dyDescent="0.2">
      <c r="K649" s="438"/>
      <c r="L649" s="438"/>
      <c r="M649" s="438"/>
    </row>
    <row r="650" spans="11:13" x14ac:dyDescent="0.2">
      <c r="K650" s="438"/>
      <c r="L650" s="438"/>
      <c r="M650" s="438"/>
    </row>
    <row r="651" spans="11:13" x14ac:dyDescent="0.2">
      <c r="K651" s="438"/>
      <c r="L651" s="438"/>
      <c r="M651" s="438"/>
    </row>
    <row r="652" spans="11:13" x14ac:dyDescent="0.2">
      <c r="K652" s="438"/>
      <c r="L652" s="438"/>
      <c r="M652" s="438"/>
    </row>
    <row r="653" spans="11:13" x14ac:dyDescent="0.2">
      <c r="K653" s="438"/>
      <c r="L653" s="438"/>
      <c r="M653" s="438"/>
    </row>
    <row r="654" spans="11:13" x14ac:dyDescent="0.2">
      <c r="K654" s="438"/>
      <c r="L654" s="438"/>
      <c r="M654" s="438"/>
    </row>
    <row r="655" spans="11:13" x14ac:dyDescent="0.2">
      <c r="K655" s="438"/>
      <c r="L655" s="438"/>
      <c r="M655" s="438"/>
    </row>
    <row r="656" spans="11:13" x14ac:dyDescent="0.2">
      <c r="K656" s="438"/>
      <c r="L656" s="438"/>
      <c r="M656" s="438"/>
    </row>
    <row r="657" spans="11:13" x14ac:dyDescent="0.2">
      <c r="K657" s="438"/>
      <c r="L657" s="438"/>
      <c r="M657" s="438"/>
    </row>
    <row r="658" spans="11:13" x14ac:dyDescent="0.2">
      <c r="K658" s="438"/>
      <c r="L658" s="438"/>
      <c r="M658" s="438"/>
    </row>
    <row r="659" spans="11:13" x14ac:dyDescent="0.2">
      <c r="K659" s="438"/>
      <c r="L659" s="438"/>
      <c r="M659" s="438"/>
    </row>
    <row r="660" spans="11:13" x14ac:dyDescent="0.2">
      <c r="K660" s="438"/>
      <c r="L660" s="438"/>
      <c r="M660" s="438"/>
    </row>
    <row r="661" spans="11:13" x14ac:dyDescent="0.2">
      <c r="K661" s="438"/>
      <c r="L661" s="438"/>
      <c r="M661" s="438"/>
    </row>
    <row r="662" spans="11:13" x14ac:dyDescent="0.2">
      <c r="K662" s="438"/>
      <c r="L662" s="438"/>
      <c r="M662" s="438"/>
    </row>
    <row r="663" spans="11:13" x14ac:dyDescent="0.2">
      <c r="K663" s="438"/>
      <c r="L663" s="438"/>
      <c r="M663" s="438"/>
    </row>
    <row r="664" spans="11:13" x14ac:dyDescent="0.2">
      <c r="K664" s="438"/>
      <c r="L664" s="438"/>
      <c r="M664" s="438"/>
    </row>
    <row r="665" spans="11:13" x14ac:dyDescent="0.2">
      <c r="K665" s="438"/>
      <c r="L665" s="438"/>
      <c r="M665" s="438"/>
    </row>
    <row r="666" spans="11:13" x14ac:dyDescent="0.2">
      <c r="K666" s="438"/>
      <c r="L666" s="438"/>
      <c r="M666" s="438"/>
    </row>
    <row r="667" spans="11:13" x14ac:dyDescent="0.2">
      <c r="K667" s="438"/>
      <c r="L667" s="438"/>
      <c r="M667" s="438"/>
    </row>
    <row r="668" spans="11:13" x14ac:dyDescent="0.2">
      <c r="K668" s="438"/>
      <c r="L668" s="438"/>
      <c r="M668" s="438"/>
    </row>
    <row r="669" spans="11:13" x14ac:dyDescent="0.2">
      <c r="K669" s="438"/>
      <c r="L669" s="438"/>
      <c r="M669" s="438"/>
    </row>
    <row r="670" spans="11:13" x14ac:dyDescent="0.2">
      <c r="K670" s="438"/>
      <c r="L670" s="438"/>
      <c r="M670" s="438"/>
    </row>
    <row r="671" spans="11:13" x14ac:dyDescent="0.2">
      <c r="K671" s="438"/>
      <c r="L671" s="438"/>
      <c r="M671" s="438"/>
    </row>
    <row r="672" spans="11:13" x14ac:dyDescent="0.2">
      <c r="K672" s="438"/>
      <c r="L672" s="438"/>
      <c r="M672" s="438"/>
    </row>
    <row r="673" spans="11:13" x14ac:dyDescent="0.2">
      <c r="K673" s="438"/>
      <c r="L673" s="438"/>
      <c r="M673" s="438"/>
    </row>
    <row r="674" spans="11:13" x14ac:dyDescent="0.2">
      <c r="K674" s="438"/>
      <c r="L674" s="438"/>
      <c r="M674" s="438"/>
    </row>
    <row r="675" spans="11:13" x14ac:dyDescent="0.2">
      <c r="K675" s="438"/>
      <c r="L675" s="438"/>
      <c r="M675" s="438"/>
    </row>
    <row r="676" spans="11:13" x14ac:dyDescent="0.2">
      <c r="K676" s="438"/>
      <c r="L676" s="438"/>
      <c r="M676" s="438"/>
    </row>
    <row r="677" spans="11:13" x14ac:dyDescent="0.2">
      <c r="K677" s="438"/>
      <c r="L677" s="438"/>
      <c r="M677" s="438"/>
    </row>
    <row r="678" spans="11:13" x14ac:dyDescent="0.2">
      <c r="K678" s="438"/>
      <c r="L678" s="438"/>
      <c r="M678" s="438"/>
    </row>
    <row r="679" spans="11:13" x14ac:dyDescent="0.2">
      <c r="K679" s="438"/>
      <c r="L679" s="438"/>
      <c r="M679" s="438"/>
    </row>
    <row r="680" spans="11:13" x14ac:dyDescent="0.2">
      <c r="K680" s="438"/>
      <c r="L680" s="438"/>
      <c r="M680" s="438"/>
    </row>
    <row r="681" spans="11:13" x14ac:dyDescent="0.2">
      <c r="K681" s="438"/>
      <c r="L681" s="438"/>
      <c r="M681" s="438"/>
    </row>
    <row r="682" spans="11:13" x14ac:dyDescent="0.2">
      <c r="K682" s="438"/>
      <c r="L682" s="438"/>
      <c r="M682" s="438"/>
    </row>
    <row r="683" spans="11:13" x14ac:dyDescent="0.2">
      <c r="K683" s="438"/>
      <c r="L683" s="438"/>
      <c r="M683" s="438"/>
    </row>
    <row r="684" spans="11:13" x14ac:dyDescent="0.2">
      <c r="K684" s="438"/>
      <c r="L684" s="438"/>
      <c r="M684" s="438"/>
    </row>
    <row r="685" spans="11:13" x14ac:dyDescent="0.2">
      <c r="K685" s="438"/>
      <c r="L685" s="438"/>
      <c r="M685" s="438"/>
    </row>
    <row r="686" spans="11:13" x14ac:dyDescent="0.2">
      <c r="K686" s="438"/>
      <c r="L686" s="438"/>
      <c r="M686" s="438"/>
    </row>
    <row r="687" spans="11:13" x14ac:dyDescent="0.2">
      <c r="K687" s="438"/>
      <c r="L687" s="438"/>
      <c r="M687" s="438"/>
    </row>
    <row r="688" spans="11:13" x14ac:dyDescent="0.2">
      <c r="K688" s="438"/>
      <c r="L688" s="438"/>
      <c r="M688" s="438"/>
    </row>
    <row r="689" spans="11:13" x14ac:dyDescent="0.2">
      <c r="K689" s="438"/>
      <c r="L689" s="438"/>
      <c r="M689" s="438"/>
    </row>
    <row r="690" spans="11:13" x14ac:dyDescent="0.2">
      <c r="K690" s="438"/>
      <c r="L690" s="438"/>
      <c r="M690" s="438"/>
    </row>
    <row r="691" spans="11:13" x14ac:dyDescent="0.2">
      <c r="K691" s="438"/>
      <c r="L691" s="438"/>
      <c r="M691" s="438"/>
    </row>
    <row r="692" spans="11:13" x14ac:dyDescent="0.2">
      <c r="K692" s="438"/>
      <c r="L692" s="438"/>
      <c r="M692" s="438"/>
    </row>
    <row r="693" spans="11:13" x14ac:dyDescent="0.2">
      <c r="K693" s="438"/>
      <c r="L693" s="438"/>
      <c r="M693" s="438"/>
    </row>
    <row r="694" spans="11:13" x14ac:dyDescent="0.2">
      <c r="K694" s="438"/>
      <c r="L694" s="438"/>
      <c r="M694" s="438"/>
    </row>
    <row r="695" spans="11:13" x14ac:dyDescent="0.2">
      <c r="K695" s="438"/>
      <c r="L695" s="438"/>
      <c r="M695" s="438"/>
    </row>
    <row r="696" spans="11:13" x14ac:dyDescent="0.2">
      <c r="K696" s="438"/>
      <c r="L696" s="438"/>
      <c r="M696" s="438"/>
    </row>
    <row r="697" spans="11:13" x14ac:dyDescent="0.2">
      <c r="K697" s="438"/>
      <c r="L697" s="438"/>
      <c r="M697" s="438"/>
    </row>
    <row r="698" spans="11:13" x14ac:dyDescent="0.2">
      <c r="K698" s="438"/>
      <c r="L698" s="438"/>
      <c r="M698" s="438"/>
    </row>
    <row r="699" spans="11:13" x14ac:dyDescent="0.2">
      <c r="K699" s="438"/>
      <c r="L699" s="438"/>
      <c r="M699" s="438"/>
    </row>
    <row r="700" spans="11:13" x14ac:dyDescent="0.2">
      <c r="K700" s="438"/>
      <c r="L700" s="438"/>
      <c r="M700" s="438"/>
    </row>
    <row r="701" spans="11:13" x14ac:dyDescent="0.2">
      <c r="K701" s="438"/>
      <c r="L701" s="438"/>
      <c r="M701" s="438"/>
    </row>
    <row r="702" spans="11:13" x14ac:dyDescent="0.2">
      <c r="K702" s="438"/>
      <c r="L702" s="438"/>
      <c r="M702" s="438"/>
    </row>
    <row r="703" spans="11:13" x14ac:dyDescent="0.2">
      <c r="K703" s="438"/>
      <c r="L703" s="438"/>
      <c r="M703" s="438"/>
    </row>
    <row r="704" spans="11:13" x14ac:dyDescent="0.2">
      <c r="K704" s="438"/>
      <c r="L704" s="438"/>
      <c r="M704" s="438"/>
    </row>
    <row r="705" spans="11:13" x14ac:dyDescent="0.2">
      <c r="K705" s="438"/>
      <c r="L705" s="438"/>
      <c r="M705" s="438"/>
    </row>
    <row r="706" spans="11:13" x14ac:dyDescent="0.2">
      <c r="K706" s="438"/>
      <c r="L706" s="438"/>
      <c r="M706" s="438"/>
    </row>
    <row r="707" spans="11:13" x14ac:dyDescent="0.2">
      <c r="K707" s="438"/>
      <c r="L707" s="438"/>
      <c r="M707" s="438"/>
    </row>
    <row r="708" spans="11:13" x14ac:dyDescent="0.2">
      <c r="K708" s="438"/>
      <c r="L708" s="438"/>
      <c r="M708" s="438"/>
    </row>
    <row r="709" spans="11:13" x14ac:dyDescent="0.2">
      <c r="K709" s="438"/>
      <c r="L709" s="438"/>
      <c r="M709" s="438"/>
    </row>
    <row r="710" spans="11:13" x14ac:dyDescent="0.2">
      <c r="K710" s="438"/>
      <c r="L710" s="438"/>
      <c r="M710" s="438"/>
    </row>
    <row r="711" spans="11:13" x14ac:dyDescent="0.2">
      <c r="K711" s="438"/>
      <c r="L711" s="438"/>
      <c r="M711" s="438"/>
    </row>
    <row r="712" spans="11:13" x14ac:dyDescent="0.2">
      <c r="K712" s="438"/>
      <c r="L712" s="438"/>
      <c r="M712" s="438"/>
    </row>
    <row r="713" spans="11:13" x14ac:dyDescent="0.2">
      <c r="K713" s="438"/>
      <c r="L713" s="438"/>
      <c r="M713" s="438"/>
    </row>
    <row r="714" spans="11:13" x14ac:dyDescent="0.2">
      <c r="K714" s="438"/>
      <c r="L714" s="438"/>
      <c r="M714" s="438"/>
    </row>
    <row r="715" spans="11:13" x14ac:dyDescent="0.2">
      <c r="K715" s="438"/>
      <c r="L715" s="438"/>
      <c r="M715" s="438"/>
    </row>
    <row r="716" spans="11:13" x14ac:dyDescent="0.2">
      <c r="K716" s="438"/>
      <c r="L716" s="438"/>
      <c r="M716" s="438"/>
    </row>
    <row r="717" spans="11:13" x14ac:dyDescent="0.2">
      <c r="K717" s="438"/>
      <c r="L717" s="438"/>
      <c r="M717" s="438"/>
    </row>
    <row r="718" spans="11:13" x14ac:dyDescent="0.2">
      <c r="K718" s="438"/>
      <c r="L718" s="438"/>
      <c r="M718" s="438"/>
    </row>
    <row r="719" spans="11:13" x14ac:dyDescent="0.2">
      <c r="K719" s="438"/>
      <c r="L719" s="438"/>
      <c r="M719" s="438"/>
    </row>
    <row r="720" spans="11:13" x14ac:dyDescent="0.2">
      <c r="K720" s="438"/>
      <c r="L720" s="438"/>
      <c r="M720" s="438"/>
    </row>
    <row r="721" spans="11:13" x14ac:dyDescent="0.2">
      <c r="K721" s="438"/>
      <c r="L721" s="438"/>
      <c r="M721" s="438"/>
    </row>
    <row r="722" spans="11:13" x14ac:dyDescent="0.2">
      <c r="K722" s="438"/>
      <c r="L722" s="438"/>
      <c r="M722" s="438"/>
    </row>
    <row r="723" spans="11:13" x14ac:dyDescent="0.2">
      <c r="K723" s="438"/>
      <c r="L723" s="438"/>
      <c r="M723" s="438"/>
    </row>
    <row r="724" spans="11:13" x14ac:dyDescent="0.2">
      <c r="K724" s="438"/>
      <c r="L724" s="438"/>
      <c r="M724" s="438"/>
    </row>
    <row r="725" spans="11:13" x14ac:dyDescent="0.2">
      <c r="K725" s="438"/>
      <c r="L725" s="438"/>
      <c r="M725" s="438"/>
    </row>
    <row r="726" spans="11:13" x14ac:dyDescent="0.2">
      <c r="K726" s="438"/>
      <c r="L726" s="438"/>
      <c r="M726" s="438"/>
    </row>
    <row r="727" spans="11:13" x14ac:dyDescent="0.2">
      <c r="K727" s="438"/>
      <c r="L727" s="438"/>
      <c r="M727" s="438"/>
    </row>
    <row r="728" spans="11:13" x14ac:dyDescent="0.2">
      <c r="K728" s="438"/>
      <c r="L728" s="438"/>
      <c r="M728" s="438"/>
    </row>
    <row r="729" spans="11:13" x14ac:dyDescent="0.2">
      <c r="K729" s="438"/>
      <c r="L729" s="438"/>
      <c r="M729" s="438"/>
    </row>
    <row r="730" spans="11:13" x14ac:dyDescent="0.2">
      <c r="K730" s="438"/>
      <c r="L730" s="438"/>
      <c r="M730" s="438"/>
    </row>
    <row r="731" spans="11:13" x14ac:dyDescent="0.2">
      <c r="K731" s="438"/>
      <c r="L731" s="438"/>
      <c r="M731" s="438"/>
    </row>
    <row r="732" spans="11:13" x14ac:dyDescent="0.2">
      <c r="K732" s="438"/>
      <c r="L732" s="438"/>
      <c r="M732" s="438"/>
    </row>
    <row r="733" spans="11:13" x14ac:dyDescent="0.2">
      <c r="K733" s="438"/>
      <c r="L733" s="438"/>
      <c r="M733" s="438"/>
    </row>
    <row r="734" spans="11:13" x14ac:dyDescent="0.2">
      <c r="K734" s="438"/>
      <c r="L734" s="438"/>
      <c r="M734" s="438"/>
    </row>
    <row r="735" spans="11:13" x14ac:dyDescent="0.2">
      <c r="K735" s="438"/>
      <c r="L735" s="438"/>
      <c r="M735" s="438"/>
    </row>
    <row r="736" spans="11:13" x14ac:dyDescent="0.2">
      <c r="K736" s="438"/>
      <c r="L736" s="438"/>
      <c r="M736" s="438"/>
    </row>
    <row r="737" spans="11:13" x14ac:dyDescent="0.2">
      <c r="K737" s="438"/>
      <c r="L737" s="438"/>
      <c r="M737" s="438"/>
    </row>
    <row r="738" spans="11:13" x14ac:dyDescent="0.2">
      <c r="K738" s="438"/>
      <c r="L738" s="438"/>
      <c r="M738" s="438"/>
    </row>
    <row r="739" spans="11:13" x14ac:dyDescent="0.2">
      <c r="K739" s="438"/>
      <c r="L739" s="438"/>
      <c r="M739" s="438"/>
    </row>
    <row r="740" spans="11:13" x14ac:dyDescent="0.2">
      <c r="K740" s="438"/>
      <c r="L740" s="438"/>
      <c r="M740" s="438"/>
    </row>
    <row r="741" spans="11:13" x14ac:dyDescent="0.2">
      <c r="K741" s="438"/>
      <c r="L741" s="438"/>
      <c r="M741" s="438"/>
    </row>
    <row r="742" spans="11:13" x14ac:dyDescent="0.2">
      <c r="K742" s="438"/>
      <c r="L742" s="438"/>
      <c r="M742" s="438"/>
    </row>
    <row r="743" spans="11:13" x14ac:dyDescent="0.2">
      <c r="K743" s="438"/>
      <c r="L743" s="438"/>
      <c r="M743" s="438"/>
    </row>
    <row r="744" spans="11:13" x14ac:dyDescent="0.2">
      <c r="K744" s="438"/>
      <c r="L744" s="438"/>
      <c r="M744" s="438"/>
    </row>
    <row r="745" spans="11:13" x14ac:dyDescent="0.2">
      <c r="K745" s="438"/>
      <c r="L745" s="438"/>
      <c r="M745" s="438"/>
    </row>
    <row r="746" spans="11:13" x14ac:dyDescent="0.2">
      <c r="K746" s="438"/>
      <c r="L746" s="438"/>
      <c r="M746" s="438"/>
    </row>
    <row r="747" spans="11:13" x14ac:dyDescent="0.2">
      <c r="K747" s="438"/>
      <c r="L747" s="438"/>
      <c r="M747" s="438"/>
    </row>
    <row r="748" spans="11:13" x14ac:dyDescent="0.2">
      <c r="K748" s="438"/>
      <c r="L748" s="438"/>
      <c r="M748" s="438"/>
    </row>
    <row r="749" spans="11:13" x14ac:dyDescent="0.2">
      <c r="K749" s="438"/>
      <c r="L749" s="438"/>
      <c r="M749" s="438"/>
    </row>
    <row r="750" spans="11:13" x14ac:dyDescent="0.2">
      <c r="K750" s="438"/>
      <c r="L750" s="438"/>
      <c r="M750" s="438"/>
    </row>
    <row r="751" spans="11:13" x14ac:dyDescent="0.2">
      <c r="K751" s="438"/>
      <c r="L751" s="438"/>
      <c r="M751" s="438"/>
    </row>
    <row r="752" spans="11:13" x14ac:dyDescent="0.2">
      <c r="K752" s="438"/>
      <c r="L752" s="438"/>
      <c r="M752" s="438"/>
    </row>
    <row r="753" spans="11:13" x14ac:dyDescent="0.2">
      <c r="K753" s="438"/>
      <c r="L753" s="438"/>
      <c r="M753" s="438"/>
    </row>
    <row r="754" spans="11:13" x14ac:dyDescent="0.2">
      <c r="K754" s="438"/>
      <c r="L754" s="438"/>
      <c r="M754" s="438"/>
    </row>
    <row r="755" spans="11:13" x14ac:dyDescent="0.2">
      <c r="K755" s="438"/>
      <c r="L755" s="438"/>
      <c r="M755" s="438"/>
    </row>
    <row r="756" spans="11:13" x14ac:dyDescent="0.2">
      <c r="K756" s="438"/>
      <c r="L756" s="438"/>
      <c r="M756" s="438"/>
    </row>
    <row r="757" spans="11:13" x14ac:dyDescent="0.2">
      <c r="K757" s="438"/>
      <c r="L757" s="438"/>
      <c r="M757" s="438"/>
    </row>
    <row r="758" spans="11:13" x14ac:dyDescent="0.2">
      <c r="K758" s="438"/>
      <c r="L758" s="438"/>
      <c r="M758" s="438"/>
    </row>
    <row r="759" spans="11:13" x14ac:dyDescent="0.2">
      <c r="K759" s="438"/>
      <c r="L759" s="438"/>
      <c r="M759" s="438"/>
    </row>
    <row r="760" spans="11:13" x14ac:dyDescent="0.2">
      <c r="K760" s="438"/>
      <c r="L760" s="438"/>
      <c r="M760" s="438"/>
    </row>
    <row r="761" spans="11:13" x14ac:dyDescent="0.2">
      <c r="K761" s="438"/>
      <c r="L761" s="438"/>
      <c r="M761" s="438"/>
    </row>
    <row r="762" spans="11:13" x14ac:dyDescent="0.2">
      <c r="K762" s="438"/>
      <c r="L762" s="438"/>
      <c r="M762" s="438"/>
    </row>
    <row r="763" spans="11:13" x14ac:dyDescent="0.2">
      <c r="K763" s="438"/>
      <c r="L763" s="438"/>
      <c r="M763" s="438"/>
    </row>
    <row r="764" spans="11:13" x14ac:dyDescent="0.2">
      <c r="K764" s="438"/>
      <c r="L764" s="438"/>
      <c r="M764" s="438"/>
    </row>
    <row r="765" spans="11:13" x14ac:dyDescent="0.2">
      <c r="K765" s="438"/>
      <c r="L765" s="438"/>
      <c r="M765" s="438"/>
    </row>
    <row r="766" spans="11:13" x14ac:dyDescent="0.2">
      <c r="K766" s="438"/>
      <c r="L766" s="438"/>
      <c r="M766" s="438"/>
    </row>
    <row r="767" spans="11:13" x14ac:dyDescent="0.2">
      <c r="K767" s="438"/>
      <c r="L767" s="438"/>
      <c r="M767" s="438"/>
    </row>
    <row r="768" spans="11:13" x14ac:dyDescent="0.2">
      <c r="K768" s="438"/>
      <c r="L768" s="438"/>
      <c r="M768" s="438"/>
    </row>
    <row r="769" spans="11:13" x14ac:dyDescent="0.2">
      <c r="K769" s="438"/>
      <c r="L769" s="438"/>
      <c r="M769" s="438"/>
    </row>
    <row r="770" spans="11:13" x14ac:dyDescent="0.2">
      <c r="K770" s="438"/>
      <c r="L770" s="438"/>
      <c r="M770" s="438"/>
    </row>
    <row r="771" spans="11:13" x14ac:dyDescent="0.2">
      <c r="K771" s="438"/>
      <c r="L771" s="438"/>
      <c r="M771" s="438"/>
    </row>
    <row r="772" spans="11:13" x14ac:dyDescent="0.2">
      <c r="K772" s="438"/>
      <c r="L772" s="438"/>
      <c r="M772" s="438"/>
    </row>
    <row r="773" spans="11:13" x14ac:dyDescent="0.2">
      <c r="K773" s="438"/>
      <c r="L773" s="438"/>
      <c r="M773" s="438"/>
    </row>
    <row r="774" spans="11:13" x14ac:dyDescent="0.2">
      <c r="K774" s="438"/>
      <c r="L774" s="438"/>
      <c r="M774" s="438"/>
    </row>
    <row r="775" spans="11:13" x14ac:dyDescent="0.2">
      <c r="K775" s="438"/>
      <c r="L775" s="438"/>
      <c r="M775" s="438"/>
    </row>
    <row r="776" spans="11:13" x14ac:dyDescent="0.2">
      <c r="K776" s="438"/>
      <c r="L776" s="438"/>
      <c r="M776" s="438"/>
    </row>
    <row r="777" spans="11:13" x14ac:dyDescent="0.2">
      <c r="K777" s="438"/>
      <c r="L777" s="438"/>
      <c r="M777" s="438"/>
    </row>
    <row r="778" spans="11:13" x14ac:dyDescent="0.2">
      <c r="K778" s="438"/>
      <c r="L778" s="438"/>
      <c r="M778" s="438"/>
    </row>
    <row r="779" spans="11:13" x14ac:dyDescent="0.2">
      <c r="K779" s="438"/>
      <c r="L779" s="438"/>
      <c r="M779" s="438"/>
    </row>
    <row r="780" spans="11:13" x14ac:dyDescent="0.2">
      <c r="K780" s="438"/>
      <c r="L780" s="438"/>
      <c r="M780" s="438"/>
    </row>
    <row r="781" spans="11:13" x14ac:dyDescent="0.2">
      <c r="K781" s="438"/>
      <c r="L781" s="438"/>
      <c r="M781" s="438"/>
    </row>
    <row r="782" spans="11:13" x14ac:dyDescent="0.2">
      <c r="K782" s="438"/>
      <c r="L782" s="438"/>
      <c r="M782" s="438"/>
    </row>
    <row r="783" spans="11:13" x14ac:dyDescent="0.2">
      <c r="K783" s="438"/>
      <c r="L783" s="438"/>
      <c r="M783" s="438"/>
    </row>
    <row r="784" spans="11:13" x14ac:dyDescent="0.2">
      <c r="K784" s="438"/>
      <c r="L784" s="438"/>
      <c r="M784" s="438"/>
    </row>
    <row r="785" spans="11:13" x14ac:dyDescent="0.2">
      <c r="K785" s="438"/>
      <c r="L785" s="438"/>
      <c r="M785" s="438"/>
    </row>
    <row r="786" spans="11:13" x14ac:dyDescent="0.2">
      <c r="K786" s="438"/>
      <c r="L786" s="438"/>
      <c r="M786" s="438"/>
    </row>
    <row r="787" spans="11:13" x14ac:dyDescent="0.2">
      <c r="K787" s="438"/>
      <c r="L787" s="438"/>
      <c r="M787" s="438"/>
    </row>
    <row r="788" spans="11:13" x14ac:dyDescent="0.2">
      <c r="K788" s="438"/>
      <c r="L788" s="438"/>
      <c r="M788" s="438"/>
    </row>
    <row r="789" spans="11:13" x14ac:dyDescent="0.2">
      <c r="K789" s="438"/>
      <c r="L789" s="438"/>
      <c r="M789" s="438"/>
    </row>
    <row r="790" spans="11:13" x14ac:dyDescent="0.2">
      <c r="K790" s="438"/>
      <c r="L790" s="438"/>
      <c r="M790" s="438"/>
    </row>
    <row r="791" spans="11:13" x14ac:dyDescent="0.2">
      <c r="K791" s="438"/>
      <c r="L791" s="438"/>
      <c r="M791" s="438"/>
    </row>
    <row r="792" spans="11:13" x14ac:dyDescent="0.2">
      <c r="K792" s="438"/>
      <c r="L792" s="438"/>
      <c r="M792" s="438"/>
    </row>
    <row r="793" spans="11:13" x14ac:dyDescent="0.2">
      <c r="K793" s="438"/>
      <c r="L793" s="438"/>
      <c r="M793" s="438"/>
    </row>
    <row r="794" spans="11:13" x14ac:dyDescent="0.2">
      <c r="K794" s="438"/>
      <c r="L794" s="438"/>
      <c r="M794" s="438"/>
    </row>
    <row r="795" spans="11:13" x14ac:dyDescent="0.2">
      <c r="K795" s="438"/>
      <c r="L795" s="438"/>
      <c r="M795" s="438"/>
    </row>
    <row r="796" spans="11:13" x14ac:dyDescent="0.2">
      <c r="K796" s="438"/>
      <c r="L796" s="438"/>
      <c r="M796" s="438"/>
    </row>
    <row r="797" spans="11:13" x14ac:dyDescent="0.2">
      <c r="K797" s="438"/>
      <c r="L797" s="438"/>
      <c r="M797" s="438"/>
    </row>
    <row r="798" spans="11:13" x14ac:dyDescent="0.2">
      <c r="K798" s="438"/>
      <c r="L798" s="438"/>
      <c r="M798" s="438"/>
    </row>
    <row r="799" spans="11:13" x14ac:dyDescent="0.2">
      <c r="K799" s="438"/>
      <c r="L799" s="438"/>
      <c r="M799" s="438"/>
    </row>
    <row r="800" spans="11:13" x14ac:dyDescent="0.2">
      <c r="K800" s="438"/>
      <c r="L800" s="438"/>
      <c r="M800" s="438"/>
    </row>
    <row r="801" spans="11:13" x14ac:dyDescent="0.2">
      <c r="K801" s="438"/>
      <c r="L801" s="438"/>
      <c r="M801" s="438"/>
    </row>
    <row r="802" spans="11:13" x14ac:dyDescent="0.2">
      <c r="K802" s="438"/>
      <c r="L802" s="438"/>
      <c r="M802" s="438"/>
    </row>
    <row r="803" spans="11:13" x14ac:dyDescent="0.2">
      <c r="K803" s="438"/>
      <c r="L803" s="438"/>
      <c r="M803" s="438"/>
    </row>
    <row r="804" spans="11:13" x14ac:dyDescent="0.2">
      <c r="K804" s="438"/>
      <c r="L804" s="438"/>
      <c r="M804" s="438"/>
    </row>
    <row r="805" spans="11:13" x14ac:dyDescent="0.2">
      <c r="K805" s="438"/>
      <c r="L805" s="438"/>
      <c r="M805" s="438"/>
    </row>
    <row r="806" spans="11:13" x14ac:dyDescent="0.2">
      <c r="K806" s="438"/>
      <c r="L806" s="438"/>
      <c r="M806" s="438"/>
    </row>
    <row r="807" spans="11:13" x14ac:dyDescent="0.2">
      <c r="K807" s="438"/>
      <c r="L807" s="438"/>
      <c r="M807" s="438"/>
    </row>
    <row r="808" spans="11:13" x14ac:dyDescent="0.2">
      <c r="K808" s="438"/>
      <c r="L808" s="438"/>
      <c r="M808" s="438"/>
    </row>
    <row r="809" spans="11:13" x14ac:dyDescent="0.2">
      <c r="K809" s="438"/>
      <c r="L809" s="438"/>
      <c r="M809" s="438"/>
    </row>
    <row r="810" spans="11:13" x14ac:dyDescent="0.2">
      <c r="K810" s="438"/>
      <c r="L810" s="438"/>
      <c r="M810" s="438"/>
    </row>
    <row r="811" spans="11:13" x14ac:dyDescent="0.2">
      <c r="K811" s="438"/>
      <c r="L811" s="438"/>
      <c r="M811" s="438"/>
    </row>
    <row r="812" spans="11:13" x14ac:dyDescent="0.2">
      <c r="K812" s="438"/>
      <c r="L812" s="438"/>
      <c r="M812" s="438"/>
    </row>
    <row r="813" spans="11:13" x14ac:dyDescent="0.2">
      <c r="K813" s="438"/>
      <c r="L813" s="438"/>
      <c r="M813" s="438"/>
    </row>
    <row r="814" spans="11:13" x14ac:dyDescent="0.2">
      <c r="K814" s="438"/>
      <c r="L814" s="438"/>
      <c r="M814" s="438"/>
    </row>
    <row r="815" spans="11:13" x14ac:dyDescent="0.2">
      <c r="K815" s="438"/>
      <c r="L815" s="438"/>
      <c r="M815" s="438"/>
    </row>
    <row r="816" spans="11:13" x14ac:dyDescent="0.2">
      <c r="K816" s="438"/>
      <c r="L816" s="438"/>
      <c r="M816" s="438"/>
    </row>
    <row r="817" spans="11:13" x14ac:dyDescent="0.2">
      <c r="K817" s="438"/>
      <c r="L817" s="438"/>
      <c r="M817" s="438"/>
    </row>
    <row r="818" spans="11:13" x14ac:dyDescent="0.2">
      <c r="K818" s="438"/>
      <c r="L818" s="438"/>
      <c r="M818" s="438"/>
    </row>
    <row r="819" spans="11:13" x14ac:dyDescent="0.2">
      <c r="K819" s="438"/>
      <c r="L819" s="438"/>
      <c r="M819" s="438"/>
    </row>
    <row r="820" spans="11:13" x14ac:dyDescent="0.2">
      <c r="K820" s="438"/>
      <c r="L820" s="438"/>
      <c r="M820" s="438"/>
    </row>
    <row r="821" spans="11:13" x14ac:dyDescent="0.2">
      <c r="K821" s="438"/>
      <c r="L821" s="438"/>
      <c r="M821" s="438"/>
    </row>
    <row r="822" spans="11:13" x14ac:dyDescent="0.2">
      <c r="K822" s="438"/>
      <c r="L822" s="438"/>
      <c r="M822" s="438"/>
    </row>
    <row r="823" spans="11:13" x14ac:dyDescent="0.2">
      <c r="K823" s="438"/>
      <c r="L823" s="438"/>
      <c r="M823" s="438"/>
    </row>
    <row r="824" spans="11:13" x14ac:dyDescent="0.2">
      <c r="K824" s="438"/>
      <c r="L824" s="438"/>
      <c r="M824" s="438"/>
    </row>
    <row r="825" spans="11:13" x14ac:dyDescent="0.2">
      <c r="K825" s="438"/>
      <c r="L825" s="438"/>
      <c r="M825" s="438"/>
    </row>
    <row r="826" spans="11:13" x14ac:dyDescent="0.2">
      <c r="K826" s="438"/>
      <c r="L826" s="438"/>
      <c r="M826" s="438"/>
    </row>
    <row r="827" spans="11:13" x14ac:dyDescent="0.2">
      <c r="K827" s="438"/>
      <c r="L827" s="438"/>
      <c r="M827" s="438"/>
    </row>
    <row r="828" spans="11:13" x14ac:dyDescent="0.2">
      <c r="K828" s="438"/>
      <c r="L828" s="438"/>
      <c r="M828" s="438"/>
    </row>
    <row r="829" spans="11:13" x14ac:dyDescent="0.2">
      <c r="K829" s="438"/>
      <c r="L829" s="438"/>
      <c r="M829" s="438"/>
    </row>
    <row r="830" spans="11:13" x14ac:dyDescent="0.2">
      <c r="K830" s="438"/>
      <c r="L830" s="438"/>
      <c r="M830" s="438"/>
    </row>
    <row r="831" spans="11:13" x14ac:dyDescent="0.2">
      <c r="K831" s="438"/>
      <c r="L831" s="438"/>
      <c r="M831" s="438"/>
    </row>
    <row r="832" spans="11:13" x14ac:dyDescent="0.2">
      <c r="K832" s="438"/>
      <c r="L832" s="438"/>
      <c r="M832" s="438"/>
    </row>
    <row r="833" spans="11:13" x14ac:dyDescent="0.2">
      <c r="K833" s="438"/>
      <c r="L833" s="438"/>
      <c r="M833" s="438"/>
    </row>
    <row r="834" spans="11:13" x14ac:dyDescent="0.2">
      <c r="K834" s="438"/>
      <c r="L834" s="438"/>
      <c r="M834" s="438"/>
    </row>
    <row r="835" spans="11:13" x14ac:dyDescent="0.2">
      <c r="K835" s="438"/>
      <c r="L835" s="438"/>
      <c r="M835" s="438"/>
    </row>
    <row r="836" spans="11:13" x14ac:dyDescent="0.2">
      <c r="K836" s="438"/>
      <c r="L836" s="438"/>
      <c r="M836" s="438"/>
    </row>
    <row r="837" spans="11:13" x14ac:dyDescent="0.2">
      <c r="K837" s="438"/>
      <c r="L837" s="438"/>
      <c r="M837" s="438"/>
    </row>
    <row r="838" spans="11:13" x14ac:dyDescent="0.2">
      <c r="K838" s="438"/>
      <c r="L838" s="438"/>
      <c r="M838" s="438"/>
    </row>
    <row r="839" spans="11:13" x14ac:dyDescent="0.2">
      <c r="K839" s="438"/>
      <c r="L839" s="438"/>
      <c r="M839" s="438"/>
    </row>
    <row r="840" spans="11:13" x14ac:dyDescent="0.2">
      <c r="K840" s="438"/>
      <c r="L840" s="438"/>
      <c r="M840" s="438"/>
    </row>
    <row r="841" spans="11:13" x14ac:dyDescent="0.2">
      <c r="K841" s="438"/>
      <c r="L841" s="438"/>
      <c r="M841" s="438"/>
    </row>
    <row r="842" spans="11:13" x14ac:dyDescent="0.2">
      <c r="K842" s="438"/>
      <c r="L842" s="438"/>
      <c r="M842" s="438"/>
    </row>
    <row r="843" spans="11:13" x14ac:dyDescent="0.2">
      <c r="K843" s="438"/>
      <c r="L843" s="438"/>
      <c r="M843" s="438"/>
    </row>
    <row r="844" spans="11:13" x14ac:dyDescent="0.2">
      <c r="K844" s="438"/>
      <c r="L844" s="438"/>
      <c r="M844" s="438"/>
    </row>
    <row r="845" spans="11:13" x14ac:dyDescent="0.2">
      <c r="K845" s="438"/>
      <c r="L845" s="438"/>
      <c r="M845" s="438"/>
    </row>
    <row r="846" spans="11:13" x14ac:dyDescent="0.2">
      <c r="K846" s="438"/>
      <c r="L846" s="438"/>
      <c r="M846" s="438"/>
    </row>
    <row r="847" spans="11:13" x14ac:dyDescent="0.2">
      <c r="K847" s="438"/>
      <c r="L847" s="438"/>
      <c r="M847" s="438"/>
    </row>
    <row r="848" spans="11:13" x14ac:dyDescent="0.2">
      <c r="K848" s="438"/>
      <c r="L848" s="438"/>
      <c r="M848" s="438"/>
    </row>
    <row r="849" spans="11:13" x14ac:dyDescent="0.2">
      <c r="K849" s="438"/>
      <c r="L849" s="438"/>
      <c r="M849" s="438"/>
    </row>
    <row r="850" spans="11:13" x14ac:dyDescent="0.2">
      <c r="K850" s="438"/>
      <c r="L850" s="438"/>
      <c r="M850" s="438"/>
    </row>
    <row r="851" spans="11:13" x14ac:dyDescent="0.2">
      <c r="K851" s="438"/>
      <c r="L851" s="438"/>
      <c r="M851" s="438"/>
    </row>
    <row r="852" spans="11:13" x14ac:dyDescent="0.2">
      <c r="K852" s="438"/>
      <c r="L852" s="438"/>
      <c r="M852" s="438"/>
    </row>
    <row r="853" spans="11:13" x14ac:dyDescent="0.2">
      <c r="K853" s="438"/>
      <c r="L853" s="438"/>
      <c r="M853" s="438"/>
    </row>
    <row r="854" spans="11:13" x14ac:dyDescent="0.2">
      <c r="K854" s="438"/>
      <c r="L854" s="438"/>
      <c r="M854" s="438"/>
    </row>
    <row r="855" spans="11:13" x14ac:dyDescent="0.2">
      <c r="K855" s="438"/>
      <c r="L855" s="438"/>
      <c r="M855" s="438"/>
    </row>
    <row r="856" spans="11:13" x14ac:dyDescent="0.2">
      <c r="K856" s="438"/>
      <c r="L856" s="438"/>
      <c r="M856" s="438"/>
    </row>
    <row r="857" spans="11:13" x14ac:dyDescent="0.2">
      <c r="K857" s="438"/>
      <c r="L857" s="438"/>
      <c r="M857" s="438"/>
    </row>
    <row r="858" spans="11:13" x14ac:dyDescent="0.2">
      <c r="K858" s="438"/>
      <c r="L858" s="438"/>
      <c r="M858" s="438"/>
    </row>
    <row r="859" spans="11:13" x14ac:dyDescent="0.2">
      <c r="K859" s="438"/>
      <c r="L859" s="438"/>
      <c r="M859" s="438"/>
    </row>
    <row r="860" spans="11:13" x14ac:dyDescent="0.2">
      <c r="K860" s="438"/>
      <c r="L860" s="438"/>
      <c r="M860" s="438"/>
    </row>
    <row r="861" spans="11:13" x14ac:dyDescent="0.2">
      <c r="K861" s="438"/>
      <c r="L861" s="438"/>
      <c r="M861" s="438"/>
    </row>
    <row r="862" spans="11:13" x14ac:dyDescent="0.2">
      <c r="K862" s="438"/>
      <c r="L862" s="438"/>
      <c r="M862" s="438"/>
    </row>
    <row r="863" spans="11:13" x14ac:dyDescent="0.2">
      <c r="K863" s="438"/>
      <c r="L863" s="438"/>
      <c r="M863" s="438"/>
    </row>
    <row r="864" spans="11:13" x14ac:dyDescent="0.2">
      <c r="K864" s="438"/>
      <c r="L864" s="438"/>
      <c r="M864" s="438"/>
    </row>
    <row r="865" spans="11:13" x14ac:dyDescent="0.2">
      <c r="K865" s="438"/>
      <c r="L865" s="438"/>
      <c r="M865" s="438"/>
    </row>
    <row r="866" spans="11:13" x14ac:dyDescent="0.2">
      <c r="K866" s="438"/>
      <c r="L866" s="438"/>
      <c r="M866" s="438"/>
    </row>
    <row r="867" spans="11:13" x14ac:dyDescent="0.2">
      <c r="K867" s="438"/>
      <c r="L867" s="438"/>
      <c r="M867" s="438"/>
    </row>
    <row r="868" spans="11:13" x14ac:dyDescent="0.2">
      <c r="K868" s="438"/>
      <c r="L868" s="438"/>
      <c r="M868" s="438"/>
    </row>
    <row r="869" spans="11:13" x14ac:dyDescent="0.2">
      <c r="K869" s="438"/>
      <c r="L869" s="438"/>
      <c r="M869" s="438"/>
    </row>
    <row r="870" spans="11:13" x14ac:dyDescent="0.2">
      <c r="K870" s="438"/>
      <c r="L870" s="438"/>
      <c r="M870" s="438"/>
    </row>
    <row r="871" spans="11:13" x14ac:dyDescent="0.2">
      <c r="K871" s="438"/>
      <c r="L871" s="438"/>
      <c r="M871" s="438"/>
    </row>
    <row r="872" spans="11:13" x14ac:dyDescent="0.2">
      <c r="K872" s="438"/>
      <c r="L872" s="438"/>
      <c r="M872" s="438"/>
    </row>
    <row r="873" spans="11:13" x14ac:dyDescent="0.2">
      <c r="K873" s="438"/>
      <c r="L873" s="438"/>
      <c r="M873" s="438"/>
    </row>
    <row r="874" spans="11:13" x14ac:dyDescent="0.2">
      <c r="K874" s="438"/>
      <c r="L874" s="438"/>
      <c r="M874" s="438"/>
    </row>
    <row r="875" spans="11:13" x14ac:dyDescent="0.2">
      <c r="K875" s="438"/>
      <c r="L875" s="438"/>
      <c r="M875" s="438"/>
    </row>
    <row r="876" spans="11:13" x14ac:dyDescent="0.2">
      <c r="K876" s="438"/>
      <c r="L876" s="438"/>
      <c r="M876" s="438"/>
    </row>
    <row r="877" spans="11:13" x14ac:dyDescent="0.2">
      <c r="K877" s="438"/>
      <c r="L877" s="438"/>
      <c r="M877" s="438"/>
    </row>
    <row r="878" spans="11:13" x14ac:dyDescent="0.2">
      <c r="K878" s="438"/>
      <c r="L878" s="438"/>
      <c r="M878" s="438"/>
    </row>
    <row r="879" spans="11:13" x14ac:dyDescent="0.2">
      <c r="K879" s="438"/>
      <c r="L879" s="438"/>
      <c r="M879" s="438"/>
    </row>
    <row r="880" spans="11:13" x14ac:dyDescent="0.2">
      <c r="K880" s="438"/>
      <c r="L880" s="438"/>
      <c r="M880" s="438"/>
    </row>
    <row r="881" spans="11:13" x14ac:dyDescent="0.2">
      <c r="K881" s="438"/>
      <c r="L881" s="438"/>
      <c r="M881" s="438"/>
    </row>
    <row r="882" spans="11:13" x14ac:dyDescent="0.2">
      <c r="K882" s="438"/>
      <c r="L882" s="438"/>
      <c r="M882" s="438"/>
    </row>
    <row r="883" spans="11:13" x14ac:dyDescent="0.2">
      <c r="K883" s="438"/>
      <c r="L883" s="438"/>
      <c r="M883" s="438"/>
    </row>
    <row r="884" spans="11:13" x14ac:dyDescent="0.2">
      <c r="K884" s="438"/>
      <c r="L884" s="438"/>
      <c r="M884" s="438"/>
    </row>
    <row r="885" spans="11:13" x14ac:dyDescent="0.2">
      <c r="K885" s="438"/>
      <c r="L885" s="438"/>
      <c r="M885" s="438"/>
    </row>
    <row r="886" spans="11:13" x14ac:dyDescent="0.2">
      <c r="K886" s="438"/>
      <c r="L886" s="438"/>
      <c r="M886" s="438"/>
    </row>
    <row r="887" spans="11:13" x14ac:dyDescent="0.2">
      <c r="K887" s="438"/>
      <c r="L887" s="438"/>
      <c r="M887" s="438"/>
    </row>
    <row r="888" spans="11:13" x14ac:dyDescent="0.2">
      <c r="K888" s="438"/>
      <c r="L888" s="438"/>
      <c r="M888" s="438"/>
    </row>
    <row r="889" spans="11:13" x14ac:dyDescent="0.2">
      <c r="K889" s="438"/>
      <c r="L889" s="438"/>
      <c r="M889" s="438"/>
    </row>
    <row r="890" spans="11:13" x14ac:dyDescent="0.2">
      <c r="K890" s="438"/>
      <c r="L890" s="438"/>
      <c r="M890" s="438"/>
    </row>
    <row r="891" spans="11:13" x14ac:dyDescent="0.2">
      <c r="K891" s="438"/>
      <c r="L891" s="438"/>
      <c r="M891" s="438"/>
    </row>
    <row r="892" spans="11:13" x14ac:dyDescent="0.2">
      <c r="K892" s="438"/>
      <c r="L892" s="438"/>
      <c r="M892" s="438"/>
    </row>
    <row r="893" spans="11:13" x14ac:dyDescent="0.2">
      <c r="K893" s="438"/>
      <c r="L893" s="438"/>
      <c r="M893" s="438"/>
    </row>
    <row r="894" spans="11:13" x14ac:dyDescent="0.2">
      <c r="K894" s="438"/>
      <c r="L894" s="438"/>
      <c r="M894" s="438"/>
    </row>
    <row r="895" spans="11:13" x14ac:dyDescent="0.2">
      <c r="K895" s="438"/>
      <c r="L895" s="438"/>
      <c r="M895" s="438"/>
    </row>
    <row r="896" spans="11:13" x14ac:dyDescent="0.2">
      <c r="K896" s="438"/>
      <c r="L896" s="438"/>
      <c r="M896" s="438"/>
    </row>
    <row r="897" spans="11:13" x14ac:dyDescent="0.2">
      <c r="K897" s="438"/>
      <c r="L897" s="438"/>
      <c r="M897" s="438"/>
    </row>
    <row r="898" spans="11:13" x14ac:dyDescent="0.2">
      <c r="K898" s="438"/>
      <c r="L898" s="438"/>
      <c r="M898" s="438"/>
    </row>
    <row r="899" spans="11:13" x14ac:dyDescent="0.2">
      <c r="K899" s="438"/>
      <c r="L899" s="438"/>
      <c r="M899" s="438"/>
    </row>
    <row r="900" spans="11:13" x14ac:dyDescent="0.2">
      <c r="K900" s="438"/>
      <c r="L900" s="438"/>
      <c r="M900" s="438"/>
    </row>
    <row r="901" spans="11:13" x14ac:dyDescent="0.2">
      <c r="K901" s="438"/>
      <c r="L901" s="438"/>
      <c r="M901" s="438"/>
    </row>
    <row r="902" spans="11:13" x14ac:dyDescent="0.2">
      <c r="K902" s="438"/>
      <c r="L902" s="438"/>
      <c r="M902" s="438"/>
    </row>
    <row r="903" spans="11:13" x14ac:dyDescent="0.2">
      <c r="K903" s="438"/>
      <c r="L903" s="438"/>
      <c r="M903" s="438"/>
    </row>
    <row r="904" spans="11:13" x14ac:dyDescent="0.2">
      <c r="K904" s="438"/>
      <c r="L904" s="438"/>
      <c r="M904" s="438"/>
    </row>
    <row r="905" spans="11:13" x14ac:dyDescent="0.2">
      <c r="K905" s="438"/>
      <c r="L905" s="438"/>
      <c r="M905" s="438"/>
    </row>
    <row r="906" spans="11:13" x14ac:dyDescent="0.2">
      <c r="K906" s="438"/>
      <c r="L906" s="438"/>
      <c r="M906" s="438"/>
    </row>
    <row r="907" spans="11:13" x14ac:dyDescent="0.2">
      <c r="K907" s="438"/>
      <c r="L907" s="438"/>
      <c r="M907" s="438"/>
    </row>
    <row r="908" spans="11:13" x14ac:dyDescent="0.2">
      <c r="K908" s="438"/>
      <c r="L908" s="438"/>
      <c r="M908" s="438"/>
    </row>
    <row r="909" spans="11:13" x14ac:dyDescent="0.2">
      <c r="K909" s="438"/>
      <c r="L909" s="438"/>
      <c r="M909" s="438"/>
    </row>
    <row r="910" spans="11:13" x14ac:dyDescent="0.2">
      <c r="K910" s="438"/>
      <c r="L910" s="438"/>
      <c r="M910" s="438"/>
    </row>
    <row r="911" spans="11:13" x14ac:dyDescent="0.2">
      <c r="K911" s="438"/>
      <c r="L911" s="438"/>
      <c r="M911" s="438"/>
    </row>
    <row r="912" spans="11:13" x14ac:dyDescent="0.2">
      <c r="K912" s="438"/>
      <c r="L912" s="438"/>
      <c r="M912" s="438"/>
    </row>
    <row r="913" spans="11:13" x14ac:dyDescent="0.2">
      <c r="K913" s="438"/>
      <c r="L913" s="438"/>
      <c r="M913" s="438"/>
    </row>
    <row r="914" spans="11:13" x14ac:dyDescent="0.2">
      <c r="K914" s="438"/>
      <c r="L914" s="438"/>
      <c r="M914" s="438"/>
    </row>
    <row r="915" spans="11:13" x14ac:dyDescent="0.2">
      <c r="K915" s="438"/>
      <c r="L915" s="438"/>
      <c r="M915" s="438"/>
    </row>
    <row r="916" spans="11:13" x14ac:dyDescent="0.2">
      <c r="K916" s="438"/>
      <c r="L916" s="438"/>
      <c r="M916" s="438"/>
    </row>
    <row r="917" spans="11:13" x14ac:dyDescent="0.2">
      <c r="K917" s="438"/>
      <c r="L917" s="438"/>
      <c r="M917" s="438"/>
    </row>
    <row r="918" spans="11:13" x14ac:dyDescent="0.2">
      <c r="K918" s="438"/>
      <c r="L918" s="438"/>
      <c r="M918" s="438"/>
    </row>
    <row r="919" spans="11:13" x14ac:dyDescent="0.2">
      <c r="K919" s="438"/>
      <c r="L919" s="438"/>
      <c r="M919" s="438"/>
    </row>
    <row r="920" spans="11:13" x14ac:dyDescent="0.2">
      <c r="K920" s="438"/>
      <c r="L920" s="438"/>
      <c r="M920" s="438"/>
    </row>
    <row r="921" spans="11:13" x14ac:dyDescent="0.2">
      <c r="K921" s="438"/>
      <c r="L921" s="438"/>
      <c r="M921" s="438"/>
    </row>
    <row r="922" spans="11:13" x14ac:dyDescent="0.2">
      <c r="K922" s="438"/>
      <c r="L922" s="438"/>
      <c r="M922" s="438"/>
    </row>
    <row r="923" spans="11:13" x14ac:dyDescent="0.2">
      <c r="K923" s="438"/>
      <c r="L923" s="438"/>
      <c r="M923" s="438"/>
    </row>
    <row r="924" spans="11:13" x14ac:dyDescent="0.2">
      <c r="K924" s="438"/>
      <c r="L924" s="438"/>
      <c r="M924" s="438"/>
    </row>
    <row r="925" spans="11:13" x14ac:dyDescent="0.2">
      <c r="K925" s="438"/>
      <c r="L925" s="438"/>
      <c r="M925" s="438"/>
    </row>
    <row r="926" spans="11:13" x14ac:dyDescent="0.2">
      <c r="K926" s="438"/>
      <c r="L926" s="438"/>
      <c r="M926" s="438"/>
    </row>
    <row r="927" spans="11:13" x14ac:dyDescent="0.2">
      <c r="K927" s="438"/>
      <c r="L927" s="438"/>
      <c r="M927" s="438"/>
    </row>
    <row r="928" spans="11:13" x14ac:dyDescent="0.2">
      <c r="K928" s="438"/>
      <c r="L928" s="438"/>
      <c r="M928" s="438"/>
    </row>
    <row r="929" spans="11:13" x14ac:dyDescent="0.2">
      <c r="K929" s="438"/>
      <c r="L929" s="438"/>
      <c r="M929" s="438"/>
    </row>
    <row r="930" spans="11:13" x14ac:dyDescent="0.2">
      <c r="K930" s="438"/>
      <c r="L930" s="438"/>
      <c r="M930" s="438"/>
    </row>
    <row r="931" spans="11:13" x14ac:dyDescent="0.2">
      <c r="K931" s="438"/>
      <c r="L931" s="438"/>
      <c r="M931" s="438"/>
    </row>
    <row r="932" spans="11:13" x14ac:dyDescent="0.2">
      <c r="K932" s="438"/>
      <c r="L932" s="438"/>
      <c r="M932" s="438"/>
    </row>
    <row r="933" spans="11:13" x14ac:dyDescent="0.2">
      <c r="K933" s="438"/>
      <c r="L933" s="438"/>
      <c r="M933" s="438"/>
    </row>
    <row r="934" spans="11:13" x14ac:dyDescent="0.2">
      <c r="K934" s="438"/>
      <c r="L934" s="438"/>
      <c r="M934" s="438"/>
    </row>
    <row r="935" spans="11:13" x14ac:dyDescent="0.2">
      <c r="K935" s="438"/>
      <c r="L935" s="438"/>
      <c r="M935" s="438"/>
    </row>
    <row r="936" spans="11:13" x14ac:dyDescent="0.2">
      <c r="K936" s="438"/>
      <c r="L936" s="438"/>
      <c r="M936" s="438"/>
    </row>
    <row r="937" spans="11:13" x14ac:dyDescent="0.2">
      <c r="K937" s="438"/>
      <c r="L937" s="438"/>
      <c r="M937" s="438"/>
    </row>
    <row r="938" spans="11:13" x14ac:dyDescent="0.2">
      <c r="K938" s="438"/>
      <c r="L938" s="438"/>
      <c r="M938" s="438"/>
    </row>
    <row r="939" spans="11:13" x14ac:dyDescent="0.2">
      <c r="K939" s="438"/>
      <c r="L939" s="438"/>
      <c r="M939" s="438"/>
    </row>
    <row r="940" spans="11:13" x14ac:dyDescent="0.2">
      <c r="K940" s="438"/>
      <c r="L940" s="438"/>
      <c r="M940" s="438"/>
    </row>
    <row r="941" spans="11:13" x14ac:dyDescent="0.2">
      <c r="K941" s="438"/>
      <c r="L941" s="438"/>
      <c r="M941" s="438"/>
    </row>
    <row r="942" spans="11:13" x14ac:dyDescent="0.2">
      <c r="K942" s="438"/>
      <c r="L942" s="438"/>
      <c r="M942" s="438"/>
    </row>
    <row r="943" spans="11:13" x14ac:dyDescent="0.2">
      <c r="K943" s="438"/>
      <c r="L943" s="438"/>
      <c r="M943" s="438"/>
    </row>
    <row r="944" spans="11:13" x14ac:dyDescent="0.2">
      <c r="K944" s="438"/>
      <c r="L944" s="438"/>
      <c r="M944" s="438"/>
    </row>
    <row r="945" spans="11:13" x14ac:dyDescent="0.2">
      <c r="K945" s="438"/>
      <c r="L945" s="438"/>
      <c r="M945" s="438"/>
    </row>
    <row r="946" spans="11:13" x14ac:dyDescent="0.2">
      <c r="K946" s="438"/>
      <c r="L946" s="438"/>
      <c r="M946" s="438"/>
    </row>
    <row r="947" spans="11:13" x14ac:dyDescent="0.2">
      <c r="K947" s="438"/>
      <c r="L947" s="438"/>
      <c r="M947" s="438"/>
    </row>
    <row r="948" spans="11:13" x14ac:dyDescent="0.2">
      <c r="K948" s="438"/>
      <c r="L948" s="438"/>
      <c r="M948" s="438"/>
    </row>
    <row r="949" spans="11:13" x14ac:dyDescent="0.2">
      <c r="K949" s="438"/>
      <c r="L949" s="438"/>
      <c r="M949" s="438"/>
    </row>
    <row r="950" spans="11:13" x14ac:dyDescent="0.2">
      <c r="K950" s="438"/>
      <c r="L950" s="438"/>
      <c r="M950" s="438"/>
    </row>
    <row r="951" spans="11:13" x14ac:dyDescent="0.2">
      <c r="K951" s="438"/>
      <c r="L951" s="438"/>
      <c r="M951" s="438"/>
    </row>
    <row r="952" spans="11:13" x14ac:dyDescent="0.2">
      <c r="K952" s="438"/>
      <c r="L952" s="438"/>
      <c r="M952" s="438"/>
    </row>
    <row r="953" spans="11:13" x14ac:dyDescent="0.2">
      <c r="K953" s="438"/>
      <c r="L953" s="438"/>
      <c r="M953" s="438"/>
    </row>
    <row r="954" spans="11:13" x14ac:dyDescent="0.2">
      <c r="K954" s="438"/>
      <c r="L954" s="438"/>
      <c r="M954" s="438"/>
    </row>
    <row r="955" spans="11:13" x14ac:dyDescent="0.2">
      <c r="K955" s="438"/>
      <c r="L955" s="438"/>
      <c r="M955" s="438"/>
    </row>
    <row r="956" spans="11:13" x14ac:dyDescent="0.2">
      <c r="K956" s="438"/>
      <c r="L956" s="438"/>
      <c r="M956" s="438"/>
    </row>
    <row r="957" spans="11:13" x14ac:dyDescent="0.2">
      <c r="K957" s="438"/>
      <c r="L957" s="438"/>
      <c r="M957" s="438"/>
    </row>
    <row r="958" spans="11:13" x14ac:dyDescent="0.2">
      <c r="K958" s="438"/>
      <c r="L958" s="438"/>
      <c r="M958" s="438"/>
    </row>
    <row r="959" spans="11:13" x14ac:dyDescent="0.2">
      <c r="K959" s="438"/>
      <c r="L959" s="438"/>
      <c r="M959" s="438"/>
    </row>
    <row r="960" spans="11:13" x14ac:dyDescent="0.2">
      <c r="K960" s="438"/>
      <c r="L960" s="438"/>
      <c r="M960" s="438"/>
    </row>
    <row r="961" spans="11:13" x14ac:dyDescent="0.2">
      <c r="K961" s="438"/>
      <c r="L961" s="438"/>
      <c r="M961" s="438"/>
    </row>
    <row r="962" spans="11:13" x14ac:dyDescent="0.2">
      <c r="K962" s="438"/>
      <c r="L962" s="438"/>
      <c r="M962" s="438"/>
    </row>
    <row r="963" spans="11:13" x14ac:dyDescent="0.2">
      <c r="K963" s="438"/>
      <c r="L963" s="438"/>
      <c r="M963" s="438"/>
    </row>
    <row r="964" spans="11:13" x14ac:dyDescent="0.2">
      <c r="K964" s="438"/>
      <c r="L964" s="438"/>
      <c r="M964" s="438"/>
    </row>
    <row r="965" spans="11:13" x14ac:dyDescent="0.2">
      <c r="K965" s="438"/>
      <c r="L965" s="438"/>
      <c r="M965" s="438"/>
    </row>
    <row r="966" spans="11:13" x14ac:dyDescent="0.2">
      <c r="K966" s="438"/>
      <c r="L966" s="438"/>
      <c r="M966" s="438"/>
    </row>
    <row r="967" spans="11:13" x14ac:dyDescent="0.2">
      <c r="K967" s="438"/>
      <c r="L967" s="438"/>
      <c r="M967" s="438"/>
    </row>
    <row r="968" spans="11:13" x14ac:dyDescent="0.2">
      <c r="K968" s="438"/>
      <c r="L968" s="438"/>
      <c r="M968" s="438"/>
    </row>
    <row r="969" spans="11:13" x14ac:dyDescent="0.2">
      <c r="K969" s="438"/>
      <c r="L969" s="438"/>
      <c r="M969" s="438"/>
    </row>
    <row r="970" spans="11:13" x14ac:dyDescent="0.2">
      <c r="K970" s="438"/>
      <c r="L970" s="438"/>
      <c r="M970" s="438"/>
    </row>
    <row r="971" spans="11:13" x14ac:dyDescent="0.2">
      <c r="K971" s="438"/>
      <c r="L971" s="438"/>
      <c r="M971" s="438"/>
    </row>
    <row r="972" spans="11:13" x14ac:dyDescent="0.2">
      <c r="K972" s="438"/>
      <c r="L972" s="438"/>
      <c r="M972" s="438"/>
    </row>
    <row r="973" spans="11:13" x14ac:dyDescent="0.2">
      <c r="K973" s="438"/>
      <c r="L973" s="438"/>
      <c r="M973" s="438"/>
    </row>
    <row r="974" spans="11:13" x14ac:dyDescent="0.2">
      <c r="K974" s="438"/>
      <c r="L974" s="438"/>
      <c r="M974" s="438"/>
    </row>
    <row r="975" spans="11:13" x14ac:dyDescent="0.2">
      <c r="K975" s="438"/>
      <c r="L975" s="438"/>
      <c r="M975" s="438"/>
    </row>
    <row r="976" spans="11:13" x14ac:dyDescent="0.2">
      <c r="K976" s="438"/>
      <c r="L976" s="438"/>
      <c r="M976" s="438"/>
    </row>
    <row r="977" spans="11:13" x14ac:dyDescent="0.2">
      <c r="K977" s="438"/>
      <c r="L977" s="438"/>
      <c r="M977" s="438"/>
    </row>
    <row r="978" spans="11:13" x14ac:dyDescent="0.2">
      <c r="K978" s="438"/>
      <c r="L978" s="438"/>
      <c r="M978" s="438"/>
    </row>
    <row r="979" spans="11:13" x14ac:dyDescent="0.2">
      <c r="K979" s="438"/>
      <c r="L979" s="438"/>
      <c r="M979" s="438"/>
    </row>
    <row r="980" spans="11:13" x14ac:dyDescent="0.2">
      <c r="K980" s="438"/>
      <c r="L980" s="438"/>
      <c r="M980" s="438"/>
    </row>
    <row r="981" spans="11:13" x14ac:dyDescent="0.2">
      <c r="K981" s="438"/>
      <c r="L981" s="438"/>
      <c r="M981" s="438"/>
    </row>
    <row r="982" spans="11:13" x14ac:dyDescent="0.2">
      <c r="K982" s="438"/>
      <c r="L982" s="438"/>
      <c r="M982" s="438"/>
    </row>
    <row r="983" spans="11:13" x14ac:dyDescent="0.2">
      <c r="K983" s="438"/>
      <c r="L983" s="438"/>
      <c r="M983" s="438"/>
    </row>
    <row r="984" spans="11:13" x14ac:dyDescent="0.2">
      <c r="K984" s="438"/>
      <c r="L984" s="438"/>
      <c r="M984" s="438"/>
    </row>
    <row r="985" spans="11:13" x14ac:dyDescent="0.2">
      <c r="K985" s="438"/>
      <c r="L985" s="438"/>
      <c r="M985" s="438"/>
    </row>
    <row r="986" spans="11:13" x14ac:dyDescent="0.2">
      <c r="K986" s="438"/>
      <c r="L986" s="438"/>
      <c r="M986" s="438"/>
    </row>
    <row r="987" spans="11:13" x14ac:dyDescent="0.2">
      <c r="K987" s="438"/>
      <c r="L987" s="438"/>
      <c r="M987" s="438"/>
    </row>
    <row r="988" spans="11:13" x14ac:dyDescent="0.2">
      <c r="K988" s="438"/>
      <c r="L988" s="438"/>
      <c r="M988" s="438"/>
    </row>
    <row r="989" spans="11:13" x14ac:dyDescent="0.2">
      <c r="K989" s="438"/>
      <c r="L989" s="438"/>
      <c r="M989" s="438"/>
    </row>
    <row r="990" spans="11:13" x14ac:dyDescent="0.2">
      <c r="K990" s="438"/>
      <c r="L990" s="438"/>
      <c r="M990" s="438"/>
    </row>
    <row r="991" spans="11:13" x14ac:dyDescent="0.2">
      <c r="K991" s="438"/>
      <c r="L991" s="438"/>
      <c r="M991" s="438"/>
    </row>
    <row r="992" spans="11:13" x14ac:dyDescent="0.2">
      <c r="K992" s="438"/>
      <c r="L992" s="438"/>
      <c r="M992" s="438"/>
    </row>
    <row r="993" spans="11:13" x14ac:dyDescent="0.2">
      <c r="K993" s="438"/>
      <c r="L993" s="438"/>
      <c r="M993" s="438"/>
    </row>
    <row r="994" spans="11:13" x14ac:dyDescent="0.2">
      <c r="K994" s="438"/>
      <c r="L994" s="438"/>
      <c r="M994" s="438"/>
    </row>
    <row r="995" spans="11:13" x14ac:dyDescent="0.2">
      <c r="K995" s="438"/>
      <c r="L995" s="438"/>
      <c r="M995" s="438"/>
    </row>
    <row r="996" spans="11:13" x14ac:dyDescent="0.2">
      <c r="K996" s="438"/>
      <c r="L996" s="438"/>
      <c r="M996" s="438"/>
    </row>
    <row r="997" spans="11:13" x14ac:dyDescent="0.2">
      <c r="K997" s="438"/>
      <c r="L997" s="438"/>
      <c r="M997" s="438"/>
    </row>
    <row r="998" spans="11:13" x14ac:dyDescent="0.2">
      <c r="K998" s="438"/>
      <c r="L998" s="438"/>
      <c r="M998" s="438"/>
    </row>
    <row r="999" spans="11:13" x14ac:dyDescent="0.2">
      <c r="K999" s="438"/>
      <c r="L999" s="438"/>
      <c r="M999" s="438"/>
    </row>
    <row r="1000" spans="11:13" x14ac:dyDescent="0.2">
      <c r="K1000" s="438"/>
      <c r="L1000" s="438"/>
      <c r="M1000" s="438"/>
    </row>
    <row r="1001" spans="11:13" x14ac:dyDescent="0.2">
      <c r="K1001" s="438"/>
      <c r="L1001" s="438"/>
      <c r="M1001" s="438"/>
    </row>
    <row r="1002" spans="11:13" x14ac:dyDescent="0.2">
      <c r="K1002" s="438"/>
      <c r="L1002" s="438"/>
      <c r="M1002" s="438"/>
    </row>
    <row r="1003" spans="11:13" x14ac:dyDescent="0.2">
      <c r="K1003" s="438"/>
      <c r="L1003" s="438"/>
      <c r="M1003" s="438"/>
    </row>
    <row r="1004" spans="11:13" x14ac:dyDescent="0.2">
      <c r="K1004" s="438"/>
      <c r="L1004" s="438"/>
      <c r="M1004" s="438"/>
    </row>
    <row r="1005" spans="11:13" x14ac:dyDescent="0.2">
      <c r="K1005" s="438"/>
      <c r="L1005" s="438"/>
      <c r="M1005" s="438"/>
    </row>
    <row r="1006" spans="11:13" x14ac:dyDescent="0.2">
      <c r="K1006" s="438"/>
      <c r="L1006" s="438"/>
      <c r="M1006" s="438"/>
    </row>
    <row r="1007" spans="11:13" x14ac:dyDescent="0.2">
      <c r="K1007" s="438"/>
      <c r="L1007" s="438"/>
      <c r="M1007" s="438"/>
    </row>
    <row r="1008" spans="11:13" x14ac:dyDescent="0.2">
      <c r="K1008" s="438"/>
      <c r="L1008" s="438"/>
      <c r="M1008" s="438"/>
    </row>
    <row r="1009" spans="11:13" x14ac:dyDescent="0.2">
      <c r="K1009" s="438"/>
      <c r="L1009" s="438"/>
      <c r="M1009" s="438"/>
    </row>
    <row r="1010" spans="11:13" x14ac:dyDescent="0.2">
      <c r="K1010" s="438"/>
      <c r="L1010" s="438"/>
      <c r="M1010" s="438"/>
    </row>
    <row r="1011" spans="11:13" x14ac:dyDescent="0.2">
      <c r="K1011" s="438"/>
      <c r="L1011" s="438"/>
      <c r="M1011" s="438"/>
    </row>
    <row r="1012" spans="11:13" x14ac:dyDescent="0.2">
      <c r="K1012" s="438"/>
      <c r="L1012" s="438"/>
      <c r="M1012" s="438"/>
    </row>
    <row r="1013" spans="11:13" x14ac:dyDescent="0.2">
      <c r="K1013" s="438"/>
      <c r="L1013" s="438"/>
      <c r="M1013" s="438"/>
    </row>
    <row r="1014" spans="11:13" x14ac:dyDescent="0.2">
      <c r="K1014" s="438"/>
      <c r="L1014" s="438"/>
      <c r="M1014" s="438"/>
    </row>
    <row r="1015" spans="11:13" x14ac:dyDescent="0.2">
      <c r="K1015" s="438"/>
      <c r="L1015" s="438"/>
      <c r="M1015" s="438"/>
    </row>
    <row r="1016" spans="11:13" x14ac:dyDescent="0.2">
      <c r="K1016" s="438"/>
      <c r="L1016" s="438"/>
      <c r="M1016" s="438"/>
    </row>
    <row r="1017" spans="11:13" x14ac:dyDescent="0.2">
      <c r="K1017" s="438"/>
      <c r="L1017" s="438"/>
      <c r="M1017" s="438"/>
    </row>
    <row r="1018" spans="11:13" x14ac:dyDescent="0.2">
      <c r="K1018" s="438"/>
      <c r="L1018" s="438"/>
      <c r="M1018" s="438"/>
    </row>
    <row r="1019" spans="11:13" x14ac:dyDescent="0.2">
      <c r="K1019" s="438"/>
      <c r="L1019" s="438"/>
      <c r="M1019" s="438"/>
    </row>
    <row r="1020" spans="11:13" x14ac:dyDescent="0.2">
      <c r="K1020" s="438"/>
      <c r="L1020" s="438"/>
      <c r="M1020" s="438"/>
    </row>
    <row r="1021" spans="11:13" x14ac:dyDescent="0.2">
      <c r="K1021" s="438"/>
      <c r="L1021" s="438"/>
      <c r="M1021" s="438"/>
    </row>
    <row r="1022" spans="11:13" x14ac:dyDescent="0.2">
      <c r="K1022" s="438"/>
      <c r="L1022" s="438"/>
      <c r="M1022" s="438"/>
    </row>
    <row r="1023" spans="11:13" x14ac:dyDescent="0.2">
      <c r="K1023" s="438"/>
      <c r="L1023" s="438"/>
      <c r="M1023" s="438"/>
    </row>
    <row r="1024" spans="11:13" x14ac:dyDescent="0.2">
      <c r="K1024" s="438"/>
      <c r="L1024" s="438"/>
      <c r="M1024" s="438"/>
    </row>
    <row r="1025" spans="11:13" x14ac:dyDescent="0.2">
      <c r="K1025" s="438"/>
      <c r="L1025" s="438"/>
      <c r="M1025" s="438"/>
    </row>
    <row r="1026" spans="11:13" x14ac:dyDescent="0.2">
      <c r="K1026" s="438"/>
      <c r="L1026" s="438"/>
      <c r="M1026" s="438"/>
    </row>
    <row r="1027" spans="11:13" x14ac:dyDescent="0.2">
      <c r="K1027" s="438"/>
      <c r="L1027" s="438"/>
      <c r="M1027" s="438"/>
    </row>
    <row r="1028" spans="11:13" x14ac:dyDescent="0.2">
      <c r="K1028" s="438"/>
      <c r="L1028" s="438"/>
      <c r="M1028" s="438"/>
    </row>
    <row r="1029" spans="11:13" x14ac:dyDescent="0.2">
      <c r="K1029" s="438"/>
      <c r="L1029" s="438"/>
      <c r="M1029" s="438"/>
    </row>
    <row r="1030" spans="11:13" x14ac:dyDescent="0.2">
      <c r="K1030" s="438"/>
      <c r="L1030" s="438"/>
      <c r="M1030" s="438"/>
    </row>
    <row r="1031" spans="11:13" x14ac:dyDescent="0.2">
      <c r="K1031" s="438"/>
      <c r="L1031" s="438"/>
      <c r="M1031" s="438"/>
    </row>
    <row r="1032" spans="11:13" x14ac:dyDescent="0.2">
      <c r="K1032" s="438"/>
      <c r="L1032" s="438"/>
      <c r="M1032" s="438"/>
    </row>
    <row r="1033" spans="11:13" x14ac:dyDescent="0.2">
      <c r="K1033" s="438"/>
      <c r="L1033" s="438"/>
      <c r="M1033" s="438"/>
    </row>
    <row r="1034" spans="11:13" x14ac:dyDescent="0.2">
      <c r="K1034" s="438"/>
      <c r="L1034" s="438"/>
      <c r="M1034" s="438"/>
    </row>
    <row r="1035" spans="11:13" x14ac:dyDescent="0.2">
      <c r="K1035" s="438"/>
      <c r="L1035" s="438"/>
      <c r="M1035" s="438"/>
    </row>
    <row r="1036" spans="11:13" x14ac:dyDescent="0.2">
      <c r="K1036" s="438"/>
      <c r="L1036" s="438"/>
      <c r="M1036" s="438"/>
    </row>
    <row r="1037" spans="11:13" x14ac:dyDescent="0.2">
      <c r="K1037" s="438"/>
      <c r="L1037" s="438"/>
      <c r="M1037" s="438"/>
    </row>
    <row r="1038" spans="11:13" x14ac:dyDescent="0.2">
      <c r="K1038" s="438"/>
      <c r="L1038" s="438"/>
      <c r="M1038" s="438"/>
    </row>
    <row r="1039" spans="11:13" x14ac:dyDescent="0.2">
      <c r="K1039" s="438"/>
      <c r="L1039" s="438"/>
      <c r="M1039" s="438"/>
    </row>
    <row r="1040" spans="11:13" x14ac:dyDescent="0.2">
      <c r="K1040" s="438"/>
      <c r="L1040" s="438"/>
      <c r="M1040" s="438"/>
    </row>
    <row r="1041" spans="11:13" x14ac:dyDescent="0.2">
      <c r="K1041" s="438"/>
      <c r="L1041" s="438"/>
      <c r="M1041" s="438"/>
    </row>
    <row r="1042" spans="11:13" x14ac:dyDescent="0.2">
      <c r="K1042" s="438"/>
      <c r="L1042" s="438"/>
      <c r="M1042" s="438"/>
    </row>
    <row r="1043" spans="11:13" x14ac:dyDescent="0.2">
      <c r="K1043" s="438"/>
      <c r="L1043" s="438"/>
      <c r="M1043" s="438"/>
    </row>
    <row r="1044" spans="11:13" x14ac:dyDescent="0.2">
      <c r="K1044" s="438"/>
      <c r="L1044" s="438"/>
      <c r="M1044" s="438"/>
    </row>
    <row r="1045" spans="11:13" x14ac:dyDescent="0.2">
      <c r="K1045" s="438"/>
      <c r="L1045" s="438"/>
      <c r="M1045" s="438"/>
    </row>
    <row r="1046" spans="11:13" x14ac:dyDescent="0.2">
      <c r="K1046" s="438"/>
      <c r="L1046" s="438"/>
      <c r="M1046" s="438"/>
    </row>
    <row r="1047" spans="11:13" x14ac:dyDescent="0.2">
      <c r="K1047" s="438"/>
      <c r="L1047" s="438"/>
      <c r="M1047" s="438"/>
    </row>
    <row r="1048" spans="11:13" x14ac:dyDescent="0.2">
      <c r="K1048" s="438"/>
      <c r="L1048" s="438"/>
      <c r="M1048" s="438"/>
    </row>
    <row r="1049" spans="11:13" x14ac:dyDescent="0.2">
      <c r="K1049" s="438"/>
      <c r="L1049" s="438"/>
      <c r="M1049" s="438"/>
    </row>
    <row r="1050" spans="11:13" x14ac:dyDescent="0.2">
      <c r="K1050" s="438"/>
      <c r="L1050" s="438"/>
      <c r="M1050" s="438"/>
    </row>
    <row r="1051" spans="11:13" x14ac:dyDescent="0.2">
      <c r="K1051" s="438"/>
      <c r="L1051" s="438"/>
      <c r="M1051" s="438"/>
    </row>
    <row r="1052" spans="11:13" x14ac:dyDescent="0.2">
      <c r="K1052" s="438"/>
      <c r="L1052" s="438"/>
      <c r="M1052" s="438"/>
    </row>
    <row r="1053" spans="11:13" x14ac:dyDescent="0.2">
      <c r="K1053" s="438"/>
      <c r="L1053" s="438"/>
      <c r="M1053" s="438"/>
    </row>
    <row r="1054" spans="11:13" x14ac:dyDescent="0.2">
      <c r="K1054" s="438"/>
      <c r="L1054" s="438"/>
      <c r="M1054" s="438"/>
    </row>
    <row r="1055" spans="11:13" x14ac:dyDescent="0.2">
      <c r="K1055" s="438"/>
      <c r="L1055" s="438"/>
      <c r="M1055" s="438"/>
    </row>
    <row r="1056" spans="11:13" x14ac:dyDescent="0.2">
      <c r="K1056" s="438"/>
      <c r="L1056" s="438"/>
      <c r="M1056" s="438"/>
    </row>
    <row r="1057" spans="11:13" x14ac:dyDescent="0.2">
      <c r="K1057" s="438"/>
      <c r="L1057" s="438"/>
      <c r="M1057" s="438"/>
    </row>
    <row r="1058" spans="11:13" x14ac:dyDescent="0.2">
      <c r="K1058" s="438"/>
      <c r="L1058" s="438"/>
      <c r="M1058" s="438"/>
    </row>
    <row r="1059" spans="11:13" x14ac:dyDescent="0.2">
      <c r="K1059" s="438"/>
      <c r="L1059" s="438"/>
      <c r="M1059" s="438"/>
    </row>
    <row r="1060" spans="11:13" x14ac:dyDescent="0.2">
      <c r="K1060" s="438"/>
      <c r="L1060" s="438"/>
      <c r="M1060" s="438"/>
    </row>
    <row r="1061" spans="11:13" x14ac:dyDescent="0.2">
      <c r="K1061" s="438"/>
      <c r="L1061" s="438"/>
      <c r="M1061" s="438"/>
    </row>
    <row r="1062" spans="11:13" x14ac:dyDescent="0.2">
      <c r="K1062" s="438"/>
      <c r="L1062" s="438"/>
      <c r="M1062" s="438"/>
    </row>
    <row r="1063" spans="11:13" x14ac:dyDescent="0.2">
      <c r="K1063" s="438"/>
      <c r="L1063" s="438"/>
      <c r="M1063" s="438"/>
    </row>
    <row r="1064" spans="11:13" x14ac:dyDescent="0.2">
      <c r="K1064" s="438"/>
      <c r="L1064" s="438"/>
      <c r="M1064" s="438"/>
    </row>
    <row r="1065" spans="11:13" x14ac:dyDescent="0.2">
      <c r="K1065" s="438"/>
      <c r="L1065" s="438"/>
      <c r="M1065" s="438"/>
    </row>
    <row r="1066" spans="11:13" x14ac:dyDescent="0.2">
      <c r="K1066" s="438"/>
      <c r="L1066" s="438"/>
      <c r="M1066" s="438"/>
    </row>
    <row r="1067" spans="11:13" x14ac:dyDescent="0.2">
      <c r="K1067" s="438"/>
      <c r="L1067" s="438"/>
      <c r="M1067" s="438"/>
    </row>
    <row r="1068" spans="11:13" x14ac:dyDescent="0.2">
      <c r="K1068" s="438"/>
      <c r="L1068" s="438"/>
      <c r="M1068" s="438"/>
    </row>
    <row r="1069" spans="11:13" x14ac:dyDescent="0.2">
      <c r="K1069" s="438"/>
      <c r="L1069" s="438"/>
      <c r="M1069" s="438"/>
    </row>
    <row r="1070" spans="11:13" x14ac:dyDescent="0.2">
      <c r="K1070" s="438"/>
      <c r="L1070" s="438"/>
      <c r="M1070" s="438"/>
    </row>
    <row r="1071" spans="11:13" x14ac:dyDescent="0.2">
      <c r="K1071" s="438"/>
      <c r="L1071" s="438"/>
      <c r="M1071" s="438"/>
    </row>
  </sheetData>
  <sheetProtection algorithmName="SHA-512" hashValue="Ks0HjQ7qV9MGQu+ggD/AwEd53yVwRm9H3I1/wv2i4J0WEnFBnFSwC8GPQRDB/kpFg63jrqYdB8g2wQfH+H4wkA==" saltValue="+D0amY/2N9zioSWhvJjh7A==" spinCount="100000" sheet="1" objects="1" scenarios="1"/>
  <mergeCells count="2">
    <mergeCell ref="F10:G10"/>
    <mergeCell ref="A116:J118"/>
  </mergeCells>
  <conditionalFormatting sqref="F92:F97 F111:F112">
    <cfRule type="expression" dxfId="37" priority="27">
      <formula>C92="Mês"</formula>
    </cfRule>
  </conditionalFormatting>
  <conditionalFormatting sqref="G92:G97 G111:G112">
    <cfRule type="expression" dxfId="36" priority="26">
      <formula>C92="Mês"</formula>
    </cfRule>
  </conditionalFormatting>
  <conditionalFormatting sqref="F13">
    <cfRule type="expression" dxfId="35" priority="25">
      <formula>C13="Mês"</formula>
    </cfRule>
  </conditionalFormatting>
  <conditionalFormatting sqref="G92:G97">
    <cfRule type="expression" dxfId="34" priority="24">
      <formula>C92="Mês"</formula>
    </cfRule>
  </conditionalFormatting>
  <conditionalFormatting sqref="F98:F110">
    <cfRule type="expression" dxfId="33" priority="23">
      <formula>C98="Mês"</formula>
    </cfRule>
  </conditionalFormatting>
  <conditionalFormatting sqref="G98:G110">
    <cfRule type="expression" dxfId="32" priority="22">
      <formula>C98="Mês"</formula>
    </cfRule>
  </conditionalFormatting>
  <conditionalFormatting sqref="G98:G110">
    <cfRule type="expression" dxfId="31" priority="21">
      <formula>C98="Mês"</formula>
    </cfRule>
  </conditionalFormatting>
  <conditionalFormatting sqref="F14:F19 F80:F91">
    <cfRule type="expression" dxfId="30" priority="20">
      <formula>C14="Mês"</formula>
    </cfRule>
  </conditionalFormatting>
  <conditionalFormatting sqref="G14:G19 G80:G91">
    <cfRule type="expression" dxfId="29" priority="19">
      <formula>C14="Mês"</formula>
    </cfRule>
  </conditionalFormatting>
  <conditionalFormatting sqref="G80:G91 G14:G19">
    <cfRule type="expression" dxfId="28" priority="18">
      <formula>C14="Mês"</formula>
    </cfRule>
  </conditionalFormatting>
  <conditionalFormatting sqref="F20:F28 F76:F79">
    <cfRule type="expression" dxfId="27" priority="17">
      <formula>C20="Mês"</formula>
    </cfRule>
  </conditionalFormatting>
  <conditionalFormatting sqref="G20:G28 G76:G79">
    <cfRule type="expression" dxfId="26" priority="16">
      <formula>C20="Mês"</formula>
    </cfRule>
  </conditionalFormatting>
  <conditionalFormatting sqref="G20:G28 G76:G79">
    <cfRule type="expression" dxfId="25" priority="15">
      <formula>C20="Mês"</formula>
    </cfRule>
  </conditionalFormatting>
  <conditionalFormatting sqref="F45:F50 F64:F75">
    <cfRule type="expression" dxfId="24" priority="14">
      <formula>C45="Mês"</formula>
    </cfRule>
  </conditionalFormatting>
  <conditionalFormatting sqref="G45:G50 G64:G75">
    <cfRule type="expression" dxfId="23" priority="13">
      <formula>C45="Mês"</formula>
    </cfRule>
  </conditionalFormatting>
  <conditionalFormatting sqref="G64:G75 G45:G50">
    <cfRule type="expression" dxfId="22" priority="12">
      <formula>C45="Mês"</formula>
    </cfRule>
  </conditionalFormatting>
  <conditionalFormatting sqref="F51:F63">
    <cfRule type="expression" dxfId="21" priority="11">
      <formula>C51="Mês"</formula>
    </cfRule>
  </conditionalFormatting>
  <conditionalFormatting sqref="G51:G63">
    <cfRule type="expression" dxfId="20" priority="10">
      <formula>C51="Mês"</formula>
    </cfRule>
  </conditionalFormatting>
  <conditionalFormatting sqref="G51:G63">
    <cfRule type="expression" dxfId="19" priority="9">
      <formula>C51="Mês"</formula>
    </cfRule>
  </conditionalFormatting>
  <conditionalFormatting sqref="F33:F44">
    <cfRule type="expression" dxfId="18" priority="8">
      <formula>C33="Mês"</formula>
    </cfRule>
  </conditionalFormatting>
  <conditionalFormatting sqref="G33:G44">
    <cfRule type="expression" dxfId="17" priority="7">
      <formula>C33="Mês"</formula>
    </cfRule>
  </conditionalFormatting>
  <conditionalFormatting sqref="G33:G44">
    <cfRule type="expression" dxfId="16" priority="6">
      <formula>C33="Mês"</formula>
    </cfRule>
  </conditionalFormatting>
  <conditionalFormatting sqref="F29:F32">
    <cfRule type="expression" dxfId="15" priority="5">
      <formula>C29="Mês"</formula>
    </cfRule>
  </conditionalFormatting>
  <conditionalFormatting sqref="G29:G32">
    <cfRule type="expression" dxfId="14" priority="4">
      <formula>C29="Mês"</formula>
    </cfRule>
  </conditionalFormatting>
  <conditionalFormatting sqref="G29:G32">
    <cfRule type="expression" dxfId="13" priority="3">
      <formula>C29="Mês"</formula>
    </cfRule>
  </conditionalFormatting>
  <conditionalFormatting sqref="G13">
    <cfRule type="expression" dxfId="12" priority="2">
      <formula>C13="Mês"</formula>
    </cfRule>
  </conditionalFormatting>
  <conditionalFormatting sqref="G13">
    <cfRule type="expression" dxfId="11" priority="1">
      <formula>C13="Mês"</formula>
    </cfRule>
  </conditionalFormatting>
  <dataValidations xWindow="818" yWindow="262" count="3">
    <dataValidation allowBlank="1" sqref="D13:J112 A13:A112" xr:uid="{00000000-0002-0000-0C00-000000000000}"/>
    <dataValidation allowBlank="1" showInputMessage="1" showErrorMessage="1" promptTitle="Informação." prompt="VALOR TOTAL R$, DILUÍDO PARA O PRAZO TOTAL DO CONTRATO." sqref="B10" xr:uid="{00000000-0002-0000-0C00-000001000000}"/>
    <dataValidation type="list" allowBlank="1" sqref="B13:B111 B112" xr:uid="{00000000-0002-0000-0C00-000002000000}">
      <formula1>"Próprio,Alugado"</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oddFooter>&amp;L&amp;D&amp;CDFP Simplificado Rev.4&amp;Rpágina &amp;P de &amp;N</oddFooter>
  </headerFooter>
  <ignoredErrors>
    <ignoredError sqref="G110:G112 G92:G97 G98:G109" unlockedFormula="1"/>
  </ignoredErrors>
  <drawing r:id="rId2"/>
  <extLst>
    <ext xmlns:x14="http://schemas.microsoft.com/office/spreadsheetml/2009/9/main" uri="{CCE6A557-97BC-4b89-ADB6-D9C93CAAB3DF}">
      <x14:dataValidations xmlns:xm="http://schemas.microsoft.com/office/excel/2006/main" xWindow="818" yWindow="262" count="1">
        <x14:dataValidation type="list" allowBlank="1" showInputMessage="1" showErrorMessage="1" errorTitle="ERRO" error="INFORME &quot;MÊS&quot; PARA CÁLCULO POR MÊS, &quot;HORA&quot; PARA CÁLCULO POR HORA E &quot;DIA&quot; PARA CÁLCULO POR DIA DE EQUIPAMENTOS." promptTitle="ALERTA" prompt="INFORME &quot;MÊS&quot; PARA CÁLCULO POR MÊS, &quot;HORA&quot; PARA CÁLCULO POR HORA E &quot;DIA&quot; PARA CÁLCULO POR DIA DE EQUIPAMENTOS." xr:uid="{00000000-0002-0000-0C00-000003000000}">
          <x14:formula1>
            <xm:f>LISTAS!$F$1:$F$3</xm:f>
          </x14:formula1>
          <xm:sqref>C13:C112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pageSetUpPr fitToPage="1"/>
  </sheetPr>
  <dimension ref="A1:AD1019"/>
  <sheetViews>
    <sheetView showGridLines="0" zoomScale="90" zoomScaleNormal="90" zoomScaleSheetLayoutView="50" workbookViewId="0">
      <pane ySplit="7" topLeftCell="A8" activePane="bottomLeft" state="frozen"/>
      <selection activeCell="A4" sqref="A4:B4"/>
      <selection pane="bottomLeft" activeCell="E11" sqref="E11:F11"/>
    </sheetView>
  </sheetViews>
  <sheetFormatPr defaultColWidth="9.140625" defaultRowHeight="12.75" x14ac:dyDescent="0.2"/>
  <cols>
    <col min="1" max="1" width="49.140625" style="86" customWidth="1"/>
    <col min="2" max="3" width="17.28515625" style="86" customWidth="1"/>
    <col min="4" max="5" width="16.42578125" style="86" customWidth="1"/>
    <col min="6" max="8" width="17.28515625" style="86" customWidth="1"/>
    <col min="9" max="9" width="17.28515625" style="86" hidden="1" customWidth="1"/>
    <col min="10" max="21" width="17.28515625" style="86" customWidth="1"/>
    <col min="22" max="26" width="16.7109375" style="86" customWidth="1"/>
    <col min="27" max="27" width="19.5703125" style="86" customWidth="1"/>
    <col min="28" max="28" width="16" style="86" bestFit="1" customWidth="1"/>
    <col min="29" max="30" width="19.7109375" style="86" customWidth="1"/>
    <col min="31" max="16384" width="9.140625" style="86"/>
  </cols>
  <sheetData>
    <row r="1" spans="1:30" ht="15.75" customHeight="1" x14ac:dyDescent="0.2">
      <c r="A1" s="95"/>
      <c r="B1" s="96"/>
      <c r="D1" s="97"/>
      <c r="E1" s="97"/>
    </row>
    <row r="2" spans="1:30" ht="12.75" customHeight="1" x14ac:dyDescent="0.2">
      <c r="A2" s="98"/>
      <c r="B2" s="96"/>
    </row>
    <row r="3" spans="1:30" ht="15.75" customHeight="1" x14ac:dyDescent="0.2">
      <c r="A3" s="98"/>
      <c r="B3" s="96"/>
    </row>
    <row r="4" spans="1:30" ht="15" customHeight="1" x14ac:dyDescent="0.2">
      <c r="A4" s="99">
        <f>'DADOS GERAIS'!A4</f>
        <v>0</v>
      </c>
      <c r="B4" s="96"/>
    </row>
    <row r="5" spans="1:30" ht="15.75" customHeight="1" x14ac:dyDescent="0.25">
      <c r="A5" s="726">
        <f>'DADOS GERAIS'!$A$5</f>
        <v>0</v>
      </c>
      <c r="B5" s="726"/>
      <c r="C5" s="726"/>
      <c r="D5" s="726"/>
      <c r="E5" s="726"/>
      <c r="F5" s="726"/>
      <c r="G5" s="726"/>
      <c r="H5" s="726"/>
      <c r="I5" s="726"/>
      <c r="J5" s="726"/>
      <c r="K5" s="726"/>
      <c r="L5" s="726"/>
      <c r="M5" s="726"/>
      <c r="N5" s="726"/>
      <c r="O5" s="726"/>
      <c r="P5" s="726"/>
      <c r="Q5" s="726"/>
      <c r="R5" s="726"/>
      <c r="S5" s="726"/>
      <c r="T5" s="726"/>
      <c r="U5" s="726"/>
      <c r="V5" s="726"/>
    </row>
    <row r="6" spans="1:30" ht="15.75" customHeight="1" x14ac:dyDescent="0.2">
      <c r="A6" s="81" t="str">
        <f>'DADOS GERAIS'!$A$6</f>
        <v xml:space="preserve"> Nº </v>
      </c>
      <c r="B6" s="94"/>
      <c r="C6" s="101"/>
      <c r="D6" s="101"/>
      <c r="E6" s="101"/>
      <c r="F6" s="101"/>
      <c r="G6" s="101"/>
      <c r="H6" s="101"/>
      <c r="I6" s="101"/>
      <c r="J6" s="101"/>
      <c r="K6" s="101"/>
      <c r="L6" s="101"/>
      <c r="M6" s="101"/>
      <c r="N6" s="101"/>
      <c r="O6" s="101"/>
      <c r="P6" s="101"/>
      <c r="Q6" s="101"/>
      <c r="R6" s="101"/>
      <c r="S6" s="101"/>
      <c r="T6" s="101"/>
      <c r="U6" s="101"/>
      <c r="V6" s="101"/>
      <c r="W6" s="102"/>
      <c r="X6" s="102"/>
      <c r="Y6" s="102"/>
      <c r="Z6" s="102"/>
    </row>
    <row r="7" spans="1:30" ht="15.75" customHeight="1" x14ac:dyDescent="0.2">
      <c r="A7" s="82" t="s">
        <v>224</v>
      </c>
      <c r="B7" s="103"/>
      <c r="C7" s="104"/>
      <c r="D7" s="104"/>
      <c r="E7" s="104"/>
      <c r="F7" s="104"/>
      <c r="G7" s="104"/>
      <c r="H7" s="104"/>
      <c r="I7" s="104"/>
      <c r="J7" s="104"/>
      <c r="K7" s="104"/>
      <c r="L7" s="104"/>
      <c r="M7" s="104"/>
      <c r="N7" s="104"/>
      <c r="O7" s="104"/>
      <c r="P7" s="104"/>
      <c r="Q7" s="104"/>
      <c r="R7" s="104"/>
      <c r="S7" s="104"/>
      <c r="T7" s="104"/>
      <c r="U7" s="104"/>
      <c r="V7" s="104"/>
      <c r="W7" s="105"/>
      <c r="X7" s="105"/>
      <c r="Y7" s="105"/>
      <c r="Z7" s="105"/>
      <c r="AA7" s="105"/>
      <c r="AB7" s="105"/>
      <c r="AC7" s="105"/>
      <c r="AD7" s="105"/>
    </row>
    <row r="8" spans="1:30" ht="15.75" customHeight="1" x14ac:dyDescent="0.2">
      <c r="A8" s="106"/>
      <c r="B8" s="94"/>
      <c r="C8" s="101"/>
      <c r="D8" s="101"/>
      <c r="E8" s="101"/>
      <c r="F8" s="101"/>
      <c r="G8" s="101"/>
      <c r="H8" s="101"/>
      <c r="I8" s="101"/>
      <c r="J8" s="101"/>
      <c r="K8" s="101"/>
      <c r="L8" s="101"/>
      <c r="M8" s="101"/>
      <c r="N8" s="101"/>
      <c r="O8" s="101"/>
      <c r="P8" s="101"/>
      <c r="Q8" s="101"/>
      <c r="R8" s="101"/>
      <c r="S8" s="101"/>
      <c r="T8" s="101"/>
      <c r="U8" s="101"/>
      <c r="V8" s="101"/>
      <c r="W8" s="102"/>
      <c r="X8" s="102"/>
      <c r="Y8" s="102"/>
      <c r="Z8" s="102"/>
    </row>
    <row r="9" spans="1:30" ht="15.75" customHeight="1" x14ac:dyDescent="0.2">
      <c r="A9" s="106"/>
      <c r="B9" s="94"/>
      <c r="C9" s="101"/>
      <c r="D9" s="101"/>
      <c r="E9" s="205"/>
      <c r="F9" s="101"/>
      <c r="G9" s="101"/>
      <c r="H9" s="101"/>
      <c r="I9" s="101"/>
      <c r="J9" s="101"/>
      <c r="K9" s="101"/>
      <c r="L9" s="101"/>
      <c r="M9" s="101"/>
      <c r="N9" s="101"/>
      <c r="O9" s="101"/>
      <c r="P9" s="101"/>
      <c r="Q9" s="101"/>
      <c r="R9" s="101"/>
      <c r="S9" s="101"/>
      <c r="T9" s="101"/>
      <c r="U9" s="101"/>
      <c r="V9" s="101"/>
      <c r="W9" s="102"/>
      <c r="X9" s="102"/>
      <c r="Y9" s="102"/>
      <c r="Z9" s="102"/>
    </row>
    <row r="10" spans="1:30" ht="15.75" customHeight="1" thickBot="1" x14ac:dyDescent="0.25">
      <c r="A10" s="83" t="s">
        <v>222</v>
      </c>
      <c r="B10" s="94"/>
      <c r="C10" s="101"/>
      <c r="D10" s="101"/>
      <c r="E10" s="205"/>
      <c r="F10" s="101"/>
      <c r="G10" s="101"/>
      <c r="H10" s="101"/>
      <c r="I10" s="101"/>
      <c r="J10" s="101"/>
      <c r="K10" s="101"/>
      <c r="L10" s="101"/>
      <c r="M10" s="101"/>
      <c r="N10" s="101"/>
      <c r="O10" s="101"/>
      <c r="P10" s="101"/>
      <c r="Q10" s="101"/>
      <c r="R10" s="101"/>
      <c r="S10" s="101"/>
      <c r="T10" s="101"/>
      <c r="U10" s="101"/>
      <c r="V10" s="101"/>
      <c r="W10" s="102"/>
      <c r="X10" s="102"/>
      <c r="Y10" s="102"/>
      <c r="Z10" s="102"/>
    </row>
    <row r="11" spans="1:30" ht="15.75" customHeight="1" thickBot="1" x14ac:dyDescent="0.25">
      <c r="A11" s="107"/>
      <c r="B11" s="108" t="s">
        <v>6</v>
      </c>
      <c r="C11" s="148" t="s">
        <v>7</v>
      </c>
      <c r="D11" s="101"/>
      <c r="E11" s="750" t="s">
        <v>282</v>
      </c>
      <c r="F11" s="750"/>
      <c r="G11" s="101"/>
      <c r="H11" s="101"/>
      <c r="I11" s="101"/>
      <c r="J11" s="101"/>
      <c r="K11" s="101"/>
      <c r="L11" s="101"/>
      <c r="M11" s="101"/>
      <c r="N11" s="101"/>
      <c r="O11" s="101"/>
      <c r="P11" s="101"/>
      <c r="Q11" s="101"/>
      <c r="R11" s="101"/>
      <c r="S11" s="101"/>
      <c r="T11" s="101"/>
      <c r="U11" s="101"/>
      <c r="V11" s="101"/>
      <c r="W11" s="102"/>
      <c r="X11" s="102"/>
      <c r="Y11" s="102"/>
      <c r="Z11" s="102"/>
    </row>
    <row r="12" spans="1:30" ht="15.75" customHeight="1" thickBot="1" x14ac:dyDescent="0.25">
      <c r="A12" s="206" t="s">
        <v>22</v>
      </c>
      <c r="B12" s="110">
        <f>K61</f>
        <v>0</v>
      </c>
      <c r="C12" s="151">
        <f>IF(B12=0,0,B12*'DADOS GERAIS'!$B$24)</f>
        <v>0</v>
      </c>
      <c r="D12" s="207"/>
      <c r="E12" s="207"/>
      <c r="F12" s="207"/>
      <c r="G12" s="167"/>
      <c r="H12" s="208"/>
      <c r="I12" s="208"/>
      <c r="J12" s="101"/>
      <c r="K12" s="101"/>
      <c r="L12" s="101"/>
      <c r="M12" s="101"/>
      <c r="N12" s="101"/>
      <c r="O12" s="101"/>
      <c r="P12" s="101"/>
      <c r="Q12" s="101"/>
      <c r="R12" s="101"/>
      <c r="S12" s="101"/>
      <c r="T12" s="101"/>
      <c r="U12" s="101"/>
      <c r="V12" s="101"/>
      <c r="W12" s="102"/>
      <c r="X12" s="102"/>
      <c r="Y12" s="102"/>
      <c r="Z12" s="102"/>
    </row>
    <row r="13" spans="1:30" ht="15.75" customHeight="1" x14ac:dyDescent="0.2">
      <c r="A13" s="106"/>
      <c r="B13" s="94"/>
      <c r="C13" s="101"/>
      <c r="D13" s="101"/>
      <c r="E13" s="747" t="s">
        <v>126</v>
      </c>
      <c r="F13" s="101"/>
      <c r="G13" s="101"/>
      <c r="H13" s="101"/>
      <c r="I13" s="101"/>
      <c r="J13" s="101"/>
      <c r="K13" s="101"/>
      <c r="L13" s="101"/>
      <c r="M13" s="101"/>
      <c r="N13" s="101"/>
      <c r="O13" s="101"/>
      <c r="P13" s="101"/>
      <c r="Q13" s="101"/>
      <c r="R13" s="101"/>
      <c r="S13" s="101"/>
      <c r="T13" s="101"/>
      <c r="U13" s="101"/>
      <c r="V13" s="101"/>
      <c r="W13" s="102"/>
      <c r="X13" s="102"/>
      <c r="Y13" s="102"/>
      <c r="Z13" s="102"/>
    </row>
    <row r="14" spans="1:30" ht="15.75" customHeight="1" thickBot="1" x14ac:dyDescent="0.25">
      <c r="A14" s="106"/>
      <c r="B14" s="94"/>
      <c r="C14" s="101"/>
      <c r="D14" s="101"/>
      <c r="E14" s="747"/>
      <c r="F14" s="101"/>
      <c r="G14" s="101"/>
      <c r="H14" s="101"/>
      <c r="I14" s="101"/>
      <c r="J14" s="101"/>
      <c r="K14" s="101"/>
      <c r="L14" s="101"/>
      <c r="M14" s="101"/>
      <c r="N14" s="101"/>
      <c r="O14" s="101"/>
      <c r="P14" s="101"/>
      <c r="Q14" s="101"/>
      <c r="R14" s="101"/>
      <c r="S14" s="101"/>
      <c r="T14" s="101"/>
      <c r="U14" s="101"/>
      <c r="V14" s="101"/>
      <c r="W14" s="102"/>
      <c r="X14" s="102"/>
      <c r="Y14" s="102"/>
      <c r="Z14" s="102"/>
      <c r="AA14" s="102"/>
      <c r="AB14" s="102"/>
    </row>
    <row r="15" spans="1:30" ht="15.75" customHeight="1" thickBot="1" x14ac:dyDescent="0.25">
      <c r="A15" s="83" t="s">
        <v>223</v>
      </c>
      <c r="B15" s="94"/>
      <c r="C15" s="101"/>
      <c r="D15" s="101"/>
      <c r="E15" s="202" t="e">
        <f>ROUNDUP('DADOS GERAIS'!$B$24,2)</f>
        <v>#VALUE!</v>
      </c>
      <c r="F15" s="101"/>
      <c r="G15" s="101"/>
      <c r="H15" s="101"/>
      <c r="I15" s="101"/>
      <c r="J15" s="101"/>
      <c r="K15" s="101"/>
      <c r="L15" s="260"/>
      <c r="M15" s="260"/>
      <c r="N15" s="261" t="s">
        <v>195</v>
      </c>
      <c r="O15" s="262"/>
      <c r="P15" s="261" t="s">
        <v>196</v>
      </c>
      <c r="Q15" s="263"/>
      <c r="R15" s="262"/>
      <c r="S15" s="261" t="s">
        <v>197</v>
      </c>
      <c r="T15" s="263"/>
      <c r="U15" s="262"/>
      <c r="V15" s="101"/>
      <c r="W15" s="101"/>
      <c r="X15" s="101"/>
      <c r="Y15" s="102"/>
      <c r="Z15" s="102"/>
      <c r="AA15" s="102"/>
      <c r="AB15" s="102"/>
      <c r="AC15" s="102"/>
    </row>
    <row r="16" spans="1:30" ht="64.5" thickBot="1" x14ac:dyDescent="0.25">
      <c r="A16" s="134" t="s">
        <v>31</v>
      </c>
      <c r="B16" s="114" t="s">
        <v>140</v>
      </c>
      <c r="C16" s="134" t="s">
        <v>73</v>
      </c>
      <c r="D16" s="113" t="s">
        <v>29</v>
      </c>
      <c r="E16" s="135" t="s">
        <v>156</v>
      </c>
      <c r="F16" s="116" t="s">
        <v>72</v>
      </c>
      <c r="G16" s="113" t="s">
        <v>151</v>
      </c>
      <c r="H16" s="113" t="s">
        <v>42</v>
      </c>
      <c r="I16" s="135" t="s">
        <v>157</v>
      </c>
      <c r="J16" s="113" t="s">
        <v>102</v>
      </c>
      <c r="K16" s="113" t="s">
        <v>91</v>
      </c>
      <c r="L16" s="264" t="s">
        <v>198</v>
      </c>
      <c r="M16" s="265" t="s">
        <v>199</v>
      </c>
      <c r="N16" s="266" t="s">
        <v>200</v>
      </c>
      <c r="O16" s="267" t="s">
        <v>201</v>
      </c>
      <c r="P16" s="268" t="s">
        <v>202</v>
      </c>
      <c r="Q16" s="269" t="s">
        <v>203</v>
      </c>
      <c r="R16" s="267" t="s">
        <v>204</v>
      </c>
      <c r="S16" s="268" t="s">
        <v>205</v>
      </c>
      <c r="T16" s="269" t="s">
        <v>206</v>
      </c>
      <c r="U16" s="267" t="s">
        <v>207</v>
      </c>
      <c r="V16" s="113" t="s">
        <v>84</v>
      </c>
      <c r="W16" s="113" t="s">
        <v>146</v>
      </c>
      <c r="AA16" s="102"/>
      <c r="AB16" s="102"/>
      <c r="AC16" s="102"/>
      <c r="AD16" s="102"/>
    </row>
    <row r="17" spans="1:30" x14ac:dyDescent="0.2">
      <c r="A17" s="59"/>
      <c r="B17" s="16"/>
      <c r="C17" s="17"/>
      <c r="D17" s="317"/>
      <c r="E17" s="69"/>
      <c r="F17" s="18"/>
      <c r="G17" s="19"/>
      <c r="H17" s="36"/>
      <c r="I17" s="209" t="str">
        <f>IF(H17&lt;&gt;0,IF(IF(IF((H17-('DADOS GERAIS'!$B$19-C17)*'DADOS GERAIS'!$B$23)&lt;'DADOS GERAIS'!$B$24,(H17-('DADOS GERAIS'!$B$19-C17)*'DADOS GERAIS'!$B$23),'DADOS GERAIS'!$B$24)&lt;('DADOS GERAIS'!$B$20-C17)*'DADOS GERAIS'!$B$23+12,IF((H17-('DADOS GERAIS'!$B$19-C17)*'DADOS GERAIS'!$B$23)&lt;'DADOS GERAIS'!$B$24,(H17-('DADOS GERAIS'!$B$19-C17)*'DADOS GERAIS'!$B$23),'DADOS GERAIS'!$B$24),('DADOS GERAIS'!$B$20-C17)*'DADOS GERAIS'!$B$23+12)&lt;0,0,IF(IF((H17-('DADOS GERAIS'!$B$19-C17)*'DADOS GERAIS'!$B$23)&lt;'DADOS GERAIS'!$B$24,(H17-('DADOS GERAIS'!$B$19-C17)*'DADOS GERAIS'!$B$23),'DADOS GERAIS'!$B$24)&lt;('DADOS GERAIS'!$B$20-C17)*'DADOS GERAIS'!$B$23+12,IF((H17-('DADOS GERAIS'!$B$19-C17)*'DADOS GERAIS'!$B$23)&lt;'DADOS GERAIS'!$B$24,(H17-('DADOS GERAIS'!$B$19-C17)*'DADOS GERAIS'!$B$23),'DADOS GERAIS'!$B$24),('DADOS GERAIS'!$B$20-C17)*'DADOS GERAIS'!$B$23+12)),"")</f>
        <v/>
      </c>
      <c r="J17" s="210" t="str">
        <f t="shared" ref="J17:J36" si="0">IF(D17&lt;&gt;"",IF(I17&gt;E17,E17,I17),"")</f>
        <v/>
      </c>
      <c r="K17" s="178" t="str">
        <f t="shared" ref="K17:K36" si="1">IF(D17&lt;&gt;"",B17/H17,"")</f>
        <v/>
      </c>
      <c r="L17" s="23"/>
      <c r="M17" s="270"/>
      <c r="N17" s="271"/>
      <c r="O17" s="272"/>
      <c r="P17" s="19"/>
      <c r="Q17" s="275"/>
      <c r="R17" s="273"/>
      <c r="S17" s="19"/>
      <c r="T17" s="275"/>
      <c r="U17" s="273"/>
      <c r="V17" s="1"/>
      <c r="W17" s="1"/>
      <c r="AA17" s="102"/>
      <c r="AB17" s="102"/>
      <c r="AC17" s="102"/>
      <c r="AD17" s="102"/>
    </row>
    <row r="18" spans="1:30" x14ac:dyDescent="0.2">
      <c r="A18" s="60"/>
      <c r="B18" s="16"/>
      <c r="C18" s="17"/>
      <c r="D18" s="318"/>
      <c r="E18" s="72"/>
      <c r="F18" s="18"/>
      <c r="G18" s="20"/>
      <c r="H18" s="37"/>
      <c r="I18" s="211" t="str">
        <f>IF(H18&lt;&gt;0,IF(IF(IF((H18-('DADOS GERAIS'!$B$19-C18)*'DADOS GERAIS'!$B$23)&lt;'DADOS GERAIS'!$B$24,(H18-('DADOS GERAIS'!$B$19-C18)*'DADOS GERAIS'!$B$23),'DADOS GERAIS'!$B$24)&lt;('DADOS GERAIS'!$B$20-C18)*'DADOS GERAIS'!$B$23+12,IF((H18-('DADOS GERAIS'!$B$19-C18)*'DADOS GERAIS'!$B$23)&lt;'DADOS GERAIS'!$B$24,(H18-('DADOS GERAIS'!$B$19-C18)*'DADOS GERAIS'!$B$23),'DADOS GERAIS'!$B$24),('DADOS GERAIS'!$B$20-C18)*'DADOS GERAIS'!$B$23+12)&lt;0,0,IF(IF((H18-('DADOS GERAIS'!$B$19-C18)*'DADOS GERAIS'!$B$23)&lt;'DADOS GERAIS'!$B$24,(H18-('DADOS GERAIS'!$B$19-C18)*'DADOS GERAIS'!$B$23),'DADOS GERAIS'!$B$24)&lt;('DADOS GERAIS'!$B$20-C18)*'DADOS GERAIS'!$B$23+12,IF((H18-('DADOS GERAIS'!$B$19-C18)*'DADOS GERAIS'!$B$23)&lt;'DADOS GERAIS'!$B$24,(H18-('DADOS GERAIS'!$B$19-C18)*'DADOS GERAIS'!$B$23),'DADOS GERAIS'!$B$24),('DADOS GERAIS'!$B$20-C18)*'DADOS GERAIS'!$B$23+12)),"")</f>
        <v/>
      </c>
      <c r="J18" s="212" t="str">
        <f t="shared" si="0"/>
        <v/>
      </c>
      <c r="K18" s="213" t="str">
        <f t="shared" si="1"/>
        <v/>
      </c>
      <c r="L18" s="23"/>
      <c r="M18" s="270"/>
      <c r="N18" s="271"/>
      <c r="O18" s="272"/>
      <c r="P18" s="19"/>
      <c r="Q18" s="274"/>
      <c r="R18" s="273"/>
      <c r="S18" s="19"/>
      <c r="T18" s="274"/>
      <c r="U18" s="273"/>
      <c r="V18" s="2"/>
      <c r="W18" s="1"/>
      <c r="AA18" s="102"/>
      <c r="AB18" s="102"/>
      <c r="AC18" s="102"/>
      <c r="AD18" s="102"/>
    </row>
    <row r="19" spans="1:30" x14ac:dyDescent="0.2">
      <c r="A19" s="60"/>
      <c r="B19" s="16"/>
      <c r="C19" s="17"/>
      <c r="D19" s="318"/>
      <c r="E19" s="72"/>
      <c r="F19" s="18"/>
      <c r="G19" s="20"/>
      <c r="H19" s="37"/>
      <c r="I19" s="211" t="str">
        <f>IF(H19&lt;&gt;0,IF(IF(IF((H19-('DADOS GERAIS'!$B$19-C19)*'DADOS GERAIS'!$B$23)&lt;'DADOS GERAIS'!$B$24,(H19-('DADOS GERAIS'!$B$19-C19)*'DADOS GERAIS'!$B$23),'DADOS GERAIS'!$B$24)&lt;('DADOS GERAIS'!$B$20-C19)*'DADOS GERAIS'!$B$23+12,IF((H19-('DADOS GERAIS'!$B$19-C19)*'DADOS GERAIS'!$B$23)&lt;'DADOS GERAIS'!$B$24,(H19-('DADOS GERAIS'!$B$19-C19)*'DADOS GERAIS'!$B$23),'DADOS GERAIS'!$B$24),('DADOS GERAIS'!$B$20-C19)*'DADOS GERAIS'!$B$23+12)&lt;0,0,IF(IF((H19-('DADOS GERAIS'!$B$19-C19)*'DADOS GERAIS'!$B$23)&lt;'DADOS GERAIS'!$B$24,(H19-('DADOS GERAIS'!$B$19-C19)*'DADOS GERAIS'!$B$23),'DADOS GERAIS'!$B$24)&lt;('DADOS GERAIS'!$B$20-C19)*'DADOS GERAIS'!$B$23+12,IF((H19-('DADOS GERAIS'!$B$19-C19)*'DADOS GERAIS'!$B$23)&lt;'DADOS GERAIS'!$B$24,(H19-('DADOS GERAIS'!$B$19-C19)*'DADOS GERAIS'!$B$23),'DADOS GERAIS'!$B$24),('DADOS GERAIS'!$B$20-C19)*'DADOS GERAIS'!$B$23+12)),"")</f>
        <v/>
      </c>
      <c r="J19" s="212" t="str">
        <f t="shared" si="0"/>
        <v/>
      </c>
      <c r="K19" s="213" t="str">
        <f t="shared" si="1"/>
        <v/>
      </c>
      <c r="L19" s="23"/>
      <c r="M19" s="270"/>
      <c r="N19" s="271"/>
      <c r="O19" s="272"/>
      <c r="P19" s="19"/>
      <c r="Q19" s="274"/>
      <c r="R19" s="273"/>
      <c r="S19" s="19"/>
      <c r="T19" s="274"/>
      <c r="U19" s="273"/>
      <c r="V19" s="2"/>
      <c r="W19" s="1"/>
      <c r="AA19" s="102"/>
      <c r="AB19" s="102"/>
      <c r="AC19" s="102"/>
      <c r="AD19" s="102"/>
    </row>
    <row r="20" spans="1:30" x14ac:dyDescent="0.2">
      <c r="A20" s="60"/>
      <c r="B20" s="16"/>
      <c r="C20" s="17"/>
      <c r="D20" s="318"/>
      <c r="E20" s="72"/>
      <c r="F20" s="18"/>
      <c r="G20" s="20"/>
      <c r="H20" s="37"/>
      <c r="I20" s="211" t="str">
        <f>IF(H20&lt;&gt;0,IF(IF(IF((H20-('DADOS GERAIS'!$B$19-C20)*'DADOS GERAIS'!$B$23)&lt;'DADOS GERAIS'!$B$24,(H20-('DADOS GERAIS'!$B$19-C20)*'DADOS GERAIS'!$B$23),'DADOS GERAIS'!$B$24)&lt;('DADOS GERAIS'!$B$20-C20)*'DADOS GERAIS'!$B$23+12,IF((H20-('DADOS GERAIS'!$B$19-C20)*'DADOS GERAIS'!$B$23)&lt;'DADOS GERAIS'!$B$24,(H20-('DADOS GERAIS'!$B$19-C20)*'DADOS GERAIS'!$B$23),'DADOS GERAIS'!$B$24),('DADOS GERAIS'!$B$20-C20)*'DADOS GERAIS'!$B$23+12)&lt;0,0,IF(IF((H20-('DADOS GERAIS'!$B$19-C20)*'DADOS GERAIS'!$B$23)&lt;'DADOS GERAIS'!$B$24,(H20-('DADOS GERAIS'!$B$19-C20)*'DADOS GERAIS'!$B$23),'DADOS GERAIS'!$B$24)&lt;('DADOS GERAIS'!$B$20-C20)*'DADOS GERAIS'!$B$23+12,IF((H20-('DADOS GERAIS'!$B$19-C20)*'DADOS GERAIS'!$B$23)&lt;'DADOS GERAIS'!$B$24,(H20-('DADOS GERAIS'!$B$19-C20)*'DADOS GERAIS'!$B$23),'DADOS GERAIS'!$B$24),('DADOS GERAIS'!$B$20-C20)*'DADOS GERAIS'!$B$23+12)),"")</f>
        <v/>
      </c>
      <c r="J20" s="212" t="str">
        <f t="shared" si="0"/>
        <v/>
      </c>
      <c r="K20" s="213" t="str">
        <f t="shared" si="1"/>
        <v/>
      </c>
      <c r="L20" s="23"/>
      <c r="M20" s="270"/>
      <c r="N20" s="271"/>
      <c r="O20" s="272"/>
      <c r="P20" s="19"/>
      <c r="Q20" s="274"/>
      <c r="R20" s="273"/>
      <c r="S20" s="19"/>
      <c r="T20" s="274"/>
      <c r="U20" s="273"/>
      <c r="V20" s="2"/>
      <c r="W20" s="1"/>
      <c r="AA20" s="102"/>
      <c r="AB20" s="102"/>
      <c r="AC20" s="102"/>
      <c r="AD20" s="102"/>
    </row>
    <row r="21" spans="1:30" x14ac:dyDescent="0.2">
      <c r="A21" s="60"/>
      <c r="B21" s="16"/>
      <c r="C21" s="17"/>
      <c r="D21" s="318"/>
      <c r="E21" s="72"/>
      <c r="F21" s="18"/>
      <c r="G21" s="20"/>
      <c r="H21" s="37"/>
      <c r="I21" s="211" t="str">
        <f>IF(H21&lt;&gt;0,IF(IF(IF((H21-('DADOS GERAIS'!$B$19-C21)*'DADOS GERAIS'!$B$23)&lt;'DADOS GERAIS'!$B$24,(H21-('DADOS GERAIS'!$B$19-C21)*'DADOS GERAIS'!$B$23),'DADOS GERAIS'!$B$24)&lt;('DADOS GERAIS'!$B$20-C21)*'DADOS GERAIS'!$B$23+12,IF((H21-('DADOS GERAIS'!$B$19-C21)*'DADOS GERAIS'!$B$23)&lt;'DADOS GERAIS'!$B$24,(H21-('DADOS GERAIS'!$B$19-C21)*'DADOS GERAIS'!$B$23),'DADOS GERAIS'!$B$24),('DADOS GERAIS'!$B$20-C21)*'DADOS GERAIS'!$B$23+12)&lt;0,0,IF(IF((H21-('DADOS GERAIS'!$B$19-C21)*'DADOS GERAIS'!$B$23)&lt;'DADOS GERAIS'!$B$24,(H21-('DADOS GERAIS'!$B$19-C21)*'DADOS GERAIS'!$B$23),'DADOS GERAIS'!$B$24)&lt;('DADOS GERAIS'!$B$20-C21)*'DADOS GERAIS'!$B$23+12,IF((H21-('DADOS GERAIS'!$B$19-C21)*'DADOS GERAIS'!$B$23)&lt;'DADOS GERAIS'!$B$24,(H21-('DADOS GERAIS'!$B$19-C21)*'DADOS GERAIS'!$B$23),'DADOS GERAIS'!$B$24),('DADOS GERAIS'!$B$20-C21)*'DADOS GERAIS'!$B$23+12)),"")</f>
        <v/>
      </c>
      <c r="J21" s="212" t="str">
        <f t="shared" si="0"/>
        <v/>
      </c>
      <c r="K21" s="213" t="str">
        <f t="shared" si="1"/>
        <v/>
      </c>
      <c r="L21" s="23"/>
      <c r="M21" s="270"/>
      <c r="N21" s="271"/>
      <c r="O21" s="272"/>
      <c r="P21" s="19"/>
      <c r="Q21" s="274"/>
      <c r="R21" s="273"/>
      <c r="S21" s="19"/>
      <c r="T21" s="274"/>
      <c r="U21" s="273"/>
      <c r="V21" s="2"/>
      <c r="W21" s="1"/>
      <c r="AA21" s="102"/>
      <c r="AB21" s="102"/>
      <c r="AC21" s="102"/>
      <c r="AD21" s="102"/>
    </row>
    <row r="22" spans="1:30" x14ac:dyDescent="0.2">
      <c r="A22" s="60"/>
      <c r="B22" s="16"/>
      <c r="C22" s="17"/>
      <c r="D22" s="318"/>
      <c r="E22" s="72"/>
      <c r="F22" s="18"/>
      <c r="G22" s="20"/>
      <c r="H22" s="37"/>
      <c r="I22" s="211" t="str">
        <f>IF(H22&lt;&gt;0,IF(IF(IF((H22-('DADOS GERAIS'!$B$19-C22)*'DADOS GERAIS'!$B$23)&lt;'DADOS GERAIS'!$B$24,(H22-('DADOS GERAIS'!$B$19-C22)*'DADOS GERAIS'!$B$23),'DADOS GERAIS'!$B$24)&lt;('DADOS GERAIS'!$B$20-C22)*'DADOS GERAIS'!$B$23+12,IF((H22-('DADOS GERAIS'!$B$19-C22)*'DADOS GERAIS'!$B$23)&lt;'DADOS GERAIS'!$B$24,(H22-('DADOS GERAIS'!$B$19-C22)*'DADOS GERAIS'!$B$23),'DADOS GERAIS'!$B$24),('DADOS GERAIS'!$B$20-C22)*'DADOS GERAIS'!$B$23+12)&lt;0,0,IF(IF((H22-('DADOS GERAIS'!$B$19-C22)*'DADOS GERAIS'!$B$23)&lt;'DADOS GERAIS'!$B$24,(H22-('DADOS GERAIS'!$B$19-C22)*'DADOS GERAIS'!$B$23),'DADOS GERAIS'!$B$24)&lt;('DADOS GERAIS'!$B$20-C22)*'DADOS GERAIS'!$B$23+12,IF((H22-('DADOS GERAIS'!$B$19-C22)*'DADOS GERAIS'!$B$23)&lt;'DADOS GERAIS'!$B$24,(H22-('DADOS GERAIS'!$B$19-C22)*'DADOS GERAIS'!$B$23),'DADOS GERAIS'!$B$24),('DADOS GERAIS'!$B$20-C22)*'DADOS GERAIS'!$B$23+12)),"")</f>
        <v/>
      </c>
      <c r="J22" s="212" t="str">
        <f t="shared" si="0"/>
        <v/>
      </c>
      <c r="K22" s="213" t="str">
        <f t="shared" si="1"/>
        <v/>
      </c>
      <c r="L22" s="23"/>
      <c r="M22" s="270"/>
      <c r="N22" s="271"/>
      <c r="O22" s="272"/>
      <c r="P22" s="19"/>
      <c r="Q22" s="274"/>
      <c r="R22" s="273"/>
      <c r="S22" s="19"/>
      <c r="T22" s="274"/>
      <c r="U22" s="273"/>
      <c r="V22" s="2"/>
      <c r="W22" s="1"/>
      <c r="AA22" s="102"/>
      <c r="AB22" s="102"/>
      <c r="AC22" s="102"/>
      <c r="AD22" s="102"/>
    </row>
    <row r="23" spans="1:30" x14ac:dyDescent="0.2">
      <c r="A23" s="60"/>
      <c r="B23" s="16"/>
      <c r="C23" s="17"/>
      <c r="D23" s="318"/>
      <c r="E23" s="72"/>
      <c r="F23" s="18"/>
      <c r="G23" s="20"/>
      <c r="H23" s="37"/>
      <c r="I23" s="211" t="str">
        <f>IF(H23&lt;&gt;0,IF(IF(IF((H23-('DADOS GERAIS'!$B$19-C23)*'DADOS GERAIS'!$B$23)&lt;'DADOS GERAIS'!$B$24,(H23-('DADOS GERAIS'!$B$19-C23)*'DADOS GERAIS'!$B$23),'DADOS GERAIS'!$B$24)&lt;('DADOS GERAIS'!$B$20-C23)*'DADOS GERAIS'!$B$23+12,IF((H23-('DADOS GERAIS'!$B$19-C23)*'DADOS GERAIS'!$B$23)&lt;'DADOS GERAIS'!$B$24,(H23-('DADOS GERAIS'!$B$19-C23)*'DADOS GERAIS'!$B$23),'DADOS GERAIS'!$B$24),('DADOS GERAIS'!$B$20-C23)*'DADOS GERAIS'!$B$23+12)&lt;0,0,IF(IF((H23-('DADOS GERAIS'!$B$19-C23)*'DADOS GERAIS'!$B$23)&lt;'DADOS GERAIS'!$B$24,(H23-('DADOS GERAIS'!$B$19-C23)*'DADOS GERAIS'!$B$23),'DADOS GERAIS'!$B$24)&lt;('DADOS GERAIS'!$B$20-C23)*'DADOS GERAIS'!$B$23+12,IF((H23-('DADOS GERAIS'!$B$19-C23)*'DADOS GERAIS'!$B$23)&lt;'DADOS GERAIS'!$B$24,(H23-('DADOS GERAIS'!$B$19-C23)*'DADOS GERAIS'!$B$23),'DADOS GERAIS'!$B$24),('DADOS GERAIS'!$B$20-C23)*'DADOS GERAIS'!$B$23+12)),"")</f>
        <v/>
      </c>
      <c r="J23" s="212" t="str">
        <f t="shared" si="0"/>
        <v/>
      </c>
      <c r="K23" s="213" t="str">
        <f t="shared" si="1"/>
        <v/>
      </c>
      <c r="L23" s="23"/>
      <c r="M23" s="270"/>
      <c r="N23" s="271"/>
      <c r="O23" s="272"/>
      <c r="P23" s="19"/>
      <c r="Q23" s="274"/>
      <c r="R23" s="273"/>
      <c r="S23" s="19"/>
      <c r="T23" s="274"/>
      <c r="U23" s="273"/>
      <c r="V23" s="2"/>
      <c r="W23" s="1"/>
      <c r="AA23" s="102"/>
      <c r="AB23" s="102"/>
      <c r="AC23" s="102"/>
      <c r="AD23" s="102"/>
    </row>
    <row r="24" spans="1:30" x14ac:dyDescent="0.2">
      <c r="A24" s="60"/>
      <c r="B24" s="16"/>
      <c r="C24" s="17"/>
      <c r="D24" s="318"/>
      <c r="E24" s="72"/>
      <c r="F24" s="18"/>
      <c r="G24" s="20"/>
      <c r="H24" s="37"/>
      <c r="I24" s="211" t="str">
        <f>IF(H24&lt;&gt;0,IF(IF(IF((H24-('DADOS GERAIS'!$B$19-C24)*'DADOS GERAIS'!$B$23)&lt;'DADOS GERAIS'!$B$24,(H24-('DADOS GERAIS'!$B$19-C24)*'DADOS GERAIS'!$B$23),'DADOS GERAIS'!$B$24)&lt;('DADOS GERAIS'!$B$20-C24)*'DADOS GERAIS'!$B$23+12,IF((H24-('DADOS GERAIS'!$B$19-C24)*'DADOS GERAIS'!$B$23)&lt;'DADOS GERAIS'!$B$24,(H24-('DADOS GERAIS'!$B$19-C24)*'DADOS GERAIS'!$B$23),'DADOS GERAIS'!$B$24),('DADOS GERAIS'!$B$20-C24)*'DADOS GERAIS'!$B$23+12)&lt;0,0,IF(IF((H24-('DADOS GERAIS'!$B$19-C24)*'DADOS GERAIS'!$B$23)&lt;'DADOS GERAIS'!$B$24,(H24-('DADOS GERAIS'!$B$19-C24)*'DADOS GERAIS'!$B$23),'DADOS GERAIS'!$B$24)&lt;('DADOS GERAIS'!$B$20-C24)*'DADOS GERAIS'!$B$23+12,IF((H24-('DADOS GERAIS'!$B$19-C24)*'DADOS GERAIS'!$B$23)&lt;'DADOS GERAIS'!$B$24,(H24-('DADOS GERAIS'!$B$19-C24)*'DADOS GERAIS'!$B$23),'DADOS GERAIS'!$B$24),('DADOS GERAIS'!$B$20-C24)*'DADOS GERAIS'!$B$23+12)),"")</f>
        <v/>
      </c>
      <c r="J24" s="212" t="str">
        <f t="shared" si="0"/>
        <v/>
      </c>
      <c r="K24" s="213" t="str">
        <f t="shared" si="1"/>
        <v/>
      </c>
      <c r="L24" s="23"/>
      <c r="M24" s="270"/>
      <c r="N24" s="271"/>
      <c r="O24" s="272"/>
      <c r="P24" s="19"/>
      <c r="Q24" s="274"/>
      <c r="R24" s="273"/>
      <c r="S24" s="19"/>
      <c r="T24" s="274"/>
      <c r="U24" s="273"/>
      <c r="V24" s="2"/>
      <c r="W24" s="1"/>
      <c r="AA24" s="102"/>
      <c r="AB24" s="102"/>
      <c r="AC24" s="102"/>
      <c r="AD24" s="102"/>
    </row>
    <row r="25" spans="1:30" x14ac:dyDescent="0.2">
      <c r="A25" s="60"/>
      <c r="B25" s="16"/>
      <c r="C25" s="17"/>
      <c r="D25" s="318"/>
      <c r="E25" s="72"/>
      <c r="F25" s="18"/>
      <c r="G25" s="20"/>
      <c r="H25" s="37"/>
      <c r="I25" s="211" t="str">
        <f>IF(H25&lt;&gt;0,IF(IF(IF((H25-('DADOS GERAIS'!$B$19-C25)*'DADOS GERAIS'!$B$23)&lt;'DADOS GERAIS'!$B$24,(H25-('DADOS GERAIS'!$B$19-C25)*'DADOS GERAIS'!$B$23),'DADOS GERAIS'!$B$24)&lt;('DADOS GERAIS'!$B$20-C25)*'DADOS GERAIS'!$B$23+12,IF((H25-('DADOS GERAIS'!$B$19-C25)*'DADOS GERAIS'!$B$23)&lt;'DADOS GERAIS'!$B$24,(H25-('DADOS GERAIS'!$B$19-C25)*'DADOS GERAIS'!$B$23),'DADOS GERAIS'!$B$24),('DADOS GERAIS'!$B$20-C25)*'DADOS GERAIS'!$B$23+12)&lt;0,0,IF(IF((H25-('DADOS GERAIS'!$B$19-C25)*'DADOS GERAIS'!$B$23)&lt;'DADOS GERAIS'!$B$24,(H25-('DADOS GERAIS'!$B$19-C25)*'DADOS GERAIS'!$B$23),'DADOS GERAIS'!$B$24)&lt;('DADOS GERAIS'!$B$20-C25)*'DADOS GERAIS'!$B$23+12,IF((H25-('DADOS GERAIS'!$B$19-C25)*'DADOS GERAIS'!$B$23)&lt;'DADOS GERAIS'!$B$24,(H25-('DADOS GERAIS'!$B$19-C25)*'DADOS GERAIS'!$B$23),'DADOS GERAIS'!$B$24),('DADOS GERAIS'!$B$20-C25)*'DADOS GERAIS'!$B$23+12)),"")</f>
        <v/>
      </c>
      <c r="J25" s="212" t="str">
        <f t="shared" si="0"/>
        <v/>
      </c>
      <c r="K25" s="213" t="str">
        <f t="shared" si="1"/>
        <v/>
      </c>
      <c r="L25" s="23"/>
      <c r="M25" s="270"/>
      <c r="N25" s="271"/>
      <c r="O25" s="272"/>
      <c r="P25" s="19"/>
      <c r="Q25" s="274"/>
      <c r="R25" s="273"/>
      <c r="S25" s="19"/>
      <c r="T25" s="274"/>
      <c r="U25" s="273"/>
      <c r="V25" s="2"/>
      <c r="W25" s="1"/>
      <c r="AA25" s="102"/>
      <c r="AB25" s="102"/>
      <c r="AC25" s="102"/>
      <c r="AD25" s="102"/>
    </row>
    <row r="26" spans="1:30" x14ac:dyDescent="0.2">
      <c r="A26" s="60"/>
      <c r="B26" s="16"/>
      <c r="C26" s="17"/>
      <c r="D26" s="318"/>
      <c r="E26" s="72"/>
      <c r="F26" s="18"/>
      <c r="G26" s="20"/>
      <c r="H26" s="37"/>
      <c r="I26" s="211" t="str">
        <f>IF(H26&lt;&gt;0,IF(IF(IF((H26-('DADOS GERAIS'!$B$19-C26)*'DADOS GERAIS'!$B$23)&lt;'DADOS GERAIS'!$B$24,(H26-('DADOS GERAIS'!$B$19-C26)*'DADOS GERAIS'!$B$23),'DADOS GERAIS'!$B$24)&lt;('DADOS GERAIS'!$B$20-C26)*'DADOS GERAIS'!$B$23+12,IF((H26-('DADOS GERAIS'!$B$19-C26)*'DADOS GERAIS'!$B$23)&lt;'DADOS GERAIS'!$B$24,(H26-('DADOS GERAIS'!$B$19-C26)*'DADOS GERAIS'!$B$23),'DADOS GERAIS'!$B$24),('DADOS GERAIS'!$B$20-C26)*'DADOS GERAIS'!$B$23+12)&lt;0,0,IF(IF((H26-('DADOS GERAIS'!$B$19-C26)*'DADOS GERAIS'!$B$23)&lt;'DADOS GERAIS'!$B$24,(H26-('DADOS GERAIS'!$B$19-C26)*'DADOS GERAIS'!$B$23),'DADOS GERAIS'!$B$24)&lt;('DADOS GERAIS'!$B$20-C26)*'DADOS GERAIS'!$B$23+12,IF((H26-('DADOS GERAIS'!$B$19-C26)*'DADOS GERAIS'!$B$23)&lt;'DADOS GERAIS'!$B$24,(H26-('DADOS GERAIS'!$B$19-C26)*'DADOS GERAIS'!$B$23),'DADOS GERAIS'!$B$24),('DADOS GERAIS'!$B$20-C26)*'DADOS GERAIS'!$B$23+12)),"")</f>
        <v/>
      </c>
      <c r="J26" s="212" t="str">
        <f t="shared" si="0"/>
        <v/>
      </c>
      <c r="K26" s="213" t="str">
        <f t="shared" si="1"/>
        <v/>
      </c>
      <c r="L26" s="23"/>
      <c r="M26" s="270"/>
      <c r="N26" s="271"/>
      <c r="O26" s="272"/>
      <c r="P26" s="19"/>
      <c r="Q26" s="274"/>
      <c r="R26" s="273"/>
      <c r="S26" s="19"/>
      <c r="T26" s="274"/>
      <c r="U26" s="273"/>
      <c r="V26" s="2"/>
      <c r="W26" s="1"/>
      <c r="AA26" s="102"/>
      <c r="AB26" s="102"/>
      <c r="AC26" s="102"/>
      <c r="AD26" s="102"/>
    </row>
    <row r="27" spans="1:30" x14ac:dyDescent="0.2">
      <c r="A27" s="60"/>
      <c r="B27" s="16"/>
      <c r="C27" s="17"/>
      <c r="D27" s="318"/>
      <c r="E27" s="72"/>
      <c r="F27" s="18"/>
      <c r="G27" s="20"/>
      <c r="H27" s="37"/>
      <c r="I27" s="211" t="str">
        <f>IF(H27&lt;&gt;0,IF(IF(IF((H27-('DADOS GERAIS'!$B$19-C27)*'DADOS GERAIS'!$B$23)&lt;'DADOS GERAIS'!$B$24,(H27-('DADOS GERAIS'!$B$19-C27)*'DADOS GERAIS'!$B$23),'DADOS GERAIS'!$B$24)&lt;('DADOS GERAIS'!$B$20-C27)*'DADOS GERAIS'!$B$23+12,IF((H27-('DADOS GERAIS'!$B$19-C27)*'DADOS GERAIS'!$B$23)&lt;'DADOS GERAIS'!$B$24,(H27-('DADOS GERAIS'!$B$19-C27)*'DADOS GERAIS'!$B$23),'DADOS GERAIS'!$B$24),('DADOS GERAIS'!$B$20-C27)*'DADOS GERAIS'!$B$23+12)&lt;0,0,IF(IF((H27-('DADOS GERAIS'!$B$19-C27)*'DADOS GERAIS'!$B$23)&lt;'DADOS GERAIS'!$B$24,(H27-('DADOS GERAIS'!$B$19-C27)*'DADOS GERAIS'!$B$23),'DADOS GERAIS'!$B$24)&lt;('DADOS GERAIS'!$B$20-C27)*'DADOS GERAIS'!$B$23+12,IF((H27-('DADOS GERAIS'!$B$19-C27)*'DADOS GERAIS'!$B$23)&lt;'DADOS GERAIS'!$B$24,(H27-('DADOS GERAIS'!$B$19-C27)*'DADOS GERAIS'!$B$23),'DADOS GERAIS'!$B$24),('DADOS GERAIS'!$B$20-C27)*'DADOS GERAIS'!$B$23+12)),"")</f>
        <v/>
      </c>
      <c r="J27" s="212" t="str">
        <f t="shared" si="0"/>
        <v/>
      </c>
      <c r="K27" s="213" t="str">
        <f t="shared" si="1"/>
        <v/>
      </c>
      <c r="L27" s="23"/>
      <c r="M27" s="270"/>
      <c r="N27" s="271"/>
      <c r="O27" s="272"/>
      <c r="P27" s="19"/>
      <c r="Q27" s="274"/>
      <c r="R27" s="273"/>
      <c r="S27" s="19"/>
      <c r="T27" s="274"/>
      <c r="U27" s="273"/>
      <c r="V27" s="2"/>
      <c r="W27" s="1"/>
      <c r="AA27" s="102"/>
      <c r="AB27" s="102"/>
      <c r="AC27" s="102"/>
      <c r="AD27" s="102"/>
    </row>
    <row r="28" spans="1:30" x14ac:dyDescent="0.2">
      <c r="A28" s="60"/>
      <c r="B28" s="16"/>
      <c r="C28" s="17"/>
      <c r="D28" s="318"/>
      <c r="E28" s="72"/>
      <c r="F28" s="18"/>
      <c r="G28" s="20"/>
      <c r="H28" s="37"/>
      <c r="I28" s="211" t="str">
        <f>IF(H28&lt;&gt;0,IF(IF(IF((H28-('DADOS GERAIS'!$B$19-C28)*'DADOS GERAIS'!$B$23)&lt;'DADOS GERAIS'!$B$24,(H28-('DADOS GERAIS'!$B$19-C28)*'DADOS GERAIS'!$B$23),'DADOS GERAIS'!$B$24)&lt;('DADOS GERAIS'!$B$20-C28)*'DADOS GERAIS'!$B$23+12,IF((H28-('DADOS GERAIS'!$B$19-C28)*'DADOS GERAIS'!$B$23)&lt;'DADOS GERAIS'!$B$24,(H28-('DADOS GERAIS'!$B$19-C28)*'DADOS GERAIS'!$B$23),'DADOS GERAIS'!$B$24),('DADOS GERAIS'!$B$20-C28)*'DADOS GERAIS'!$B$23+12)&lt;0,0,IF(IF((H28-('DADOS GERAIS'!$B$19-C28)*'DADOS GERAIS'!$B$23)&lt;'DADOS GERAIS'!$B$24,(H28-('DADOS GERAIS'!$B$19-C28)*'DADOS GERAIS'!$B$23),'DADOS GERAIS'!$B$24)&lt;('DADOS GERAIS'!$B$20-C28)*'DADOS GERAIS'!$B$23+12,IF((H28-('DADOS GERAIS'!$B$19-C28)*'DADOS GERAIS'!$B$23)&lt;'DADOS GERAIS'!$B$24,(H28-('DADOS GERAIS'!$B$19-C28)*'DADOS GERAIS'!$B$23),'DADOS GERAIS'!$B$24),('DADOS GERAIS'!$B$20-C28)*'DADOS GERAIS'!$B$23+12)),"")</f>
        <v/>
      </c>
      <c r="J28" s="212" t="str">
        <f t="shared" si="0"/>
        <v/>
      </c>
      <c r="K28" s="213" t="str">
        <f t="shared" si="1"/>
        <v/>
      </c>
      <c r="L28" s="23"/>
      <c r="M28" s="270"/>
      <c r="N28" s="271"/>
      <c r="O28" s="272"/>
      <c r="P28" s="19"/>
      <c r="Q28" s="274"/>
      <c r="R28" s="273"/>
      <c r="S28" s="19"/>
      <c r="T28" s="274"/>
      <c r="U28" s="273"/>
      <c r="V28" s="2"/>
      <c r="W28" s="1"/>
      <c r="AA28" s="102"/>
      <c r="AB28" s="102"/>
      <c r="AC28" s="102"/>
      <c r="AD28" s="102"/>
    </row>
    <row r="29" spans="1:30" x14ac:dyDescent="0.2">
      <c r="A29" s="60"/>
      <c r="B29" s="16"/>
      <c r="C29" s="17"/>
      <c r="D29" s="318"/>
      <c r="E29" s="72"/>
      <c r="F29" s="18"/>
      <c r="G29" s="20"/>
      <c r="H29" s="37"/>
      <c r="I29" s="211" t="str">
        <f>IF(H29&lt;&gt;0,IF(IF(IF((H29-('DADOS GERAIS'!$B$19-C29)*'DADOS GERAIS'!$B$23)&lt;'DADOS GERAIS'!$B$24,(H29-('DADOS GERAIS'!$B$19-C29)*'DADOS GERAIS'!$B$23),'DADOS GERAIS'!$B$24)&lt;('DADOS GERAIS'!$B$20-C29)*'DADOS GERAIS'!$B$23+12,IF((H29-('DADOS GERAIS'!$B$19-C29)*'DADOS GERAIS'!$B$23)&lt;'DADOS GERAIS'!$B$24,(H29-('DADOS GERAIS'!$B$19-C29)*'DADOS GERAIS'!$B$23),'DADOS GERAIS'!$B$24),('DADOS GERAIS'!$B$20-C29)*'DADOS GERAIS'!$B$23+12)&lt;0,0,IF(IF((H29-('DADOS GERAIS'!$B$19-C29)*'DADOS GERAIS'!$B$23)&lt;'DADOS GERAIS'!$B$24,(H29-('DADOS GERAIS'!$B$19-C29)*'DADOS GERAIS'!$B$23),'DADOS GERAIS'!$B$24)&lt;('DADOS GERAIS'!$B$20-C29)*'DADOS GERAIS'!$B$23+12,IF((H29-('DADOS GERAIS'!$B$19-C29)*'DADOS GERAIS'!$B$23)&lt;'DADOS GERAIS'!$B$24,(H29-('DADOS GERAIS'!$B$19-C29)*'DADOS GERAIS'!$B$23),'DADOS GERAIS'!$B$24),('DADOS GERAIS'!$B$20-C29)*'DADOS GERAIS'!$B$23+12)),"")</f>
        <v/>
      </c>
      <c r="J29" s="212" t="str">
        <f t="shared" si="0"/>
        <v/>
      </c>
      <c r="K29" s="213" t="str">
        <f t="shared" si="1"/>
        <v/>
      </c>
      <c r="L29" s="23"/>
      <c r="M29" s="270"/>
      <c r="N29" s="271"/>
      <c r="O29" s="272"/>
      <c r="P29" s="19"/>
      <c r="Q29" s="274"/>
      <c r="R29" s="273"/>
      <c r="S29" s="19"/>
      <c r="T29" s="274"/>
      <c r="U29" s="273"/>
      <c r="V29" s="2"/>
      <c r="W29" s="1"/>
      <c r="AA29" s="102"/>
      <c r="AB29" s="102"/>
      <c r="AC29" s="102"/>
      <c r="AD29" s="102"/>
    </row>
    <row r="30" spans="1:30" x14ac:dyDescent="0.2">
      <c r="A30" s="60"/>
      <c r="B30" s="16"/>
      <c r="C30" s="17"/>
      <c r="D30" s="318"/>
      <c r="E30" s="72"/>
      <c r="F30" s="18"/>
      <c r="G30" s="20"/>
      <c r="H30" s="37"/>
      <c r="I30" s="211" t="str">
        <f>IF(H30&lt;&gt;0,IF(IF(IF((H30-('DADOS GERAIS'!$B$19-C30)*'DADOS GERAIS'!$B$23)&lt;'DADOS GERAIS'!$B$24,(H30-('DADOS GERAIS'!$B$19-C30)*'DADOS GERAIS'!$B$23),'DADOS GERAIS'!$B$24)&lt;('DADOS GERAIS'!$B$20-C30)*'DADOS GERAIS'!$B$23+12,IF((H30-('DADOS GERAIS'!$B$19-C30)*'DADOS GERAIS'!$B$23)&lt;'DADOS GERAIS'!$B$24,(H30-('DADOS GERAIS'!$B$19-C30)*'DADOS GERAIS'!$B$23),'DADOS GERAIS'!$B$24),('DADOS GERAIS'!$B$20-C30)*'DADOS GERAIS'!$B$23+12)&lt;0,0,IF(IF((H30-('DADOS GERAIS'!$B$19-C30)*'DADOS GERAIS'!$B$23)&lt;'DADOS GERAIS'!$B$24,(H30-('DADOS GERAIS'!$B$19-C30)*'DADOS GERAIS'!$B$23),'DADOS GERAIS'!$B$24)&lt;('DADOS GERAIS'!$B$20-C30)*'DADOS GERAIS'!$B$23+12,IF((H30-('DADOS GERAIS'!$B$19-C30)*'DADOS GERAIS'!$B$23)&lt;'DADOS GERAIS'!$B$24,(H30-('DADOS GERAIS'!$B$19-C30)*'DADOS GERAIS'!$B$23),'DADOS GERAIS'!$B$24),('DADOS GERAIS'!$B$20-C30)*'DADOS GERAIS'!$B$23+12)),"")</f>
        <v/>
      </c>
      <c r="J30" s="212" t="str">
        <f t="shared" si="0"/>
        <v/>
      </c>
      <c r="K30" s="213" t="str">
        <f t="shared" si="1"/>
        <v/>
      </c>
      <c r="L30" s="23"/>
      <c r="M30" s="270"/>
      <c r="N30" s="271"/>
      <c r="O30" s="272"/>
      <c r="P30" s="19"/>
      <c r="Q30" s="274"/>
      <c r="R30" s="273"/>
      <c r="S30" s="19"/>
      <c r="T30" s="274"/>
      <c r="U30" s="273"/>
      <c r="V30" s="2"/>
      <c r="W30" s="1"/>
      <c r="AA30" s="102"/>
      <c r="AB30" s="102"/>
      <c r="AC30" s="102"/>
      <c r="AD30" s="102"/>
    </row>
    <row r="31" spans="1:30" x14ac:dyDescent="0.2">
      <c r="A31" s="61"/>
      <c r="B31" s="16"/>
      <c r="C31" s="17"/>
      <c r="D31" s="318"/>
      <c r="E31" s="72"/>
      <c r="F31" s="18"/>
      <c r="G31" s="20"/>
      <c r="H31" s="37"/>
      <c r="I31" s="211" t="str">
        <f>IF(H31&lt;&gt;0,IF(IF(IF((H31-('DADOS GERAIS'!$B$19-C31)*'DADOS GERAIS'!$B$23)&lt;'DADOS GERAIS'!$B$24,(H31-('DADOS GERAIS'!$B$19-C31)*'DADOS GERAIS'!$B$23),'DADOS GERAIS'!$B$24)&lt;('DADOS GERAIS'!$B$20-C31)*'DADOS GERAIS'!$B$23+12,IF((H31-('DADOS GERAIS'!$B$19-C31)*'DADOS GERAIS'!$B$23)&lt;'DADOS GERAIS'!$B$24,(H31-('DADOS GERAIS'!$B$19-C31)*'DADOS GERAIS'!$B$23),'DADOS GERAIS'!$B$24),('DADOS GERAIS'!$B$20-C31)*'DADOS GERAIS'!$B$23+12)&lt;0,0,IF(IF((H31-('DADOS GERAIS'!$B$19-C31)*'DADOS GERAIS'!$B$23)&lt;'DADOS GERAIS'!$B$24,(H31-('DADOS GERAIS'!$B$19-C31)*'DADOS GERAIS'!$B$23),'DADOS GERAIS'!$B$24)&lt;('DADOS GERAIS'!$B$20-C31)*'DADOS GERAIS'!$B$23+12,IF((H31-('DADOS GERAIS'!$B$19-C31)*'DADOS GERAIS'!$B$23)&lt;'DADOS GERAIS'!$B$24,(H31-('DADOS GERAIS'!$B$19-C31)*'DADOS GERAIS'!$B$23),'DADOS GERAIS'!$B$24),('DADOS GERAIS'!$B$20-C31)*'DADOS GERAIS'!$B$23+12)),"")</f>
        <v/>
      </c>
      <c r="J31" s="212" t="str">
        <f t="shared" si="0"/>
        <v/>
      </c>
      <c r="K31" s="213" t="str">
        <f t="shared" si="1"/>
        <v/>
      </c>
      <c r="L31" s="23"/>
      <c r="M31" s="270"/>
      <c r="N31" s="271"/>
      <c r="O31" s="272"/>
      <c r="P31" s="19"/>
      <c r="Q31" s="274"/>
      <c r="R31" s="273"/>
      <c r="S31" s="19"/>
      <c r="T31" s="274"/>
      <c r="U31" s="273"/>
      <c r="V31" s="2"/>
      <c r="W31" s="1"/>
      <c r="AA31" s="102"/>
      <c r="AB31" s="102"/>
      <c r="AC31" s="102"/>
      <c r="AD31" s="102"/>
    </row>
    <row r="32" spans="1:30" x14ac:dyDescent="0.2">
      <c r="A32" s="61"/>
      <c r="B32" s="16"/>
      <c r="C32" s="17"/>
      <c r="D32" s="318"/>
      <c r="E32" s="72"/>
      <c r="F32" s="18"/>
      <c r="G32" s="20"/>
      <c r="H32" s="37"/>
      <c r="I32" s="211" t="str">
        <f>IF(H32&lt;&gt;0,IF(IF(IF((H32-('DADOS GERAIS'!$B$19-C32)*'DADOS GERAIS'!$B$23)&lt;'DADOS GERAIS'!$B$24,(H32-('DADOS GERAIS'!$B$19-C32)*'DADOS GERAIS'!$B$23),'DADOS GERAIS'!$B$24)&lt;('DADOS GERAIS'!$B$20-C32)*'DADOS GERAIS'!$B$23+12,IF((H32-('DADOS GERAIS'!$B$19-C32)*'DADOS GERAIS'!$B$23)&lt;'DADOS GERAIS'!$B$24,(H32-('DADOS GERAIS'!$B$19-C32)*'DADOS GERAIS'!$B$23),'DADOS GERAIS'!$B$24),('DADOS GERAIS'!$B$20-C32)*'DADOS GERAIS'!$B$23+12)&lt;0,0,IF(IF((H32-('DADOS GERAIS'!$B$19-C32)*'DADOS GERAIS'!$B$23)&lt;'DADOS GERAIS'!$B$24,(H32-('DADOS GERAIS'!$B$19-C32)*'DADOS GERAIS'!$B$23),'DADOS GERAIS'!$B$24)&lt;('DADOS GERAIS'!$B$20-C32)*'DADOS GERAIS'!$B$23+12,IF((H32-('DADOS GERAIS'!$B$19-C32)*'DADOS GERAIS'!$B$23)&lt;'DADOS GERAIS'!$B$24,(H32-('DADOS GERAIS'!$B$19-C32)*'DADOS GERAIS'!$B$23),'DADOS GERAIS'!$B$24),('DADOS GERAIS'!$B$20-C32)*'DADOS GERAIS'!$B$23+12)),"")</f>
        <v/>
      </c>
      <c r="J32" s="212" t="str">
        <f t="shared" si="0"/>
        <v/>
      </c>
      <c r="K32" s="213" t="str">
        <f t="shared" si="1"/>
        <v/>
      </c>
      <c r="L32" s="23"/>
      <c r="M32" s="270"/>
      <c r="N32" s="271"/>
      <c r="O32" s="272"/>
      <c r="P32" s="19"/>
      <c r="Q32" s="274"/>
      <c r="R32" s="273"/>
      <c r="S32" s="19"/>
      <c r="T32" s="274"/>
      <c r="U32" s="273"/>
      <c r="V32" s="2"/>
      <c r="W32" s="1"/>
      <c r="AA32" s="102"/>
      <c r="AB32" s="102"/>
      <c r="AC32" s="102"/>
      <c r="AD32" s="102"/>
    </row>
    <row r="33" spans="1:30" x14ac:dyDescent="0.2">
      <c r="A33" s="61"/>
      <c r="B33" s="16"/>
      <c r="C33" s="17"/>
      <c r="D33" s="318"/>
      <c r="E33" s="72"/>
      <c r="F33" s="18"/>
      <c r="G33" s="20"/>
      <c r="H33" s="37"/>
      <c r="I33" s="211" t="str">
        <f>IF(H33&lt;&gt;0,IF(IF(IF((H33-('DADOS GERAIS'!$B$19-C33)*'DADOS GERAIS'!$B$23)&lt;'DADOS GERAIS'!$B$24,(H33-('DADOS GERAIS'!$B$19-C33)*'DADOS GERAIS'!$B$23),'DADOS GERAIS'!$B$24)&lt;('DADOS GERAIS'!$B$20-C33)*'DADOS GERAIS'!$B$23+12,IF((H33-('DADOS GERAIS'!$B$19-C33)*'DADOS GERAIS'!$B$23)&lt;'DADOS GERAIS'!$B$24,(H33-('DADOS GERAIS'!$B$19-C33)*'DADOS GERAIS'!$B$23),'DADOS GERAIS'!$B$24),('DADOS GERAIS'!$B$20-C33)*'DADOS GERAIS'!$B$23+12)&lt;0,0,IF(IF((H33-('DADOS GERAIS'!$B$19-C33)*'DADOS GERAIS'!$B$23)&lt;'DADOS GERAIS'!$B$24,(H33-('DADOS GERAIS'!$B$19-C33)*'DADOS GERAIS'!$B$23),'DADOS GERAIS'!$B$24)&lt;('DADOS GERAIS'!$B$20-C33)*'DADOS GERAIS'!$B$23+12,IF((H33-('DADOS GERAIS'!$B$19-C33)*'DADOS GERAIS'!$B$23)&lt;'DADOS GERAIS'!$B$24,(H33-('DADOS GERAIS'!$B$19-C33)*'DADOS GERAIS'!$B$23),'DADOS GERAIS'!$B$24),('DADOS GERAIS'!$B$20-C33)*'DADOS GERAIS'!$B$23+12)),"")</f>
        <v/>
      </c>
      <c r="J33" s="212" t="str">
        <f t="shared" si="0"/>
        <v/>
      </c>
      <c r="K33" s="213" t="str">
        <f t="shared" si="1"/>
        <v/>
      </c>
      <c r="L33" s="23"/>
      <c r="M33" s="270"/>
      <c r="N33" s="271"/>
      <c r="O33" s="272"/>
      <c r="P33" s="19"/>
      <c r="Q33" s="274"/>
      <c r="R33" s="273"/>
      <c r="S33" s="19"/>
      <c r="T33" s="274"/>
      <c r="U33" s="273"/>
      <c r="V33" s="2"/>
      <c r="W33" s="1"/>
      <c r="AA33" s="102"/>
      <c r="AB33" s="102"/>
      <c r="AC33" s="102"/>
      <c r="AD33" s="102"/>
    </row>
    <row r="34" spans="1:30" x14ac:dyDescent="0.2">
      <c r="A34" s="61"/>
      <c r="B34" s="16"/>
      <c r="C34" s="17"/>
      <c r="D34" s="318"/>
      <c r="E34" s="72"/>
      <c r="F34" s="18"/>
      <c r="G34" s="20"/>
      <c r="H34" s="37"/>
      <c r="I34" s="211" t="str">
        <f>IF(H34&lt;&gt;0,IF(IF(IF((H34-('DADOS GERAIS'!$B$19-C34)*'DADOS GERAIS'!$B$23)&lt;'DADOS GERAIS'!$B$24,(H34-('DADOS GERAIS'!$B$19-C34)*'DADOS GERAIS'!$B$23),'DADOS GERAIS'!$B$24)&lt;('DADOS GERAIS'!$B$20-C34)*'DADOS GERAIS'!$B$23+12,IF((H34-('DADOS GERAIS'!$B$19-C34)*'DADOS GERAIS'!$B$23)&lt;'DADOS GERAIS'!$B$24,(H34-('DADOS GERAIS'!$B$19-C34)*'DADOS GERAIS'!$B$23),'DADOS GERAIS'!$B$24),('DADOS GERAIS'!$B$20-C34)*'DADOS GERAIS'!$B$23+12)&lt;0,0,IF(IF((H34-('DADOS GERAIS'!$B$19-C34)*'DADOS GERAIS'!$B$23)&lt;'DADOS GERAIS'!$B$24,(H34-('DADOS GERAIS'!$B$19-C34)*'DADOS GERAIS'!$B$23),'DADOS GERAIS'!$B$24)&lt;('DADOS GERAIS'!$B$20-C34)*'DADOS GERAIS'!$B$23+12,IF((H34-('DADOS GERAIS'!$B$19-C34)*'DADOS GERAIS'!$B$23)&lt;'DADOS GERAIS'!$B$24,(H34-('DADOS GERAIS'!$B$19-C34)*'DADOS GERAIS'!$B$23),'DADOS GERAIS'!$B$24),('DADOS GERAIS'!$B$20-C34)*'DADOS GERAIS'!$B$23+12)),"")</f>
        <v/>
      </c>
      <c r="J34" s="212" t="str">
        <f t="shared" si="0"/>
        <v/>
      </c>
      <c r="K34" s="213" t="str">
        <f t="shared" si="1"/>
        <v/>
      </c>
      <c r="L34" s="23"/>
      <c r="M34" s="270"/>
      <c r="N34" s="271"/>
      <c r="O34" s="272"/>
      <c r="P34" s="19"/>
      <c r="Q34" s="274"/>
      <c r="R34" s="273"/>
      <c r="S34" s="19"/>
      <c r="T34" s="274"/>
      <c r="U34" s="273"/>
      <c r="V34" s="2"/>
      <c r="W34" s="1"/>
      <c r="AA34" s="102"/>
      <c r="AB34" s="102"/>
      <c r="AC34" s="102"/>
      <c r="AD34" s="102"/>
    </row>
    <row r="35" spans="1:30" x14ac:dyDescent="0.2">
      <c r="A35" s="61"/>
      <c r="B35" s="16"/>
      <c r="C35" s="17"/>
      <c r="D35" s="318"/>
      <c r="E35" s="72"/>
      <c r="F35" s="18"/>
      <c r="G35" s="20"/>
      <c r="H35" s="37"/>
      <c r="I35" s="211" t="str">
        <f>IF(H35&lt;&gt;0,IF(IF(IF((H35-('DADOS GERAIS'!$B$19-C35)*'DADOS GERAIS'!$B$23)&lt;'DADOS GERAIS'!$B$24,(H35-('DADOS GERAIS'!$B$19-C35)*'DADOS GERAIS'!$B$23),'DADOS GERAIS'!$B$24)&lt;('DADOS GERAIS'!$B$20-C35)*'DADOS GERAIS'!$B$23+12,IF((H35-('DADOS GERAIS'!$B$19-C35)*'DADOS GERAIS'!$B$23)&lt;'DADOS GERAIS'!$B$24,(H35-('DADOS GERAIS'!$B$19-C35)*'DADOS GERAIS'!$B$23),'DADOS GERAIS'!$B$24),('DADOS GERAIS'!$B$20-C35)*'DADOS GERAIS'!$B$23+12)&lt;0,0,IF(IF((H35-('DADOS GERAIS'!$B$19-C35)*'DADOS GERAIS'!$B$23)&lt;'DADOS GERAIS'!$B$24,(H35-('DADOS GERAIS'!$B$19-C35)*'DADOS GERAIS'!$B$23),'DADOS GERAIS'!$B$24)&lt;('DADOS GERAIS'!$B$20-C35)*'DADOS GERAIS'!$B$23+12,IF((H35-('DADOS GERAIS'!$B$19-C35)*'DADOS GERAIS'!$B$23)&lt;'DADOS GERAIS'!$B$24,(H35-('DADOS GERAIS'!$B$19-C35)*'DADOS GERAIS'!$B$23),'DADOS GERAIS'!$B$24),('DADOS GERAIS'!$B$20-C35)*'DADOS GERAIS'!$B$23+12)),"")</f>
        <v/>
      </c>
      <c r="J35" s="212" t="str">
        <f t="shared" si="0"/>
        <v/>
      </c>
      <c r="K35" s="213" t="str">
        <f t="shared" si="1"/>
        <v/>
      </c>
      <c r="L35" s="23"/>
      <c r="M35" s="270"/>
      <c r="N35" s="271"/>
      <c r="O35" s="272"/>
      <c r="P35" s="19"/>
      <c r="Q35" s="274"/>
      <c r="R35" s="273"/>
      <c r="S35" s="19"/>
      <c r="T35" s="274"/>
      <c r="U35" s="273"/>
      <c r="V35" s="2"/>
      <c r="W35" s="1"/>
      <c r="AA35" s="102"/>
      <c r="AB35" s="102"/>
      <c r="AC35" s="102"/>
      <c r="AD35" s="102"/>
    </row>
    <row r="36" spans="1:30" ht="13.5" thickBot="1" x14ac:dyDescent="0.25">
      <c r="A36" s="62"/>
      <c r="B36" s="7"/>
      <c r="C36" s="21"/>
      <c r="D36" s="319"/>
      <c r="E36" s="68"/>
      <c r="F36" s="66"/>
      <c r="G36" s="22"/>
      <c r="H36" s="38"/>
      <c r="I36" s="214" t="str">
        <f>IF(H36&lt;&gt;0,IF(IF(IF((H36-('DADOS GERAIS'!$B$19-C36)*'DADOS GERAIS'!$B$23)&lt;'DADOS GERAIS'!$B$24,(H36-('DADOS GERAIS'!$B$19-C36)*'DADOS GERAIS'!$B$23),'DADOS GERAIS'!$B$24)&lt;('DADOS GERAIS'!$B$20-C36)*'DADOS GERAIS'!$B$23+12,IF((H36-('DADOS GERAIS'!$B$19-C36)*'DADOS GERAIS'!$B$23)&lt;'DADOS GERAIS'!$B$24,(H36-('DADOS GERAIS'!$B$19-C36)*'DADOS GERAIS'!$B$23),'DADOS GERAIS'!$B$24),('DADOS GERAIS'!$B$20-C36)*'DADOS GERAIS'!$B$23+12)&lt;0,0,IF(IF((H36-('DADOS GERAIS'!$B$19-C36)*'DADOS GERAIS'!$B$23)&lt;'DADOS GERAIS'!$B$24,(H36-('DADOS GERAIS'!$B$19-C36)*'DADOS GERAIS'!$B$23),'DADOS GERAIS'!$B$24)&lt;('DADOS GERAIS'!$B$20-C36)*'DADOS GERAIS'!$B$23+12,IF((H36-('DADOS GERAIS'!$B$19-C36)*'DADOS GERAIS'!$B$23)&lt;'DADOS GERAIS'!$B$24,(H36-('DADOS GERAIS'!$B$19-C36)*'DADOS GERAIS'!$B$23),'DADOS GERAIS'!$B$24),('DADOS GERAIS'!$B$20-C36)*'DADOS GERAIS'!$B$23+12)),"")</f>
        <v/>
      </c>
      <c r="J36" s="215" t="str">
        <f t="shared" si="0"/>
        <v/>
      </c>
      <c r="K36" s="216" t="str">
        <f t="shared" si="1"/>
        <v/>
      </c>
      <c r="L36" s="25"/>
      <c r="M36" s="279"/>
      <c r="N36" s="280"/>
      <c r="O36" s="281"/>
      <c r="P36" s="276"/>
      <c r="Q36" s="277"/>
      <c r="R36" s="278"/>
      <c r="S36" s="276"/>
      <c r="T36" s="277"/>
      <c r="U36" s="278"/>
      <c r="V36" s="7"/>
      <c r="W36" s="7"/>
      <c r="AA36" s="102"/>
      <c r="AB36" s="102"/>
      <c r="AC36" s="102"/>
      <c r="AD36" s="102"/>
    </row>
    <row r="37" spans="1:30" ht="15.75" customHeight="1" x14ac:dyDescent="0.2">
      <c r="D37" s="127"/>
      <c r="E37" s="127"/>
      <c r="F37" s="127"/>
      <c r="G37" s="127"/>
      <c r="H37" s="127"/>
      <c r="I37" s="127"/>
      <c r="J37" s="127"/>
      <c r="K37" s="127"/>
      <c r="L37" s="127"/>
      <c r="M37" s="127"/>
      <c r="N37" s="127"/>
      <c r="O37" s="127"/>
      <c r="P37" s="127"/>
      <c r="Q37" s="127"/>
      <c r="R37" s="127"/>
      <c r="S37" s="127"/>
      <c r="T37" s="127"/>
      <c r="U37" s="127"/>
      <c r="AA37" s="102"/>
      <c r="AB37" s="102"/>
      <c r="AC37" s="102"/>
    </row>
    <row r="38" spans="1:30" x14ac:dyDescent="0.2">
      <c r="D38" s="127"/>
      <c r="E38" s="127"/>
      <c r="F38" s="127"/>
      <c r="G38" s="127"/>
      <c r="H38" s="127"/>
      <c r="I38" s="127"/>
      <c r="J38" s="127"/>
      <c r="K38" s="127"/>
      <c r="L38" s="127"/>
      <c r="M38" s="127"/>
      <c r="N38" s="127"/>
      <c r="O38" s="127"/>
      <c r="P38" s="127"/>
      <c r="Q38" s="127"/>
      <c r="R38" s="127"/>
      <c r="S38" s="127"/>
      <c r="T38" s="127"/>
      <c r="U38" s="127"/>
      <c r="V38" s="127"/>
      <c r="W38" s="127"/>
      <c r="X38" s="93"/>
      <c r="Y38" s="93"/>
      <c r="Z38" s="93"/>
      <c r="AA38" s="93"/>
    </row>
    <row r="39" spans="1:30" ht="16.5" thickBot="1" x14ac:dyDescent="0.25">
      <c r="A39" s="83" t="s">
        <v>85</v>
      </c>
      <c r="W39" s="93"/>
      <c r="X39" s="93"/>
      <c r="Y39" s="93"/>
      <c r="Z39" s="93"/>
    </row>
    <row r="40" spans="1:30" ht="51.75" thickBot="1" x14ac:dyDescent="0.25">
      <c r="A40" s="113" t="s">
        <v>31</v>
      </c>
      <c r="B40" s="116" t="s">
        <v>86</v>
      </c>
      <c r="C40" s="113" t="s">
        <v>88</v>
      </c>
      <c r="D40" s="113" t="s">
        <v>87</v>
      </c>
      <c r="E40" s="264" t="s">
        <v>208</v>
      </c>
      <c r="F40" s="266" t="s">
        <v>209</v>
      </c>
      <c r="G40" s="266" t="s">
        <v>210</v>
      </c>
      <c r="H40" s="217" t="s">
        <v>89</v>
      </c>
      <c r="I40" s="113"/>
      <c r="J40" s="134" t="s">
        <v>172</v>
      </c>
      <c r="K40" s="136" t="s">
        <v>66</v>
      </c>
      <c r="M40" s="264" t="s">
        <v>211</v>
      </c>
      <c r="N40" s="266" t="s">
        <v>212</v>
      </c>
      <c r="O40" s="266" t="s">
        <v>213</v>
      </c>
      <c r="P40" s="268" t="s">
        <v>214</v>
      </c>
      <c r="Q40" s="285" t="s">
        <v>215</v>
      </c>
      <c r="R40" s="93"/>
      <c r="S40" s="93"/>
      <c r="T40" s="93"/>
      <c r="U40" s="93"/>
      <c r="V40" s="93"/>
      <c r="W40" s="93"/>
      <c r="X40" s="93"/>
      <c r="Y40" s="93"/>
      <c r="Z40" s="93"/>
      <c r="AA40" s="93"/>
      <c r="AB40" s="93"/>
    </row>
    <row r="41" spans="1:30" ht="15.75" customHeight="1" x14ac:dyDescent="0.2">
      <c r="A41" s="172" t="str">
        <f t="shared" ref="A41:A60" si="2">IF(A17&lt;&gt;"",A17,"")</f>
        <v/>
      </c>
      <c r="B41" s="119" t="str">
        <f>IF(D17&lt;&gt;"",(B17*F17/'DADOS GERAIS'!$B$23*D17)/'DADOS GERAIS'!$B$24*$E17,"")</f>
        <v/>
      </c>
      <c r="C41" s="119" t="str">
        <f>IF(D17&lt;&gt;"",(G17/'DADOS GERAIS'!$B$23*D17)/'DADOS GERAIS'!$B$24*E17,"")</f>
        <v/>
      </c>
      <c r="D41" s="140" t="str">
        <f>IF(H17&lt;&gt;0,IF(J17&gt;H17,(D17*H17*K17)/'DADOS GERAIS'!$B$24,(D17*J17*K17)/'DADOS GERAIS'!$B$24),"")</f>
        <v/>
      </c>
      <c r="E41" s="282" t="str">
        <f>IF(D17&lt;&gt;"",IF(N17=0,0,((L17*M17)/N17*O17*D17))/'DADOS GERAIS'!$B$24*E17,"")</f>
        <v/>
      </c>
      <c r="F41" s="283" t="str">
        <f>IF(D17&lt;&gt;"",IF(R17=0,0,((L17*M17)/R17*P17*Q17*D17))/'DADOS GERAIS'!$B$24*E17,"")</f>
        <v/>
      </c>
      <c r="G41" s="284" t="str">
        <f>IF(D17&lt;&gt;"",IF(U17=0,0,(L17*M17)/U17*S17*T17*D17)/'DADOS GERAIS'!$B$24*$E17,"")</f>
        <v/>
      </c>
      <c r="H41" s="140" t="str">
        <f>IF(V17&lt;&gt;"",V17*D17/'DADOS GERAIS'!$B$24*E17,"")</f>
        <v/>
      </c>
      <c r="I41" s="140"/>
      <c r="J41" s="140" t="str">
        <f>IF(W17&lt;&gt;"",W17*D17/'DADOS GERAIS'!$B$23/'DADOS GERAIS'!$B$24*E17,"")</f>
        <v/>
      </c>
      <c r="K41" s="177" t="str">
        <f t="shared" ref="K41:K60" si="3">IF(D17="","",IF(E17&gt;$E$15,"ERRO",SUM(B41:J41)))</f>
        <v/>
      </c>
      <c r="M41" s="252" t="str">
        <f t="shared" ref="M41:P56" si="4">IF($M17&lt;&gt;"",E41/$D17/($M17*$L17),"")</f>
        <v/>
      </c>
      <c r="N41" s="286" t="str">
        <f t="shared" si="4"/>
        <v/>
      </c>
      <c r="O41" s="286" t="str">
        <f t="shared" si="4"/>
        <v/>
      </c>
      <c r="P41" s="286" t="str">
        <f t="shared" si="4"/>
        <v/>
      </c>
      <c r="Q41" s="287" t="str">
        <f t="shared" ref="Q41:Q60" si="5">IF(M17&lt;&gt;"",SUM(M41:P41),"")</f>
        <v/>
      </c>
      <c r="R41" s="93"/>
      <c r="S41" s="93"/>
      <c r="T41" s="93"/>
      <c r="U41" s="93"/>
      <c r="V41" s="93"/>
      <c r="W41" s="93"/>
      <c r="X41" s="93"/>
      <c r="Y41" s="93"/>
      <c r="Z41" s="93"/>
      <c r="AA41" s="93"/>
      <c r="AB41" s="93"/>
    </row>
    <row r="42" spans="1:30" ht="15.75" customHeight="1" x14ac:dyDescent="0.2">
      <c r="A42" s="218" t="str">
        <f t="shared" si="2"/>
        <v/>
      </c>
      <c r="B42" s="121" t="str">
        <f>IF(D18&lt;&gt;"",(B18*F18/'DADOS GERAIS'!$B$23*D18)/'DADOS GERAIS'!$B$24*$E18,"")</f>
        <v/>
      </c>
      <c r="C42" s="121" t="str">
        <f>IF(D18&lt;&gt;"",(G18/'DADOS GERAIS'!$B$23*D18)/'DADOS GERAIS'!$B$24*E18,"")</f>
        <v/>
      </c>
      <c r="D42" s="121" t="str">
        <f>IF(H18&lt;&gt;0,IF(J18&gt;H18,(D18*H18*K18)/'DADOS GERAIS'!$B$24,(D18*J18*K18)/'DADOS GERAIS'!$B$24),"")</f>
        <v/>
      </c>
      <c r="E42" s="282" t="str">
        <f>IF(D18&lt;&gt;"",IF(N18=0,0,((L18*M18)/N18*O18*D18))/'DADOS GERAIS'!$B$24*E18,"")</f>
        <v/>
      </c>
      <c r="F42" s="283" t="str">
        <f>IF(D18&lt;&gt;"",IF(R18=0,0,((L18*M18)/R18*P18*Q18*D18))/'DADOS GERAIS'!$B$24*E18,"")</f>
        <v/>
      </c>
      <c r="G42" s="284" t="str">
        <f>IF(D18&lt;&gt;"",IF(U18=0,0,(L18*M18)/U18*S18*T18*D18)/'DADOS GERAIS'!$B$24*$E18,"")</f>
        <v/>
      </c>
      <c r="H42" s="121" t="str">
        <f>IF(V18&lt;&gt;"",V18*D18/'DADOS GERAIS'!$B$24*E18,"")</f>
        <v/>
      </c>
      <c r="I42" s="121"/>
      <c r="J42" s="119" t="str">
        <f>IF(W18&lt;&gt;"",W18*D18/'DADOS GERAIS'!$B$23/'DADOS GERAIS'!$B$24*E18,"")</f>
        <v/>
      </c>
      <c r="K42" s="177" t="str">
        <f t="shared" si="3"/>
        <v/>
      </c>
      <c r="M42" s="282" t="str">
        <f t="shared" si="4"/>
        <v/>
      </c>
      <c r="N42" s="283" t="str">
        <f t="shared" si="4"/>
        <v/>
      </c>
      <c r="O42" s="283" t="str">
        <f t="shared" si="4"/>
        <v/>
      </c>
      <c r="P42" s="283" t="str">
        <f t="shared" si="4"/>
        <v/>
      </c>
      <c r="Q42" s="288" t="str">
        <f t="shared" si="5"/>
        <v/>
      </c>
      <c r="R42" s="93"/>
      <c r="S42" s="93"/>
      <c r="T42" s="93"/>
      <c r="U42" s="93"/>
      <c r="V42" s="93"/>
      <c r="W42" s="93"/>
      <c r="X42" s="93"/>
      <c r="Y42" s="93"/>
      <c r="Z42" s="93"/>
      <c r="AA42" s="93"/>
      <c r="AB42" s="93"/>
    </row>
    <row r="43" spans="1:30" ht="15.75" customHeight="1" x14ac:dyDescent="0.2">
      <c r="A43" s="218" t="str">
        <f t="shared" si="2"/>
        <v/>
      </c>
      <c r="B43" s="121" t="str">
        <f>IF(D19&lt;&gt;"",(B19*F19/'DADOS GERAIS'!$B$23*D19)/'DADOS GERAIS'!$B$24*$E19,"")</f>
        <v/>
      </c>
      <c r="C43" s="121" t="str">
        <f>IF(D19&lt;&gt;"",(G19/'DADOS GERAIS'!$B$23*D19)/'DADOS GERAIS'!$B$24*E19,"")</f>
        <v/>
      </c>
      <c r="D43" s="121" t="str">
        <f>IF(H19&lt;&gt;0,IF(J19&gt;H19,(D19*H19*K19)/'DADOS GERAIS'!$B$24,(D19*J19*K19)/'DADOS GERAIS'!$B$24),"")</f>
        <v/>
      </c>
      <c r="E43" s="282" t="str">
        <f>IF(D19&lt;&gt;"",IF(N19=0,0,((L19*M19)/N19*O19*D19))/'DADOS GERAIS'!$B$24*E19,"")</f>
        <v/>
      </c>
      <c r="F43" s="283" t="str">
        <f>IF(D19&lt;&gt;"",IF(R19=0,0,((L19*M19)/R19*P19*Q19*D19))/'DADOS GERAIS'!$B$24*E19,"")</f>
        <v/>
      </c>
      <c r="G43" s="284" t="str">
        <f>IF(D19&lt;&gt;"",IF(U19=0,0,(L19*M19)/U19*S19*T19*D19)/'DADOS GERAIS'!$B$24*$E19,"")</f>
        <v/>
      </c>
      <c r="H43" s="121" t="str">
        <f>IF(V19&lt;&gt;"",V19*D19/'DADOS GERAIS'!$B$24*E19,"")</f>
        <v/>
      </c>
      <c r="I43" s="121"/>
      <c r="J43" s="119" t="str">
        <f>IF(W19&lt;&gt;"",W19*D19/'DADOS GERAIS'!$B$23/'DADOS GERAIS'!$B$24*E19,"")</f>
        <v/>
      </c>
      <c r="K43" s="177" t="str">
        <f t="shared" si="3"/>
        <v/>
      </c>
      <c r="M43" s="282" t="str">
        <f t="shared" si="4"/>
        <v/>
      </c>
      <c r="N43" s="283" t="str">
        <f t="shared" si="4"/>
        <v/>
      </c>
      <c r="O43" s="283" t="str">
        <f t="shared" si="4"/>
        <v/>
      </c>
      <c r="P43" s="283" t="str">
        <f t="shared" si="4"/>
        <v/>
      </c>
      <c r="Q43" s="288" t="str">
        <f t="shared" si="5"/>
        <v/>
      </c>
      <c r="R43" s="93"/>
      <c r="S43" s="93"/>
      <c r="T43" s="93"/>
      <c r="U43" s="93"/>
      <c r="V43" s="93"/>
      <c r="W43" s="93"/>
      <c r="X43" s="93"/>
      <c r="Y43" s="93"/>
      <c r="Z43" s="93"/>
      <c r="AA43" s="93"/>
      <c r="AB43" s="93"/>
    </row>
    <row r="44" spans="1:30" ht="15.75" customHeight="1" x14ac:dyDescent="0.2">
      <c r="A44" s="218" t="str">
        <f t="shared" si="2"/>
        <v/>
      </c>
      <c r="B44" s="121" t="str">
        <f>IF(D20&lt;&gt;"",(B20*F20/'DADOS GERAIS'!$B$23*D20)/'DADOS GERAIS'!$B$24*$E20,"")</f>
        <v/>
      </c>
      <c r="C44" s="121" t="str">
        <f>IF(D20&lt;&gt;"",(G20/'DADOS GERAIS'!$B$23*D20)/'DADOS GERAIS'!$B$24*E20,"")</f>
        <v/>
      </c>
      <c r="D44" s="121" t="str">
        <f>IF(H20&lt;&gt;0,IF(J20&gt;H20,(D20*H20*K20)/'DADOS GERAIS'!$B$24,(D20*J20*K20)/'DADOS GERAIS'!$B$24),"")</f>
        <v/>
      </c>
      <c r="E44" s="282" t="str">
        <f>IF(D20&lt;&gt;"",IF(N20=0,0,((L20*M20)/N20*O20*D20))/'DADOS GERAIS'!$B$24*E20,"")</f>
        <v/>
      </c>
      <c r="F44" s="283" t="str">
        <f>IF(D20&lt;&gt;"",IF(R20=0,0,((L20*M20)/R20*P20*Q20*D20))/'DADOS GERAIS'!$B$24*E20,"")</f>
        <v/>
      </c>
      <c r="G44" s="284" t="str">
        <f>IF(D20&lt;&gt;"",IF(U20=0,0,(L20*M20)/U20*S20*T20*D20)/'DADOS GERAIS'!$B$24*$E20,"")</f>
        <v/>
      </c>
      <c r="H44" s="121" t="str">
        <f>IF(V20&lt;&gt;"",V20*D20/'DADOS GERAIS'!$B$24*E20,"")</f>
        <v/>
      </c>
      <c r="I44" s="121"/>
      <c r="J44" s="119" t="str">
        <f>IF(W20&lt;&gt;"",W20*D20/'DADOS GERAIS'!$B$23/'DADOS GERAIS'!$B$24*E20,"")</f>
        <v/>
      </c>
      <c r="K44" s="177" t="str">
        <f t="shared" si="3"/>
        <v/>
      </c>
      <c r="M44" s="282" t="str">
        <f t="shared" si="4"/>
        <v/>
      </c>
      <c r="N44" s="283" t="str">
        <f t="shared" si="4"/>
        <v/>
      </c>
      <c r="O44" s="283" t="str">
        <f t="shared" si="4"/>
        <v/>
      </c>
      <c r="P44" s="283" t="str">
        <f t="shared" si="4"/>
        <v/>
      </c>
      <c r="Q44" s="288" t="str">
        <f t="shared" si="5"/>
        <v/>
      </c>
      <c r="R44" s="93"/>
      <c r="S44" s="93"/>
      <c r="T44" s="93"/>
      <c r="U44" s="93"/>
      <c r="V44" s="93"/>
      <c r="W44" s="93"/>
      <c r="X44" s="93"/>
      <c r="Y44" s="93"/>
      <c r="Z44" s="93"/>
      <c r="AA44" s="93"/>
      <c r="AB44" s="93"/>
    </row>
    <row r="45" spans="1:30" ht="15.75" customHeight="1" x14ac:dyDescent="0.2">
      <c r="A45" s="218" t="str">
        <f t="shared" si="2"/>
        <v/>
      </c>
      <c r="B45" s="121" t="str">
        <f>IF(D21&lt;&gt;"",(B21*F21/'DADOS GERAIS'!$B$23*D21)/'DADOS GERAIS'!$B$24*$E21,"")</f>
        <v/>
      </c>
      <c r="C45" s="121" t="str">
        <f>IF(D21&lt;&gt;"",(G21/'DADOS GERAIS'!$B$23*D21)/'DADOS GERAIS'!$B$24*E21,"")</f>
        <v/>
      </c>
      <c r="D45" s="121" t="str">
        <f>IF(H21&lt;&gt;0,IF(J21&gt;H21,(D21*H21*K21)/'DADOS GERAIS'!$B$24,(D21*J21*K21)/'DADOS GERAIS'!$B$24),"")</f>
        <v/>
      </c>
      <c r="E45" s="282" t="str">
        <f>IF(D21&lt;&gt;"",IF(N21=0,0,((L21*M21)/N21*O21*D21))/'DADOS GERAIS'!$B$24*E21,"")</f>
        <v/>
      </c>
      <c r="F45" s="283" t="str">
        <f>IF(D21&lt;&gt;"",IF(R21=0,0,((L21*M21)/R21*P21*Q21*D21))/'DADOS GERAIS'!$B$24*E21,"")</f>
        <v/>
      </c>
      <c r="G45" s="284" t="str">
        <f>IF(D21&lt;&gt;"",IF(U21=0,0,(L21*M21)/U21*S21*T21*D21)/'DADOS GERAIS'!$B$24*$E21,"")</f>
        <v/>
      </c>
      <c r="H45" s="121" t="str">
        <f>IF(V21&lt;&gt;"",V21*D21/'DADOS GERAIS'!$B$24*E21,"")</f>
        <v/>
      </c>
      <c r="I45" s="121"/>
      <c r="J45" s="119" t="str">
        <f>IF(W21&lt;&gt;"",W21*D21/'DADOS GERAIS'!$B$23/'DADOS GERAIS'!$B$24*E21,"")</f>
        <v/>
      </c>
      <c r="K45" s="177" t="str">
        <f t="shared" si="3"/>
        <v/>
      </c>
      <c r="M45" s="282" t="str">
        <f t="shared" si="4"/>
        <v/>
      </c>
      <c r="N45" s="283" t="str">
        <f t="shared" si="4"/>
        <v/>
      </c>
      <c r="O45" s="283" t="str">
        <f t="shared" si="4"/>
        <v/>
      </c>
      <c r="P45" s="283" t="str">
        <f t="shared" si="4"/>
        <v/>
      </c>
      <c r="Q45" s="288" t="str">
        <f t="shared" si="5"/>
        <v/>
      </c>
      <c r="R45" s="93"/>
      <c r="S45" s="93"/>
      <c r="T45" s="93"/>
      <c r="U45" s="93"/>
      <c r="V45" s="93"/>
      <c r="W45" s="93"/>
      <c r="X45" s="93"/>
      <c r="Y45" s="93"/>
      <c r="Z45" s="93"/>
      <c r="AA45" s="93"/>
      <c r="AB45" s="93"/>
    </row>
    <row r="46" spans="1:30" ht="15.75" customHeight="1" x14ac:dyDescent="0.2">
      <c r="A46" s="218" t="str">
        <f t="shared" si="2"/>
        <v/>
      </c>
      <c r="B46" s="121" t="str">
        <f>IF(D22&lt;&gt;"",(B22*F22/'DADOS GERAIS'!$B$23*D22)/'DADOS GERAIS'!$B$24*$E22,"")</f>
        <v/>
      </c>
      <c r="C46" s="121" t="str">
        <f>IF(D22&lt;&gt;"",(G22/'DADOS GERAIS'!$B$23*D22)/'DADOS GERAIS'!$B$24*E22,"")</f>
        <v/>
      </c>
      <c r="D46" s="121" t="str">
        <f>IF(H22&lt;&gt;0,IF(J22&gt;H22,(D22*H22*K22)/'DADOS GERAIS'!$B$24,(D22*J22*K22)/'DADOS GERAIS'!$B$24),"")</f>
        <v/>
      </c>
      <c r="E46" s="282" t="str">
        <f>IF(D22&lt;&gt;"",IF(N22=0,0,((L22*M22)/N22*O22*D22))/'DADOS GERAIS'!$B$24*E22,"")</f>
        <v/>
      </c>
      <c r="F46" s="283" t="str">
        <f>IF(D22&lt;&gt;"",IF(R22=0,0,((L22*M22)/R22*P22*Q22*D22))/'DADOS GERAIS'!$B$24*E22,"")</f>
        <v/>
      </c>
      <c r="G46" s="284" t="str">
        <f>IF(D22&lt;&gt;"",IF(U22=0,0,(L22*M22)/U22*S22*T22*D22)/'DADOS GERAIS'!$B$24*$E22,"")</f>
        <v/>
      </c>
      <c r="H46" s="121" t="str">
        <f>IF(V22&lt;&gt;"",V22*D22/'DADOS GERAIS'!$B$24*E22,"")</f>
        <v/>
      </c>
      <c r="I46" s="121"/>
      <c r="J46" s="119" t="str">
        <f>IF(W22&lt;&gt;"",W22*D22/'DADOS GERAIS'!$B$23/'DADOS GERAIS'!$B$24*E22,"")</f>
        <v/>
      </c>
      <c r="K46" s="177" t="str">
        <f t="shared" si="3"/>
        <v/>
      </c>
      <c r="M46" s="282" t="str">
        <f t="shared" si="4"/>
        <v/>
      </c>
      <c r="N46" s="283" t="str">
        <f t="shared" si="4"/>
        <v/>
      </c>
      <c r="O46" s="283" t="str">
        <f t="shared" si="4"/>
        <v/>
      </c>
      <c r="P46" s="283" t="str">
        <f t="shared" si="4"/>
        <v/>
      </c>
      <c r="Q46" s="288" t="str">
        <f t="shared" si="5"/>
        <v/>
      </c>
      <c r="R46" s="93"/>
      <c r="S46" s="93"/>
      <c r="T46" s="93"/>
      <c r="U46" s="93"/>
      <c r="V46" s="93"/>
      <c r="W46" s="93"/>
      <c r="X46" s="93"/>
      <c r="Y46" s="93"/>
      <c r="Z46" s="93"/>
      <c r="AA46" s="93"/>
      <c r="AB46" s="93"/>
    </row>
    <row r="47" spans="1:30" ht="15.75" customHeight="1" x14ac:dyDescent="0.2">
      <c r="A47" s="218" t="str">
        <f t="shared" si="2"/>
        <v/>
      </c>
      <c r="B47" s="121" t="str">
        <f>IF(D23&lt;&gt;"",(B23*F23/'DADOS GERAIS'!$B$23*D23)/'DADOS GERAIS'!$B$24*$E23,"")</f>
        <v/>
      </c>
      <c r="C47" s="121" t="str">
        <f>IF(D23&lt;&gt;"",(G23/'DADOS GERAIS'!$B$23*D23)/'DADOS GERAIS'!$B$24*E23,"")</f>
        <v/>
      </c>
      <c r="D47" s="121" t="str">
        <f>IF(H23&lt;&gt;0,IF(J23&gt;H23,(D23*H23*K23)/'DADOS GERAIS'!$B$24,(D23*J23*K23)/'DADOS GERAIS'!$B$24),"")</f>
        <v/>
      </c>
      <c r="E47" s="282" t="str">
        <f>IF(D23&lt;&gt;"",IF(N23=0,0,((L23*M23)/N23*O23*D23))/'DADOS GERAIS'!$B$24*E23,"")</f>
        <v/>
      </c>
      <c r="F47" s="283" t="str">
        <f>IF(D23&lt;&gt;"",IF(R23=0,0,((L23*M23)/R23*P23*Q23*D23))/'DADOS GERAIS'!$B$24*E23,"")</f>
        <v/>
      </c>
      <c r="G47" s="284" t="str">
        <f>IF(D23&lt;&gt;"",IF(U23=0,0,(L23*M23)/U23*S23*T23*D23)/'DADOS GERAIS'!$B$24*$E23,"")</f>
        <v/>
      </c>
      <c r="H47" s="121" t="str">
        <f>IF(V23&lt;&gt;"",V23*D23/'DADOS GERAIS'!$B$24*E23,"")</f>
        <v/>
      </c>
      <c r="I47" s="121"/>
      <c r="J47" s="119" t="str">
        <f>IF(W23&lt;&gt;"",W23*D23/'DADOS GERAIS'!$B$23/'DADOS GERAIS'!$B$24*E23,"")</f>
        <v/>
      </c>
      <c r="K47" s="177" t="str">
        <f t="shared" si="3"/>
        <v/>
      </c>
      <c r="M47" s="282" t="str">
        <f t="shared" si="4"/>
        <v/>
      </c>
      <c r="N47" s="283" t="str">
        <f t="shared" si="4"/>
        <v/>
      </c>
      <c r="O47" s="283" t="str">
        <f t="shared" si="4"/>
        <v/>
      </c>
      <c r="P47" s="283" t="str">
        <f t="shared" si="4"/>
        <v/>
      </c>
      <c r="Q47" s="288" t="str">
        <f t="shared" si="5"/>
        <v/>
      </c>
      <c r="R47" s="93"/>
      <c r="S47" s="93"/>
      <c r="T47" s="93"/>
      <c r="U47" s="93"/>
      <c r="V47" s="93"/>
      <c r="W47" s="93"/>
      <c r="X47" s="93"/>
      <c r="Y47" s="93"/>
      <c r="Z47" s="93"/>
      <c r="AA47" s="93"/>
      <c r="AB47" s="93"/>
    </row>
    <row r="48" spans="1:30" ht="15.75" customHeight="1" x14ac:dyDescent="0.2">
      <c r="A48" s="218" t="str">
        <f t="shared" si="2"/>
        <v/>
      </c>
      <c r="B48" s="121" t="str">
        <f>IF(D24&lt;&gt;"",(B24*F24/'DADOS GERAIS'!$B$23*D24)/'DADOS GERAIS'!$B$24*$E24,"")</f>
        <v/>
      </c>
      <c r="C48" s="121" t="str">
        <f>IF(D24&lt;&gt;"",(G24/'DADOS GERAIS'!$B$23*D24)/'DADOS GERAIS'!$B$24*E24,"")</f>
        <v/>
      </c>
      <c r="D48" s="121" t="str">
        <f>IF(H24&lt;&gt;0,IF(J24&gt;H24,(D24*H24*K24)/'DADOS GERAIS'!$B$24,(D24*J24*K24)/'DADOS GERAIS'!$B$24),"")</f>
        <v/>
      </c>
      <c r="E48" s="282" t="str">
        <f>IF(D24&lt;&gt;"",IF(N24=0,0,((L24*M24)/N24*O24*D24))/'DADOS GERAIS'!$B$24*E24,"")</f>
        <v/>
      </c>
      <c r="F48" s="283" t="str">
        <f>IF(D24&lt;&gt;"",IF(R24=0,0,((L24*M24)/R24*P24*Q24*D24))/'DADOS GERAIS'!$B$24*E24,"")</f>
        <v/>
      </c>
      <c r="G48" s="284" t="str">
        <f>IF(D24&lt;&gt;"",IF(U24=0,0,(L24*M24)/U24*S24*T24*D24)/'DADOS GERAIS'!$B$24*$E24,"")</f>
        <v/>
      </c>
      <c r="H48" s="121" t="str">
        <f>IF(V24&lt;&gt;"",V24*D24/'DADOS GERAIS'!$B$24*E24,"")</f>
        <v/>
      </c>
      <c r="I48" s="121"/>
      <c r="J48" s="119" t="str">
        <f>IF(W24&lt;&gt;"",W24*D24/'DADOS GERAIS'!$B$23/'DADOS GERAIS'!$B$24*E24,"")</f>
        <v/>
      </c>
      <c r="K48" s="177" t="str">
        <f t="shared" si="3"/>
        <v/>
      </c>
      <c r="M48" s="282" t="str">
        <f t="shared" si="4"/>
        <v/>
      </c>
      <c r="N48" s="283" t="str">
        <f t="shared" si="4"/>
        <v/>
      </c>
      <c r="O48" s="283" t="str">
        <f t="shared" si="4"/>
        <v/>
      </c>
      <c r="P48" s="283" t="str">
        <f t="shared" si="4"/>
        <v/>
      </c>
      <c r="Q48" s="288" t="str">
        <f t="shared" si="5"/>
        <v/>
      </c>
      <c r="R48" s="93"/>
      <c r="S48" s="93"/>
      <c r="T48" s="93"/>
      <c r="U48" s="93"/>
      <c r="V48" s="93"/>
      <c r="W48" s="93"/>
      <c r="X48" s="93"/>
      <c r="Y48" s="93"/>
      <c r="Z48" s="93"/>
      <c r="AA48" s="93"/>
      <c r="AB48" s="93"/>
    </row>
    <row r="49" spans="1:29" ht="15.75" customHeight="1" x14ac:dyDescent="0.2">
      <c r="A49" s="218" t="str">
        <f t="shared" si="2"/>
        <v/>
      </c>
      <c r="B49" s="121" t="str">
        <f>IF(D25&lt;&gt;"",(B25*F25/'DADOS GERAIS'!$B$23*D25)/'DADOS GERAIS'!$B$24*$E25,"")</f>
        <v/>
      </c>
      <c r="C49" s="121" t="str">
        <f>IF(D25&lt;&gt;"",(G25/'DADOS GERAIS'!$B$23*D25)/'DADOS GERAIS'!$B$24*E25,"")</f>
        <v/>
      </c>
      <c r="D49" s="121" t="str">
        <f>IF(H25&lt;&gt;0,IF(J25&gt;H25,(D25*H25*K25)/'DADOS GERAIS'!$B$24,(D25*J25*K25)/'DADOS GERAIS'!$B$24),"")</f>
        <v/>
      </c>
      <c r="E49" s="282" t="str">
        <f>IF(D25&lt;&gt;"",IF(N25=0,0,((L25*M25)/N25*O25*D25))/'DADOS GERAIS'!$B$24*E25,"")</f>
        <v/>
      </c>
      <c r="F49" s="283" t="str">
        <f>IF(D25&lt;&gt;"",IF(R25=0,0,((L25*M25)/R25*P25*Q25*D25))/'DADOS GERAIS'!$B$24*E25,"")</f>
        <v/>
      </c>
      <c r="G49" s="284" t="str">
        <f>IF(D25&lt;&gt;"",IF(U25=0,0,(L25*M25)/U25*S25*T25*D25)/'DADOS GERAIS'!$B$24*$E25,"")</f>
        <v/>
      </c>
      <c r="H49" s="121" t="str">
        <f>IF(V25&lt;&gt;"",V25*D25/'DADOS GERAIS'!$B$24*E25,"")</f>
        <v/>
      </c>
      <c r="I49" s="121"/>
      <c r="J49" s="119" t="str">
        <f>IF(W25&lt;&gt;"",W25*D25/'DADOS GERAIS'!$B$23/'DADOS GERAIS'!$B$24*E25,"")</f>
        <v/>
      </c>
      <c r="K49" s="177" t="str">
        <f t="shared" si="3"/>
        <v/>
      </c>
      <c r="M49" s="282" t="str">
        <f t="shared" si="4"/>
        <v/>
      </c>
      <c r="N49" s="283" t="str">
        <f t="shared" si="4"/>
        <v/>
      </c>
      <c r="O49" s="283" t="str">
        <f t="shared" si="4"/>
        <v/>
      </c>
      <c r="P49" s="283" t="str">
        <f t="shared" si="4"/>
        <v/>
      </c>
      <c r="Q49" s="288" t="str">
        <f t="shared" si="5"/>
        <v/>
      </c>
      <c r="R49" s="93"/>
      <c r="S49" s="93"/>
      <c r="T49" s="93"/>
      <c r="U49" s="93"/>
      <c r="V49" s="93"/>
      <c r="W49" s="93"/>
      <c r="X49" s="93"/>
      <c r="Y49" s="93"/>
      <c r="Z49" s="93"/>
      <c r="AA49" s="93"/>
      <c r="AB49" s="93"/>
    </row>
    <row r="50" spans="1:29" ht="15.75" customHeight="1" x14ac:dyDescent="0.2">
      <c r="A50" s="218" t="str">
        <f t="shared" si="2"/>
        <v/>
      </c>
      <c r="B50" s="121" t="str">
        <f>IF(D26&lt;&gt;"",(B26*F26/'DADOS GERAIS'!$B$23*D26)/'DADOS GERAIS'!$B$24*$E26,"")</f>
        <v/>
      </c>
      <c r="C50" s="121" t="str">
        <f>IF(D26&lt;&gt;"",(G26/'DADOS GERAIS'!$B$23*D26)/'DADOS GERAIS'!$B$24*E26,"")</f>
        <v/>
      </c>
      <c r="D50" s="121" t="str">
        <f>IF(H26&lt;&gt;0,IF(J26&gt;H26,(D26*H26*K26)/'DADOS GERAIS'!$B$24,(D26*J26*K26)/'DADOS GERAIS'!$B$24),"")</f>
        <v/>
      </c>
      <c r="E50" s="282" t="str">
        <f>IF(D26&lt;&gt;"",IF(N26=0,0,((L26*M26)/N26*O26*D26))/'DADOS GERAIS'!$B$24*E26,"")</f>
        <v/>
      </c>
      <c r="F50" s="283" t="str">
        <f>IF(D26&lt;&gt;"",IF(R26=0,0,((L26*M26)/R26*P26*Q26*D26))/'DADOS GERAIS'!$B$24*E26,"")</f>
        <v/>
      </c>
      <c r="G50" s="284" t="str">
        <f>IF(D26&lt;&gt;"",IF(U26=0,0,(L26*M26)/U26*S26*T26*D26)/'DADOS GERAIS'!$B$24*$E26,"")</f>
        <v/>
      </c>
      <c r="H50" s="121" t="str">
        <f>IF(V26&lt;&gt;"",V26*D26/'DADOS GERAIS'!$B$24*E26,"")</f>
        <v/>
      </c>
      <c r="I50" s="121"/>
      <c r="J50" s="119" t="str">
        <f>IF(W26&lt;&gt;"",W26*D26/'DADOS GERAIS'!$B$23/'DADOS GERAIS'!$B$24*E26,"")</f>
        <v/>
      </c>
      <c r="K50" s="177" t="str">
        <f t="shared" si="3"/>
        <v/>
      </c>
      <c r="M50" s="282" t="str">
        <f t="shared" si="4"/>
        <v/>
      </c>
      <c r="N50" s="283" t="str">
        <f t="shared" si="4"/>
        <v/>
      </c>
      <c r="O50" s="283" t="str">
        <f t="shared" si="4"/>
        <v/>
      </c>
      <c r="P50" s="283" t="str">
        <f t="shared" si="4"/>
        <v/>
      </c>
      <c r="Q50" s="288" t="str">
        <f t="shared" si="5"/>
        <v/>
      </c>
      <c r="R50" s="93"/>
      <c r="S50" s="93"/>
      <c r="T50" s="93"/>
      <c r="U50" s="93"/>
      <c r="V50" s="93"/>
      <c r="W50" s="93"/>
      <c r="X50" s="93"/>
      <c r="Y50" s="93"/>
      <c r="Z50" s="93"/>
      <c r="AA50" s="93"/>
      <c r="AB50" s="93"/>
    </row>
    <row r="51" spans="1:29" ht="15.75" customHeight="1" x14ac:dyDescent="0.2">
      <c r="A51" s="218" t="str">
        <f t="shared" si="2"/>
        <v/>
      </c>
      <c r="B51" s="121" t="str">
        <f>IF(D27&lt;&gt;"",(B27*F27/'DADOS GERAIS'!$B$23*D27)/'DADOS GERAIS'!$B$24*$E27,"")</f>
        <v/>
      </c>
      <c r="C51" s="121" t="str">
        <f>IF(D27&lt;&gt;"",(G27/'DADOS GERAIS'!$B$23*D27)/'DADOS GERAIS'!$B$24*E27,"")</f>
        <v/>
      </c>
      <c r="D51" s="121" t="str">
        <f>IF(H27&lt;&gt;0,IF(J27&gt;H27,(D27*H27*K27)/'DADOS GERAIS'!$B$24,(D27*J27*K27)/'DADOS GERAIS'!$B$24),"")</f>
        <v/>
      </c>
      <c r="E51" s="282" t="str">
        <f>IF(D27&lt;&gt;"",IF(N27=0,0,((L27*M27)/N27*O27*D27))/'DADOS GERAIS'!$B$24*E27,"")</f>
        <v/>
      </c>
      <c r="F51" s="283" t="str">
        <f>IF(D27&lt;&gt;"",IF(R27=0,0,((L27*M27)/R27*P27*Q27*D27))/'DADOS GERAIS'!$B$24*E27,"")</f>
        <v/>
      </c>
      <c r="G51" s="284" t="str">
        <f>IF(D27&lt;&gt;"",IF(U27=0,0,(L27*M27)/U27*S27*T27*D27)/'DADOS GERAIS'!$B$24*$E27,"")</f>
        <v/>
      </c>
      <c r="H51" s="121" t="str">
        <f>IF(V27&lt;&gt;"",V27*D27/'DADOS GERAIS'!$B$24*E27,"")</f>
        <v/>
      </c>
      <c r="I51" s="121"/>
      <c r="J51" s="119" t="str">
        <f>IF(W27&lt;&gt;"",W27*D27/'DADOS GERAIS'!$B$23/'DADOS GERAIS'!$B$24*E27,"")</f>
        <v/>
      </c>
      <c r="K51" s="177" t="str">
        <f t="shared" si="3"/>
        <v/>
      </c>
      <c r="M51" s="282" t="str">
        <f t="shared" si="4"/>
        <v/>
      </c>
      <c r="N51" s="283" t="str">
        <f t="shared" si="4"/>
        <v/>
      </c>
      <c r="O51" s="283" t="str">
        <f t="shared" si="4"/>
        <v/>
      </c>
      <c r="P51" s="283" t="str">
        <f t="shared" si="4"/>
        <v/>
      </c>
      <c r="Q51" s="288" t="str">
        <f t="shared" si="5"/>
        <v/>
      </c>
      <c r="R51" s="93"/>
      <c r="S51" s="93"/>
      <c r="T51" s="93"/>
      <c r="U51" s="93"/>
      <c r="V51" s="93"/>
      <c r="W51" s="93"/>
      <c r="X51" s="93"/>
      <c r="Y51" s="93"/>
      <c r="Z51" s="93"/>
      <c r="AA51" s="93"/>
      <c r="AB51" s="93"/>
    </row>
    <row r="52" spans="1:29" ht="15.75" customHeight="1" x14ac:dyDescent="0.2">
      <c r="A52" s="218" t="str">
        <f t="shared" si="2"/>
        <v/>
      </c>
      <c r="B52" s="121" t="str">
        <f>IF(D28&lt;&gt;"",(B28*F28/'DADOS GERAIS'!$B$23*D28)/'DADOS GERAIS'!$B$24*$E28,"")</f>
        <v/>
      </c>
      <c r="C52" s="121" t="str">
        <f>IF(D28&lt;&gt;"",(G28/'DADOS GERAIS'!$B$23*D28)/'DADOS GERAIS'!$B$24*E28,"")</f>
        <v/>
      </c>
      <c r="D52" s="121" t="str">
        <f>IF(H28&lt;&gt;0,IF(J28&gt;H28,(D28*H28*K28)/'DADOS GERAIS'!$B$24,(D28*J28*K28)/'DADOS GERAIS'!$B$24),"")</f>
        <v/>
      </c>
      <c r="E52" s="282" t="str">
        <f>IF(D28&lt;&gt;"",IF(N28=0,0,((L28*M28)/N28*O28*D28))/'DADOS GERAIS'!$B$24*E28,"")</f>
        <v/>
      </c>
      <c r="F52" s="283" t="str">
        <f>IF(D28&lt;&gt;"",IF(R28=0,0,((L28*M28)/R28*P28*Q28*D28))/'DADOS GERAIS'!$B$24*E28,"")</f>
        <v/>
      </c>
      <c r="G52" s="284" t="str">
        <f>IF(D28&lt;&gt;"",IF(U28=0,0,(L28*M28)/U28*S28*T28*D28)/'DADOS GERAIS'!$B$24*$E28,"")</f>
        <v/>
      </c>
      <c r="H52" s="121" t="str">
        <f>IF(V28&lt;&gt;"",V28*D28/'DADOS GERAIS'!$B$24*E28,"")</f>
        <v/>
      </c>
      <c r="I52" s="121"/>
      <c r="J52" s="119" t="str">
        <f>IF(W28&lt;&gt;"",W28*D28/'DADOS GERAIS'!$B$23/'DADOS GERAIS'!$B$24*E28,"")</f>
        <v/>
      </c>
      <c r="K52" s="177" t="str">
        <f t="shared" si="3"/>
        <v/>
      </c>
      <c r="M52" s="282" t="str">
        <f t="shared" si="4"/>
        <v/>
      </c>
      <c r="N52" s="283" t="str">
        <f t="shared" si="4"/>
        <v/>
      </c>
      <c r="O52" s="283" t="str">
        <f t="shared" si="4"/>
        <v/>
      </c>
      <c r="P52" s="283" t="str">
        <f t="shared" si="4"/>
        <v/>
      </c>
      <c r="Q52" s="288" t="str">
        <f t="shared" si="5"/>
        <v/>
      </c>
      <c r="R52" s="93"/>
      <c r="S52" s="93"/>
      <c r="T52" s="93"/>
      <c r="U52" s="93"/>
      <c r="V52" s="93"/>
      <c r="W52" s="93"/>
      <c r="X52" s="93"/>
      <c r="Y52" s="93"/>
      <c r="Z52" s="93"/>
      <c r="AA52" s="93"/>
      <c r="AB52" s="93"/>
    </row>
    <row r="53" spans="1:29" ht="15.75" customHeight="1" x14ac:dyDescent="0.2">
      <c r="A53" s="218" t="str">
        <f t="shared" si="2"/>
        <v/>
      </c>
      <c r="B53" s="121" t="str">
        <f>IF(D29&lt;&gt;"",(B29*F29/'DADOS GERAIS'!$B$23*D29)/'DADOS GERAIS'!$B$24*$E29,"")</f>
        <v/>
      </c>
      <c r="C53" s="121" t="str">
        <f>IF(D29&lt;&gt;"",(G29/'DADOS GERAIS'!$B$23*D29)/'DADOS GERAIS'!$B$24*E29,"")</f>
        <v/>
      </c>
      <c r="D53" s="121" t="str">
        <f>IF(H29&lt;&gt;0,IF(J29&gt;H29,(D29*H29*K29)/'DADOS GERAIS'!$B$24,(D29*J29*K29)/'DADOS GERAIS'!$B$24),"")</f>
        <v/>
      </c>
      <c r="E53" s="282" t="str">
        <f>IF(D29&lt;&gt;"",IF(N29=0,0,((L29*M29)/N29*O29*D29))/'DADOS GERAIS'!$B$24*E29,"")</f>
        <v/>
      </c>
      <c r="F53" s="283" t="str">
        <f>IF(D29&lt;&gt;"",IF(R29=0,0,((L29*M29)/R29*P29*Q29*D29))/'DADOS GERAIS'!$B$24*E29,"")</f>
        <v/>
      </c>
      <c r="G53" s="284" t="str">
        <f>IF(D29&lt;&gt;"",IF(U29=0,0,(L29*M29)/U29*S29*T29*D29)/'DADOS GERAIS'!$B$24*$E29,"")</f>
        <v/>
      </c>
      <c r="H53" s="121" t="str">
        <f>IF(V29&lt;&gt;"",V29*D29/'DADOS GERAIS'!$B$24*E29,"")</f>
        <v/>
      </c>
      <c r="I53" s="121"/>
      <c r="J53" s="119" t="str">
        <f>IF(W29&lt;&gt;"",W29*D29/'DADOS GERAIS'!$B$23/'DADOS GERAIS'!$B$24*E29,"")</f>
        <v/>
      </c>
      <c r="K53" s="177" t="str">
        <f t="shared" si="3"/>
        <v/>
      </c>
      <c r="M53" s="282" t="str">
        <f t="shared" si="4"/>
        <v/>
      </c>
      <c r="N53" s="283" t="str">
        <f t="shared" si="4"/>
        <v/>
      </c>
      <c r="O53" s="283" t="str">
        <f t="shared" si="4"/>
        <v/>
      </c>
      <c r="P53" s="283" t="str">
        <f t="shared" si="4"/>
        <v/>
      </c>
      <c r="Q53" s="288" t="str">
        <f t="shared" si="5"/>
        <v/>
      </c>
      <c r="R53" s="93"/>
      <c r="S53" s="93"/>
      <c r="T53" s="93"/>
      <c r="U53" s="93"/>
      <c r="V53" s="93"/>
      <c r="W53" s="93"/>
      <c r="X53" s="93"/>
      <c r="Y53" s="93"/>
      <c r="Z53" s="93"/>
      <c r="AA53" s="93"/>
      <c r="AB53" s="93"/>
    </row>
    <row r="54" spans="1:29" ht="15.75" customHeight="1" x14ac:dyDescent="0.2">
      <c r="A54" s="218" t="str">
        <f t="shared" si="2"/>
        <v/>
      </c>
      <c r="B54" s="121" t="str">
        <f>IF(D30&lt;&gt;"",(B30*F30/'DADOS GERAIS'!$B$23*D30)/'DADOS GERAIS'!$B$24*$E30,"")</f>
        <v/>
      </c>
      <c r="C54" s="121" t="str">
        <f>IF(D30&lt;&gt;"",(G30/'DADOS GERAIS'!$B$23*D30)/'DADOS GERAIS'!$B$24*E30,"")</f>
        <v/>
      </c>
      <c r="D54" s="121" t="str">
        <f>IF(H30&lt;&gt;0,IF(J30&gt;H30,(D30*H30*K30)/'DADOS GERAIS'!$B$24,(D30*J30*K30)/'DADOS GERAIS'!$B$24),"")</f>
        <v/>
      </c>
      <c r="E54" s="282" t="str">
        <f>IF(D30&lt;&gt;"",IF(N30=0,0,((L30*M30)/N30*O30*D30))/'DADOS GERAIS'!$B$24*E30,"")</f>
        <v/>
      </c>
      <c r="F54" s="283" t="str">
        <f>IF(D30&lt;&gt;"",IF(R30=0,0,((L30*M30)/R30*P30*Q30*D30))/'DADOS GERAIS'!$B$24*E30,"")</f>
        <v/>
      </c>
      <c r="G54" s="284" t="str">
        <f>IF(D30&lt;&gt;"",IF(U30=0,0,(L30*M30)/U30*S30*T30*D30)/'DADOS GERAIS'!$B$24*$E30,"")</f>
        <v/>
      </c>
      <c r="H54" s="121" t="str">
        <f>IF(V30&lt;&gt;"",V30*D30/'DADOS GERAIS'!$B$24*E30,"")</f>
        <v/>
      </c>
      <c r="I54" s="121"/>
      <c r="J54" s="119" t="str">
        <f>IF(W30&lt;&gt;"",W30*D30/'DADOS GERAIS'!$B$23/'DADOS GERAIS'!$B$24*E30,"")</f>
        <v/>
      </c>
      <c r="K54" s="177" t="str">
        <f t="shared" si="3"/>
        <v/>
      </c>
      <c r="M54" s="282" t="str">
        <f t="shared" si="4"/>
        <v/>
      </c>
      <c r="N54" s="283" t="str">
        <f t="shared" si="4"/>
        <v/>
      </c>
      <c r="O54" s="283" t="str">
        <f t="shared" si="4"/>
        <v/>
      </c>
      <c r="P54" s="283" t="str">
        <f t="shared" si="4"/>
        <v/>
      </c>
      <c r="Q54" s="288" t="str">
        <f t="shared" si="5"/>
        <v/>
      </c>
      <c r="R54" s="93"/>
      <c r="S54" s="93"/>
      <c r="T54" s="93"/>
      <c r="U54" s="93"/>
      <c r="V54" s="93"/>
      <c r="W54" s="93"/>
      <c r="X54" s="93"/>
      <c r="Y54" s="93"/>
      <c r="Z54" s="93"/>
      <c r="AA54" s="93"/>
      <c r="AB54" s="93"/>
    </row>
    <row r="55" spans="1:29" ht="15.75" customHeight="1" x14ac:dyDescent="0.2">
      <c r="A55" s="218" t="str">
        <f t="shared" si="2"/>
        <v/>
      </c>
      <c r="B55" s="121" t="str">
        <f>IF(D31&lt;&gt;"",(B31*F31/'DADOS GERAIS'!$B$23*D31)/'DADOS GERAIS'!$B$24*$E31,"")</f>
        <v/>
      </c>
      <c r="C55" s="121" t="str">
        <f>IF(D31&lt;&gt;"",(G31/'DADOS GERAIS'!$B$23*D31)/'DADOS GERAIS'!$B$24*E31,"")</f>
        <v/>
      </c>
      <c r="D55" s="121" t="str">
        <f>IF(H31&lt;&gt;0,IF(J31&gt;H31,(D31*H31*K31)/'DADOS GERAIS'!$B$24,(D31*J31*K31)/'DADOS GERAIS'!$B$24),"")</f>
        <v/>
      </c>
      <c r="E55" s="282" t="str">
        <f>IF(D31&lt;&gt;"",IF(N31=0,0,((L31*M31)/N31*O31*D31))/'DADOS GERAIS'!$B$24*E31,"")</f>
        <v/>
      </c>
      <c r="F55" s="283" t="str">
        <f>IF(D31&lt;&gt;"",IF(R31=0,0,((L31*M31)/R31*P31*Q31*D31))/'DADOS GERAIS'!$B$24*E31,"")</f>
        <v/>
      </c>
      <c r="G55" s="284" t="str">
        <f>IF(D31&lt;&gt;"",IF(U31=0,0,(L31*M31)/U31*S31*T31*D31)/'DADOS GERAIS'!$B$24*$E31,"")</f>
        <v/>
      </c>
      <c r="H55" s="121" t="str">
        <f>IF(V31&lt;&gt;"",V31*D31/'DADOS GERAIS'!$B$24*E31,"")</f>
        <v/>
      </c>
      <c r="I55" s="121"/>
      <c r="J55" s="119" t="str">
        <f>IF(W31&lt;&gt;"",W31*D31/'DADOS GERAIS'!$B$23/'DADOS GERAIS'!$B$24*E31,"")</f>
        <v/>
      </c>
      <c r="K55" s="177" t="str">
        <f t="shared" si="3"/>
        <v/>
      </c>
      <c r="M55" s="282" t="str">
        <f t="shared" si="4"/>
        <v/>
      </c>
      <c r="N55" s="283" t="str">
        <f t="shared" si="4"/>
        <v/>
      </c>
      <c r="O55" s="283" t="str">
        <f t="shared" si="4"/>
        <v/>
      </c>
      <c r="P55" s="283" t="str">
        <f t="shared" si="4"/>
        <v/>
      </c>
      <c r="Q55" s="288" t="str">
        <f t="shared" si="5"/>
        <v/>
      </c>
      <c r="R55" s="93"/>
      <c r="S55" s="93"/>
      <c r="T55" s="93"/>
      <c r="U55" s="93"/>
      <c r="V55" s="93"/>
      <c r="W55" s="93"/>
      <c r="X55" s="93"/>
      <c r="Y55" s="93"/>
      <c r="Z55" s="93"/>
      <c r="AA55" s="93"/>
      <c r="AB55" s="93"/>
    </row>
    <row r="56" spans="1:29" ht="15.75" customHeight="1" x14ac:dyDescent="0.2">
      <c r="A56" s="218" t="str">
        <f t="shared" si="2"/>
        <v/>
      </c>
      <c r="B56" s="121" t="str">
        <f>IF(D32&lt;&gt;"",(B32*F32/'DADOS GERAIS'!$B$23*D32)/'DADOS GERAIS'!$B$24*$E32,"")</f>
        <v/>
      </c>
      <c r="C56" s="121" t="str">
        <f>IF(D32&lt;&gt;"",(G32/'DADOS GERAIS'!$B$23*D32)/'DADOS GERAIS'!$B$24*E32,"")</f>
        <v/>
      </c>
      <c r="D56" s="121" t="str">
        <f>IF(H32&lt;&gt;0,IF(J32&gt;H32,(D32*H32*K32)/'DADOS GERAIS'!$B$24,(D32*J32*K32)/'DADOS GERAIS'!$B$24),"")</f>
        <v/>
      </c>
      <c r="E56" s="282" t="str">
        <f>IF(D32&lt;&gt;"",IF(N32=0,0,((L32*M32)/N32*O32*D32))/'DADOS GERAIS'!$B$24*E32,"")</f>
        <v/>
      </c>
      <c r="F56" s="283" t="str">
        <f>IF(D32&lt;&gt;"",IF(R32=0,0,((L32*M32)/R32*P32*Q32*D32))/'DADOS GERAIS'!$B$24*E32,"")</f>
        <v/>
      </c>
      <c r="G56" s="284" t="str">
        <f>IF(D32&lt;&gt;"",IF(U32=0,0,(L32*M32)/U32*S32*T32*D32)/'DADOS GERAIS'!$B$24*$E32,"")</f>
        <v/>
      </c>
      <c r="H56" s="121" t="str">
        <f>IF(V32&lt;&gt;"",V32*D32/'DADOS GERAIS'!$B$24*E32,"")</f>
        <v/>
      </c>
      <c r="I56" s="121"/>
      <c r="J56" s="119" t="str">
        <f>IF(W32&lt;&gt;"",W32*D32/'DADOS GERAIS'!$B$23/'DADOS GERAIS'!$B$24*E32,"")</f>
        <v/>
      </c>
      <c r="K56" s="177" t="str">
        <f t="shared" si="3"/>
        <v/>
      </c>
      <c r="M56" s="282" t="str">
        <f t="shared" si="4"/>
        <v/>
      </c>
      <c r="N56" s="283" t="str">
        <f t="shared" si="4"/>
        <v/>
      </c>
      <c r="O56" s="283" t="str">
        <f t="shared" si="4"/>
        <v/>
      </c>
      <c r="P56" s="283" t="str">
        <f t="shared" si="4"/>
        <v/>
      </c>
      <c r="Q56" s="288" t="str">
        <f t="shared" si="5"/>
        <v/>
      </c>
      <c r="R56" s="93"/>
      <c r="S56" s="93"/>
      <c r="T56" s="93"/>
      <c r="U56" s="93"/>
      <c r="V56" s="93"/>
      <c r="W56" s="93"/>
      <c r="X56" s="93"/>
      <c r="Y56" s="93"/>
      <c r="Z56" s="93"/>
      <c r="AA56" s="93"/>
      <c r="AB56" s="93"/>
    </row>
    <row r="57" spans="1:29" ht="15.75" customHeight="1" x14ac:dyDescent="0.2">
      <c r="A57" s="218" t="str">
        <f t="shared" si="2"/>
        <v/>
      </c>
      <c r="B57" s="121" t="str">
        <f>IF(D33&lt;&gt;"",(B33*F33/'DADOS GERAIS'!$B$23*D33)/'DADOS GERAIS'!$B$24*$E33,"")</f>
        <v/>
      </c>
      <c r="C57" s="121" t="str">
        <f>IF(D33&lt;&gt;"",(G33/'DADOS GERAIS'!$B$23*D33)/'DADOS GERAIS'!$B$24*E33,"")</f>
        <v/>
      </c>
      <c r="D57" s="121" t="str">
        <f>IF(H33&lt;&gt;0,IF(J33&gt;H33,(D33*H33*K33)/'DADOS GERAIS'!$B$24,(D33*J33*K33)/'DADOS GERAIS'!$B$24),"")</f>
        <v/>
      </c>
      <c r="E57" s="282" t="str">
        <f>IF(D33&lt;&gt;"",IF(N33=0,0,((L33*M33)/N33*O33*D33))/'DADOS GERAIS'!$B$24*E33,"")</f>
        <v/>
      </c>
      <c r="F57" s="283" t="str">
        <f>IF(D33&lt;&gt;"",IF(R33=0,0,((L33*M33)/R33*P33*Q33*D33))/'DADOS GERAIS'!$B$24*E33,"")</f>
        <v/>
      </c>
      <c r="G57" s="284" t="str">
        <f>IF(D33&lt;&gt;"",IF(U33=0,0,(L33*M33)/U33*S33*T33*D33)/'DADOS GERAIS'!$B$24*$E33,"")</f>
        <v/>
      </c>
      <c r="H57" s="121" t="str">
        <f>IF(V33&lt;&gt;"",V33*D33/'DADOS GERAIS'!$B$24*E33,"")</f>
        <v/>
      </c>
      <c r="I57" s="121"/>
      <c r="J57" s="119" t="str">
        <f>IF(W33&lt;&gt;"",W33*D33/'DADOS GERAIS'!$B$23/'DADOS GERAIS'!$B$24*E33,"")</f>
        <v/>
      </c>
      <c r="K57" s="177" t="str">
        <f t="shared" si="3"/>
        <v/>
      </c>
      <c r="M57" s="282" t="str">
        <f t="shared" ref="M57:P60" si="6">IF($M33&lt;&gt;"",E57/$D33/($M33*$L33),"")</f>
        <v/>
      </c>
      <c r="N57" s="283" t="str">
        <f t="shared" si="6"/>
        <v/>
      </c>
      <c r="O57" s="283" t="str">
        <f t="shared" si="6"/>
        <v/>
      </c>
      <c r="P57" s="283" t="str">
        <f t="shared" si="6"/>
        <v/>
      </c>
      <c r="Q57" s="288" t="str">
        <f t="shared" si="5"/>
        <v/>
      </c>
      <c r="R57" s="93"/>
      <c r="S57" s="93"/>
      <c r="T57" s="93"/>
      <c r="U57" s="93"/>
      <c r="V57" s="93"/>
      <c r="W57" s="93"/>
      <c r="X57" s="93"/>
      <c r="Y57" s="93"/>
      <c r="Z57" s="93"/>
      <c r="AA57" s="93"/>
      <c r="AB57" s="93"/>
    </row>
    <row r="58" spans="1:29" ht="15.75" customHeight="1" x14ac:dyDescent="0.2">
      <c r="A58" s="218" t="str">
        <f t="shared" si="2"/>
        <v/>
      </c>
      <c r="B58" s="121" t="str">
        <f>IF(D34&lt;&gt;"",(B34*F34/'DADOS GERAIS'!$B$23*D34)/'DADOS GERAIS'!$B$24*$E34,"")</f>
        <v/>
      </c>
      <c r="C58" s="121" t="str">
        <f>IF(D34&lt;&gt;"",(G34/'DADOS GERAIS'!$B$23*D34)/'DADOS GERAIS'!$B$24*E34,"")</f>
        <v/>
      </c>
      <c r="D58" s="121" t="str">
        <f>IF(H34&lt;&gt;0,IF(J34&gt;H34,(D34*H34*K34)/'DADOS GERAIS'!$B$24,(D34*J34*K34)/'DADOS GERAIS'!$B$24),"")</f>
        <v/>
      </c>
      <c r="E58" s="282" t="str">
        <f>IF(D34&lt;&gt;"",IF(N34=0,0,((L34*M34)/N34*O34*D34))/'DADOS GERAIS'!$B$24*E34,"")</f>
        <v/>
      </c>
      <c r="F58" s="283" t="str">
        <f>IF(D34&lt;&gt;"",IF(R34=0,0,((L34*M34)/R34*P34*Q34*D34))/'DADOS GERAIS'!$B$24*E34,"")</f>
        <v/>
      </c>
      <c r="G58" s="284" t="str">
        <f>IF(D34&lt;&gt;"",IF(U34=0,0,(L34*M34)/U34*S34*T34*D34)/'DADOS GERAIS'!$B$24*$E34,"")</f>
        <v/>
      </c>
      <c r="H58" s="121" t="str">
        <f>IF(V34&lt;&gt;"",V34*D34/'DADOS GERAIS'!$B$24*E34,"")</f>
        <v/>
      </c>
      <c r="I58" s="121"/>
      <c r="J58" s="119" t="str">
        <f>IF(W34&lt;&gt;"",W34*D34/'DADOS GERAIS'!$B$23/'DADOS GERAIS'!$B$24*E34,"")</f>
        <v/>
      </c>
      <c r="K58" s="177" t="str">
        <f t="shared" si="3"/>
        <v/>
      </c>
      <c r="M58" s="282" t="str">
        <f t="shared" si="6"/>
        <v/>
      </c>
      <c r="N58" s="283" t="str">
        <f t="shared" si="6"/>
        <v/>
      </c>
      <c r="O58" s="283" t="str">
        <f t="shared" si="6"/>
        <v/>
      </c>
      <c r="P58" s="283" t="str">
        <f t="shared" si="6"/>
        <v/>
      </c>
      <c r="Q58" s="288" t="str">
        <f t="shared" si="5"/>
        <v/>
      </c>
      <c r="R58" s="93"/>
      <c r="S58" s="93"/>
      <c r="T58" s="93"/>
      <c r="U58" s="93"/>
      <c r="V58" s="93"/>
      <c r="W58" s="93"/>
      <c r="X58" s="93"/>
      <c r="Y58" s="93"/>
      <c r="Z58" s="93"/>
      <c r="AA58" s="93"/>
      <c r="AB58" s="93"/>
    </row>
    <row r="59" spans="1:29" ht="15.75" customHeight="1" x14ac:dyDescent="0.2">
      <c r="A59" s="218" t="str">
        <f t="shared" si="2"/>
        <v/>
      </c>
      <c r="B59" s="121" t="str">
        <f>IF(D35&lt;&gt;"",(B35*F35/'DADOS GERAIS'!$B$23*D35)/'DADOS GERAIS'!$B$24*$E35,"")</f>
        <v/>
      </c>
      <c r="C59" s="121" t="str">
        <f>IF(D35&lt;&gt;"",(G35/'DADOS GERAIS'!$B$23*D35)/'DADOS GERAIS'!$B$24*E35,"")</f>
        <v/>
      </c>
      <c r="D59" s="121" t="str">
        <f>IF(H35&lt;&gt;0,IF(J35&gt;H35,(D35*H35*K35)/'DADOS GERAIS'!$B$24,(D35*J35*K35)/'DADOS GERAIS'!$B$24),"")</f>
        <v/>
      </c>
      <c r="E59" s="282" t="str">
        <f>IF(D35&lt;&gt;"",IF(N35=0,0,((L35*M35)/N35*O35*D35))/'DADOS GERAIS'!$B$24*E35,"")</f>
        <v/>
      </c>
      <c r="F59" s="283" t="str">
        <f>IF(D35&lt;&gt;"",IF(R35=0,0,((L35*M35)/R35*P35*Q35*D35))/'DADOS GERAIS'!$B$24*E35,"")</f>
        <v/>
      </c>
      <c r="G59" s="284" t="str">
        <f>IF(D35&lt;&gt;"",IF(U35=0,0,(L35*M35)/U35*S35*T35*D35)/'DADOS GERAIS'!$B$24*$E35,"")</f>
        <v/>
      </c>
      <c r="H59" s="121" t="str">
        <f>IF(V35&lt;&gt;"",V35*D35/'DADOS GERAIS'!$B$24*E35,"")</f>
        <v/>
      </c>
      <c r="I59" s="121"/>
      <c r="J59" s="119" t="str">
        <f>IF(W35&lt;&gt;"",W35*D35/'DADOS GERAIS'!$B$23/'DADOS GERAIS'!$B$24*E35,"")</f>
        <v/>
      </c>
      <c r="K59" s="177" t="str">
        <f t="shared" si="3"/>
        <v/>
      </c>
      <c r="M59" s="282" t="str">
        <f t="shared" si="6"/>
        <v/>
      </c>
      <c r="N59" s="283" t="str">
        <f t="shared" si="6"/>
        <v/>
      </c>
      <c r="O59" s="283" t="str">
        <f t="shared" si="6"/>
        <v/>
      </c>
      <c r="P59" s="283" t="str">
        <f t="shared" si="6"/>
        <v/>
      </c>
      <c r="Q59" s="288" t="str">
        <f t="shared" si="5"/>
        <v/>
      </c>
      <c r="R59" s="93"/>
      <c r="S59" s="93"/>
      <c r="T59" s="93"/>
      <c r="U59" s="93"/>
      <c r="V59" s="93"/>
      <c r="W59" s="93"/>
      <c r="X59" s="93"/>
      <c r="Y59" s="93"/>
      <c r="Z59" s="93"/>
      <c r="AA59" s="93"/>
      <c r="AB59" s="93"/>
    </row>
    <row r="60" spans="1:29" ht="15.75" customHeight="1" thickBot="1" x14ac:dyDescent="0.25">
      <c r="A60" s="219" t="str">
        <f t="shared" si="2"/>
        <v/>
      </c>
      <c r="B60" s="141" t="str">
        <f>IF(D36&lt;&gt;"",(B36*F36/'DADOS GERAIS'!$B$23*D36)/'DADOS GERAIS'!$B$24*$E36,"")</f>
        <v/>
      </c>
      <c r="C60" s="141" t="str">
        <f>IF(D36&lt;&gt;"",(G36/'DADOS GERAIS'!$B$23*D36)/'DADOS GERAIS'!$B$24*E36,"")</f>
        <v/>
      </c>
      <c r="D60" s="141" t="str">
        <f>IF(H36&lt;&gt;0,IF(J36&gt;H36,(D36*H36*K36)/'DADOS GERAIS'!$B$24,(D36*J36*K36)/'DADOS GERAIS'!$B$24),"")</f>
        <v/>
      </c>
      <c r="E60" s="282" t="str">
        <f>IF(D36&lt;&gt;"",IF(N36=0,0,((L36*M36)/N36*O36*D36))/'DADOS GERAIS'!$B$24*E36,"")</f>
        <v/>
      </c>
      <c r="F60" s="283" t="str">
        <f>IF(D36&lt;&gt;"",IF(R36=0,0,((L36*M36)/R36*P36*Q36*D36))/'DADOS GERAIS'!$B$24*E36,"")</f>
        <v/>
      </c>
      <c r="G60" s="284" t="str">
        <f>IF(D36&lt;&gt;"",IF(U36=0,0,(L36*M36)/U36*S36*T36*D36)/'DADOS GERAIS'!$B$24*$E36,"")</f>
        <v/>
      </c>
      <c r="H60" s="141" t="str">
        <f>IF(V36&lt;&gt;"",V36*D36/'DADOS GERAIS'!$B$24*E36,"")</f>
        <v/>
      </c>
      <c r="I60" s="141"/>
      <c r="J60" s="220" t="str">
        <f>IF(W36&lt;&gt;"",W36*D36/'DADOS GERAIS'!$B$23/'DADOS GERAIS'!$B$24*E36,"")</f>
        <v/>
      </c>
      <c r="K60" s="177" t="str">
        <f t="shared" si="3"/>
        <v/>
      </c>
      <c r="M60" s="289" t="str">
        <f t="shared" si="6"/>
        <v/>
      </c>
      <c r="N60" s="290" t="str">
        <f t="shared" si="6"/>
        <v/>
      </c>
      <c r="O60" s="290" t="str">
        <f t="shared" si="6"/>
        <v/>
      </c>
      <c r="P60" s="290" t="str">
        <f t="shared" si="6"/>
        <v/>
      </c>
      <c r="Q60" s="291" t="str">
        <f t="shared" si="5"/>
        <v/>
      </c>
      <c r="R60" s="93"/>
      <c r="S60" s="93"/>
      <c r="T60" s="93"/>
      <c r="U60" s="93"/>
      <c r="V60" s="93"/>
      <c r="W60" s="93"/>
      <c r="X60" s="93"/>
      <c r="Y60" s="93"/>
      <c r="Z60" s="93"/>
      <c r="AA60" s="93"/>
      <c r="AB60" s="93"/>
    </row>
    <row r="61" spans="1:29" ht="15.75" customHeight="1" thickBot="1" x14ac:dyDescent="0.25">
      <c r="B61" s="180">
        <f t="shared" ref="B61:K61" si="7">SUM(B41:B60)</f>
        <v>0</v>
      </c>
      <c r="C61" s="180">
        <f t="shared" si="7"/>
        <v>0</v>
      </c>
      <c r="D61" s="180">
        <f t="shared" si="7"/>
        <v>0</v>
      </c>
      <c r="E61" s="180">
        <f>SUM(E41:E60)</f>
        <v>0</v>
      </c>
      <c r="F61" s="180">
        <f>SUM(F41:F60)</f>
        <v>0</v>
      </c>
      <c r="G61" s="180">
        <f>SUM(G41:G60)</f>
        <v>0</v>
      </c>
      <c r="H61" s="220">
        <f>SUM(H41:H60)</f>
        <v>0</v>
      </c>
      <c r="I61" s="220"/>
      <c r="J61" s="180">
        <f t="shared" si="7"/>
        <v>0</v>
      </c>
      <c r="K61" s="183">
        <f t="shared" si="7"/>
        <v>0</v>
      </c>
      <c r="Z61" s="93"/>
      <c r="AA61" s="93"/>
      <c r="AB61" s="93"/>
      <c r="AC61" s="93"/>
    </row>
    <row r="62" spans="1:29" ht="15.75" customHeight="1" x14ac:dyDescent="0.2">
      <c r="W62" s="93"/>
      <c r="X62" s="93"/>
      <c r="Y62" s="93"/>
      <c r="Z62" s="93"/>
    </row>
    <row r="63" spans="1:29" ht="16.5" thickBot="1" x14ac:dyDescent="0.25">
      <c r="A63" s="83" t="s">
        <v>116</v>
      </c>
      <c r="C63" s="127"/>
      <c r="D63" s="127"/>
      <c r="E63" s="127"/>
      <c r="W63" s="93"/>
      <c r="X63" s="93"/>
      <c r="Y63" s="93"/>
      <c r="Z63" s="93"/>
    </row>
    <row r="64" spans="1:29" x14ac:dyDescent="0.2">
      <c r="A64" s="717"/>
      <c r="B64" s="718"/>
      <c r="C64" s="718"/>
      <c r="D64" s="718"/>
      <c r="E64" s="718"/>
      <c r="F64" s="718"/>
      <c r="G64" s="718"/>
      <c r="H64" s="718"/>
      <c r="I64" s="718"/>
      <c r="J64" s="718"/>
      <c r="K64" s="718"/>
      <c r="L64" s="718"/>
      <c r="M64" s="718"/>
      <c r="N64" s="718"/>
      <c r="O64" s="718"/>
      <c r="P64" s="718"/>
      <c r="Q64" s="718"/>
      <c r="R64" s="718"/>
      <c r="S64" s="718"/>
      <c r="T64" s="718"/>
      <c r="U64" s="718"/>
      <c r="V64" s="718"/>
      <c r="W64" s="719"/>
      <c r="X64" s="93"/>
      <c r="Y64" s="93"/>
      <c r="Z64" s="93"/>
    </row>
    <row r="65" spans="1:26" x14ac:dyDescent="0.2">
      <c r="A65" s="720"/>
      <c r="B65" s="721"/>
      <c r="C65" s="721"/>
      <c r="D65" s="721"/>
      <c r="E65" s="721"/>
      <c r="F65" s="721"/>
      <c r="G65" s="721"/>
      <c r="H65" s="721"/>
      <c r="I65" s="721"/>
      <c r="J65" s="721"/>
      <c r="K65" s="721"/>
      <c r="L65" s="721"/>
      <c r="M65" s="721"/>
      <c r="N65" s="721"/>
      <c r="O65" s="721"/>
      <c r="P65" s="721"/>
      <c r="Q65" s="721"/>
      <c r="R65" s="721"/>
      <c r="S65" s="721"/>
      <c r="T65" s="721"/>
      <c r="U65" s="721"/>
      <c r="V65" s="721"/>
      <c r="W65" s="722"/>
      <c r="X65" s="93"/>
      <c r="Y65" s="93"/>
      <c r="Z65" s="93"/>
    </row>
    <row r="66" spans="1:26" ht="13.5" thickBot="1" x14ac:dyDescent="0.25">
      <c r="A66" s="723"/>
      <c r="B66" s="724"/>
      <c r="C66" s="724"/>
      <c r="D66" s="724"/>
      <c r="E66" s="724"/>
      <c r="F66" s="724"/>
      <c r="G66" s="724"/>
      <c r="H66" s="724"/>
      <c r="I66" s="724"/>
      <c r="J66" s="724"/>
      <c r="K66" s="724"/>
      <c r="L66" s="724"/>
      <c r="M66" s="724"/>
      <c r="N66" s="724"/>
      <c r="O66" s="724"/>
      <c r="P66" s="724"/>
      <c r="Q66" s="724"/>
      <c r="R66" s="724"/>
      <c r="S66" s="724"/>
      <c r="T66" s="724"/>
      <c r="U66" s="724"/>
      <c r="V66" s="724"/>
      <c r="W66" s="725"/>
      <c r="X66" s="93"/>
      <c r="Y66" s="93"/>
      <c r="Z66" s="93"/>
    </row>
    <row r="67" spans="1:26" x14ac:dyDescent="0.2">
      <c r="W67" s="93"/>
      <c r="X67" s="93"/>
      <c r="Y67" s="93"/>
      <c r="Z67" s="93"/>
    </row>
    <row r="68" spans="1:26" x14ac:dyDescent="0.2">
      <c r="W68" s="93"/>
      <c r="X68" s="93"/>
      <c r="Y68" s="93"/>
      <c r="Z68" s="93"/>
    </row>
    <row r="69" spans="1:26" x14ac:dyDescent="0.2">
      <c r="W69" s="93"/>
      <c r="X69" s="93"/>
      <c r="Y69" s="93"/>
      <c r="Z69" s="93"/>
    </row>
    <row r="70" spans="1:26" x14ac:dyDescent="0.2">
      <c r="W70" s="93"/>
      <c r="X70" s="93"/>
      <c r="Y70" s="93"/>
      <c r="Z70" s="93"/>
    </row>
    <row r="71" spans="1:26" x14ac:dyDescent="0.2">
      <c r="W71" s="93"/>
      <c r="X71" s="93"/>
      <c r="Y71" s="93"/>
      <c r="Z71" s="93"/>
    </row>
    <row r="72" spans="1:26" x14ac:dyDescent="0.2">
      <c r="W72" s="93"/>
      <c r="X72" s="93"/>
      <c r="Y72" s="93"/>
      <c r="Z72" s="93"/>
    </row>
    <row r="73" spans="1:26" x14ac:dyDescent="0.2">
      <c r="W73" s="93"/>
      <c r="X73" s="93"/>
      <c r="Y73" s="93"/>
      <c r="Z73" s="93"/>
    </row>
    <row r="74" spans="1:26" x14ac:dyDescent="0.2">
      <c r="W74" s="93"/>
      <c r="X74" s="93"/>
      <c r="Y74" s="93"/>
      <c r="Z74" s="93"/>
    </row>
    <row r="75" spans="1:26" x14ac:dyDescent="0.2">
      <c r="W75" s="93"/>
      <c r="X75" s="93"/>
      <c r="Y75" s="93"/>
      <c r="Z75" s="93"/>
    </row>
    <row r="76" spans="1:26" x14ac:dyDescent="0.2">
      <c r="W76" s="93"/>
      <c r="X76" s="93"/>
      <c r="Y76" s="93"/>
      <c r="Z76" s="93"/>
    </row>
    <row r="77" spans="1:26" x14ac:dyDescent="0.2">
      <c r="W77" s="93"/>
      <c r="X77" s="93"/>
      <c r="Y77" s="93"/>
      <c r="Z77" s="93"/>
    </row>
    <row r="78" spans="1:26" x14ac:dyDescent="0.2">
      <c r="W78" s="93"/>
      <c r="X78" s="93"/>
      <c r="Y78" s="93"/>
      <c r="Z78" s="93"/>
    </row>
    <row r="79" spans="1:26" x14ac:dyDescent="0.2">
      <c r="W79" s="93"/>
      <c r="X79" s="93"/>
      <c r="Y79" s="93"/>
      <c r="Z79" s="93"/>
    </row>
    <row r="80" spans="1:26" x14ac:dyDescent="0.2">
      <c r="W80" s="93"/>
      <c r="X80" s="93"/>
      <c r="Y80" s="93"/>
      <c r="Z80" s="93"/>
    </row>
    <row r="81" spans="23:26" x14ac:dyDescent="0.2">
      <c r="W81" s="93"/>
      <c r="X81" s="93"/>
      <c r="Y81" s="93"/>
      <c r="Z81" s="93"/>
    </row>
    <row r="82" spans="23:26" x14ac:dyDescent="0.2">
      <c r="W82" s="93"/>
      <c r="X82" s="93"/>
      <c r="Y82" s="93"/>
      <c r="Z82" s="93"/>
    </row>
    <row r="83" spans="23:26" x14ac:dyDescent="0.2">
      <c r="W83" s="93"/>
      <c r="X83" s="93"/>
      <c r="Y83" s="93"/>
      <c r="Z83" s="93"/>
    </row>
    <row r="84" spans="23:26" x14ac:dyDescent="0.2">
      <c r="W84" s="93"/>
      <c r="X84" s="93"/>
      <c r="Y84" s="93"/>
      <c r="Z84" s="93"/>
    </row>
    <row r="85" spans="23:26" x14ac:dyDescent="0.2">
      <c r="W85" s="93"/>
      <c r="X85" s="93"/>
      <c r="Y85" s="93"/>
      <c r="Z85" s="93"/>
    </row>
    <row r="86" spans="23:26" x14ac:dyDescent="0.2">
      <c r="W86" s="93"/>
      <c r="X86" s="93"/>
      <c r="Y86" s="93"/>
      <c r="Z86" s="93"/>
    </row>
    <row r="87" spans="23:26" x14ac:dyDescent="0.2">
      <c r="W87" s="93"/>
      <c r="X87" s="93"/>
      <c r="Y87" s="93"/>
      <c r="Z87" s="93"/>
    </row>
    <row r="88" spans="23:26" x14ac:dyDescent="0.2">
      <c r="W88" s="93"/>
      <c r="X88" s="93"/>
      <c r="Y88" s="93"/>
      <c r="Z88" s="93"/>
    </row>
    <row r="89" spans="23:26" x14ac:dyDescent="0.2">
      <c r="W89" s="93"/>
      <c r="X89" s="93"/>
      <c r="Y89" s="93"/>
      <c r="Z89" s="93"/>
    </row>
    <row r="90" spans="23:26" x14ac:dyDescent="0.2">
      <c r="W90" s="93"/>
      <c r="X90" s="93"/>
      <c r="Y90" s="93"/>
      <c r="Z90" s="93"/>
    </row>
    <row r="91" spans="23:26" x14ac:dyDescent="0.2">
      <c r="W91" s="93"/>
      <c r="X91" s="93"/>
      <c r="Y91" s="93"/>
      <c r="Z91" s="93"/>
    </row>
    <row r="92" spans="23:26" x14ac:dyDescent="0.2">
      <c r="W92" s="93"/>
      <c r="X92" s="93"/>
      <c r="Y92" s="93"/>
      <c r="Z92" s="93"/>
    </row>
    <row r="93" spans="23:26" x14ac:dyDescent="0.2">
      <c r="W93" s="93"/>
      <c r="X93" s="93"/>
      <c r="Y93" s="93"/>
      <c r="Z93" s="93"/>
    </row>
    <row r="94" spans="23:26" x14ac:dyDescent="0.2">
      <c r="W94" s="93"/>
      <c r="X94" s="93"/>
      <c r="Y94" s="93"/>
      <c r="Z94" s="93"/>
    </row>
    <row r="95" spans="23:26" x14ac:dyDescent="0.2">
      <c r="W95" s="93"/>
      <c r="X95" s="93"/>
      <c r="Y95" s="93"/>
      <c r="Z95" s="93"/>
    </row>
    <row r="96" spans="23:26" x14ac:dyDescent="0.2">
      <c r="W96" s="93"/>
      <c r="X96" s="93"/>
      <c r="Y96" s="93"/>
      <c r="Z96" s="93"/>
    </row>
    <row r="97" spans="23:26" x14ac:dyDescent="0.2">
      <c r="W97" s="93"/>
      <c r="X97" s="93"/>
      <c r="Y97" s="93"/>
      <c r="Z97" s="93"/>
    </row>
    <row r="98" spans="23:26" x14ac:dyDescent="0.2">
      <c r="W98" s="93"/>
      <c r="X98" s="93"/>
      <c r="Y98" s="93"/>
      <c r="Z98" s="93"/>
    </row>
    <row r="99" spans="23:26" x14ac:dyDescent="0.2">
      <c r="W99" s="93"/>
      <c r="X99" s="93"/>
      <c r="Y99" s="93"/>
      <c r="Z99" s="93"/>
    </row>
    <row r="100" spans="23:26" x14ac:dyDescent="0.2">
      <c r="W100" s="93"/>
      <c r="X100" s="93"/>
      <c r="Y100" s="93"/>
      <c r="Z100" s="93"/>
    </row>
    <row r="101" spans="23:26" x14ac:dyDescent="0.2">
      <c r="W101" s="93"/>
      <c r="X101" s="93"/>
      <c r="Y101" s="93"/>
      <c r="Z101" s="93"/>
    </row>
    <row r="102" spans="23:26" x14ac:dyDescent="0.2">
      <c r="W102" s="93"/>
      <c r="X102" s="93"/>
      <c r="Y102" s="93"/>
      <c r="Z102" s="93"/>
    </row>
    <row r="103" spans="23:26" x14ac:dyDescent="0.2">
      <c r="W103" s="93"/>
      <c r="X103" s="93"/>
      <c r="Y103" s="93"/>
      <c r="Z103" s="93"/>
    </row>
    <row r="104" spans="23:26" x14ac:dyDescent="0.2">
      <c r="W104" s="93"/>
      <c r="X104" s="93"/>
      <c r="Y104" s="93"/>
      <c r="Z104" s="93"/>
    </row>
    <row r="105" spans="23:26" x14ac:dyDescent="0.2">
      <c r="W105" s="93"/>
      <c r="X105" s="93"/>
      <c r="Y105" s="93"/>
      <c r="Z105" s="93"/>
    </row>
    <row r="106" spans="23:26" x14ac:dyDescent="0.2">
      <c r="W106" s="93"/>
      <c r="X106" s="93"/>
      <c r="Y106" s="93"/>
      <c r="Z106" s="93"/>
    </row>
    <row r="107" spans="23:26" x14ac:dyDescent="0.2">
      <c r="W107" s="93"/>
      <c r="X107" s="93"/>
      <c r="Y107" s="93"/>
      <c r="Z107" s="93"/>
    </row>
    <row r="108" spans="23:26" x14ac:dyDescent="0.2">
      <c r="W108" s="93"/>
      <c r="X108" s="93"/>
      <c r="Y108" s="93"/>
      <c r="Z108" s="93"/>
    </row>
    <row r="109" spans="23:26" x14ac:dyDescent="0.2">
      <c r="W109" s="93"/>
      <c r="X109" s="93"/>
      <c r="Y109" s="93"/>
      <c r="Z109" s="93"/>
    </row>
    <row r="110" spans="23:26" x14ac:dyDescent="0.2">
      <c r="W110" s="93"/>
      <c r="X110" s="93"/>
      <c r="Y110" s="93"/>
      <c r="Z110" s="93"/>
    </row>
    <row r="111" spans="23:26" x14ac:dyDescent="0.2">
      <c r="W111" s="93"/>
      <c r="X111" s="93"/>
      <c r="Y111" s="93"/>
      <c r="Z111" s="93"/>
    </row>
    <row r="112" spans="23:26" x14ac:dyDescent="0.2">
      <c r="W112" s="93"/>
      <c r="X112" s="93"/>
      <c r="Y112" s="93"/>
      <c r="Z112" s="93"/>
    </row>
    <row r="113" spans="23:26" x14ac:dyDescent="0.2">
      <c r="W113" s="93"/>
      <c r="X113" s="93"/>
      <c r="Y113" s="93"/>
      <c r="Z113" s="93"/>
    </row>
    <row r="114" spans="23:26" x14ac:dyDescent="0.2">
      <c r="W114" s="93"/>
      <c r="X114" s="93"/>
      <c r="Y114" s="93"/>
      <c r="Z114" s="93"/>
    </row>
    <row r="115" spans="23:26" x14ac:dyDescent="0.2">
      <c r="W115" s="93"/>
      <c r="X115" s="93"/>
      <c r="Y115" s="93"/>
      <c r="Z115" s="93"/>
    </row>
    <row r="116" spans="23:26" x14ac:dyDescent="0.2">
      <c r="W116" s="93"/>
      <c r="X116" s="93"/>
      <c r="Y116" s="93"/>
      <c r="Z116" s="93"/>
    </row>
    <row r="117" spans="23:26" x14ac:dyDescent="0.2">
      <c r="W117" s="93"/>
      <c r="X117" s="93"/>
      <c r="Y117" s="93"/>
      <c r="Z117" s="93"/>
    </row>
    <row r="118" spans="23:26" x14ac:dyDescent="0.2">
      <c r="W118" s="93"/>
      <c r="X118" s="93"/>
      <c r="Y118" s="93"/>
      <c r="Z118" s="93"/>
    </row>
    <row r="119" spans="23:26" x14ac:dyDescent="0.2">
      <c r="W119" s="93"/>
      <c r="X119" s="93"/>
      <c r="Y119" s="93"/>
      <c r="Z119" s="93"/>
    </row>
    <row r="120" spans="23:26" x14ac:dyDescent="0.2">
      <c r="W120" s="93"/>
      <c r="X120" s="93"/>
      <c r="Y120" s="93"/>
      <c r="Z120" s="93"/>
    </row>
    <row r="121" spans="23:26" x14ac:dyDescent="0.2">
      <c r="W121" s="93"/>
      <c r="X121" s="93"/>
      <c r="Y121" s="93"/>
      <c r="Z121" s="93"/>
    </row>
    <row r="122" spans="23:26" x14ac:dyDescent="0.2">
      <c r="W122" s="93"/>
      <c r="X122" s="93"/>
      <c r="Y122" s="93"/>
      <c r="Z122" s="93"/>
    </row>
    <row r="123" spans="23:26" x14ac:dyDescent="0.2">
      <c r="W123" s="93"/>
      <c r="X123" s="93"/>
      <c r="Y123" s="93"/>
      <c r="Z123" s="93"/>
    </row>
    <row r="124" spans="23:26" x14ac:dyDescent="0.2">
      <c r="W124" s="93"/>
      <c r="X124" s="93"/>
      <c r="Y124" s="93"/>
      <c r="Z124" s="93"/>
    </row>
    <row r="125" spans="23:26" x14ac:dyDescent="0.2">
      <c r="W125" s="93"/>
      <c r="X125" s="93"/>
      <c r="Y125" s="93"/>
      <c r="Z125" s="93"/>
    </row>
    <row r="126" spans="23:26" x14ac:dyDescent="0.2">
      <c r="W126" s="93"/>
      <c r="X126" s="93"/>
      <c r="Y126" s="93"/>
      <c r="Z126" s="93"/>
    </row>
    <row r="127" spans="23:26" x14ac:dyDescent="0.2">
      <c r="W127" s="93"/>
      <c r="X127" s="93"/>
      <c r="Y127" s="93"/>
      <c r="Z127" s="93"/>
    </row>
    <row r="128" spans="23:26" x14ac:dyDescent="0.2">
      <c r="W128" s="93"/>
      <c r="X128" s="93"/>
      <c r="Y128" s="93"/>
      <c r="Z128" s="93"/>
    </row>
    <row r="129" spans="23:26" x14ac:dyDescent="0.2">
      <c r="W129" s="93"/>
      <c r="X129" s="93"/>
      <c r="Y129" s="93"/>
      <c r="Z129" s="93"/>
    </row>
    <row r="130" spans="23:26" x14ac:dyDescent="0.2">
      <c r="W130" s="93"/>
      <c r="X130" s="93"/>
      <c r="Y130" s="93"/>
      <c r="Z130" s="93"/>
    </row>
    <row r="131" spans="23:26" x14ac:dyDescent="0.2">
      <c r="W131" s="93"/>
      <c r="X131" s="93"/>
      <c r="Y131" s="93"/>
      <c r="Z131" s="93"/>
    </row>
    <row r="132" spans="23:26" x14ac:dyDescent="0.2">
      <c r="W132" s="93"/>
      <c r="X132" s="93"/>
      <c r="Y132" s="93"/>
      <c r="Z132" s="93"/>
    </row>
    <row r="133" spans="23:26" x14ac:dyDescent="0.2">
      <c r="W133" s="93"/>
      <c r="X133" s="93"/>
      <c r="Y133" s="93"/>
      <c r="Z133" s="93"/>
    </row>
    <row r="134" spans="23:26" x14ac:dyDescent="0.2">
      <c r="W134" s="93"/>
      <c r="X134" s="93"/>
      <c r="Y134" s="93"/>
      <c r="Z134" s="93"/>
    </row>
    <row r="135" spans="23:26" x14ac:dyDescent="0.2">
      <c r="W135" s="93"/>
      <c r="X135" s="93"/>
      <c r="Y135" s="93"/>
      <c r="Z135" s="93"/>
    </row>
    <row r="136" spans="23:26" x14ac:dyDescent="0.2">
      <c r="W136" s="93"/>
      <c r="X136" s="93"/>
      <c r="Y136" s="93"/>
      <c r="Z136" s="93"/>
    </row>
    <row r="137" spans="23:26" x14ac:dyDescent="0.2">
      <c r="W137" s="93"/>
      <c r="X137" s="93"/>
      <c r="Y137" s="93"/>
      <c r="Z137" s="93"/>
    </row>
    <row r="138" spans="23:26" x14ac:dyDescent="0.2">
      <c r="W138" s="93"/>
      <c r="X138" s="93"/>
      <c r="Y138" s="93"/>
      <c r="Z138" s="93"/>
    </row>
    <row r="139" spans="23:26" x14ac:dyDescent="0.2">
      <c r="W139" s="93"/>
      <c r="X139" s="93"/>
      <c r="Y139" s="93"/>
      <c r="Z139" s="93"/>
    </row>
    <row r="140" spans="23:26" x14ac:dyDescent="0.2">
      <c r="W140" s="93"/>
      <c r="X140" s="93"/>
      <c r="Y140" s="93"/>
      <c r="Z140" s="93"/>
    </row>
    <row r="141" spans="23:26" x14ac:dyDescent="0.2">
      <c r="W141" s="93"/>
      <c r="X141" s="93"/>
      <c r="Y141" s="93"/>
      <c r="Z141" s="93"/>
    </row>
    <row r="142" spans="23:26" x14ac:dyDescent="0.2">
      <c r="W142" s="93"/>
      <c r="X142" s="93"/>
      <c r="Y142" s="93"/>
      <c r="Z142" s="93"/>
    </row>
    <row r="143" spans="23:26" x14ac:dyDescent="0.2">
      <c r="W143" s="93"/>
      <c r="X143" s="93"/>
      <c r="Y143" s="93"/>
      <c r="Z143" s="93"/>
    </row>
    <row r="144" spans="23:26" x14ac:dyDescent="0.2">
      <c r="W144" s="93"/>
      <c r="X144" s="93"/>
      <c r="Y144" s="93"/>
      <c r="Z144" s="93"/>
    </row>
    <row r="145" spans="23:26" x14ac:dyDescent="0.2">
      <c r="W145" s="93"/>
      <c r="X145" s="93"/>
      <c r="Y145" s="93"/>
      <c r="Z145" s="93"/>
    </row>
    <row r="146" spans="23:26" x14ac:dyDescent="0.2">
      <c r="W146" s="93"/>
      <c r="X146" s="93"/>
      <c r="Y146" s="93"/>
      <c r="Z146" s="93"/>
    </row>
    <row r="147" spans="23:26" x14ac:dyDescent="0.2">
      <c r="W147" s="93"/>
      <c r="X147" s="93"/>
      <c r="Y147" s="93"/>
      <c r="Z147" s="93"/>
    </row>
    <row r="148" spans="23:26" x14ac:dyDescent="0.2">
      <c r="W148" s="93"/>
      <c r="X148" s="93"/>
      <c r="Y148" s="93"/>
      <c r="Z148" s="93"/>
    </row>
    <row r="149" spans="23:26" x14ac:dyDescent="0.2">
      <c r="W149" s="93"/>
      <c r="X149" s="93"/>
      <c r="Y149" s="93"/>
      <c r="Z149" s="93"/>
    </row>
    <row r="150" spans="23:26" x14ac:dyDescent="0.2">
      <c r="W150" s="93"/>
      <c r="X150" s="93"/>
      <c r="Y150" s="93"/>
      <c r="Z150" s="93"/>
    </row>
    <row r="151" spans="23:26" x14ac:dyDescent="0.2">
      <c r="W151" s="93"/>
      <c r="X151" s="93"/>
      <c r="Y151" s="93"/>
      <c r="Z151" s="93"/>
    </row>
    <row r="152" spans="23:26" x14ac:dyDescent="0.2">
      <c r="W152" s="93"/>
      <c r="X152" s="93"/>
      <c r="Y152" s="93"/>
      <c r="Z152" s="93"/>
    </row>
    <row r="153" spans="23:26" x14ac:dyDescent="0.2">
      <c r="W153" s="93"/>
      <c r="X153" s="93"/>
      <c r="Y153" s="93"/>
      <c r="Z153" s="93"/>
    </row>
    <row r="154" spans="23:26" x14ac:dyDescent="0.2">
      <c r="W154" s="93"/>
      <c r="X154" s="93"/>
      <c r="Y154" s="93"/>
      <c r="Z154" s="93"/>
    </row>
    <row r="155" spans="23:26" x14ac:dyDescent="0.2">
      <c r="W155" s="93"/>
      <c r="X155" s="93"/>
      <c r="Y155" s="93"/>
      <c r="Z155" s="93"/>
    </row>
    <row r="156" spans="23:26" x14ac:dyDescent="0.2">
      <c r="W156" s="93"/>
      <c r="X156" s="93"/>
      <c r="Y156" s="93"/>
      <c r="Z156" s="93"/>
    </row>
    <row r="157" spans="23:26" x14ac:dyDescent="0.2">
      <c r="W157" s="93"/>
      <c r="X157" s="93"/>
      <c r="Y157" s="93"/>
      <c r="Z157" s="93"/>
    </row>
    <row r="158" spans="23:26" x14ac:dyDescent="0.2">
      <c r="W158" s="93"/>
      <c r="X158" s="93"/>
      <c r="Y158" s="93"/>
      <c r="Z158" s="93"/>
    </row>
    <row r="159" spans="23:26" x14ac:dyDescent="0.2">
      <c r="W159" s="93"/>
      <c r="X159" s="93"/>
      <c r="Y159" s="93"/>
      <c r="Z159" s="93"/>
    </row>
    <row r="160" spans="23:26" x14ac:dyDescent="0.2">
      <c r="W160" s="93"/>
      <c r="X160" s="93"/>
      <c r="Y160" s="93"/>
      <c r="Z160" s="93"/>
    </row>
    <row r="161" spans="23:26" x14ac:dyDescent="0.2">
      <c r="W161" s="93"/>
      <c r="X161" s="93"/>
      <c r="Y161" s="93"/>
      <c r="Z161" s="93"/>
    </row>
    <row r="162" spans="23:26" x14ac:dyDescent="0.2">
      <c r="W162" s="93"/>
      <c r="X162" s="93"/>
      <c r="Y162" s="93"/>
      <c r="Z162" s="93"/>
    </row>
    <row r="163" spans="23:26" x14ac:dyDescent="0.2">
      <c r="W163" s="93"/>
      <c r="X163" s="93"/>
      <c r="Y163" s="93"/>
      <c r="Z163" s="93"/>
    </row>
    <row r="164" spans="23:26" x14ac:dyDescent="0.2">
      <c r="W164" s="93"/>
      <c r="X164" s="93"/>
      <c r="Y164" s="93"/>
      <c r="Z164" s="93"/>
    </row>
    <row r="165" spans="23:26" x14ac:dyDescent="0.2">
      <c r="W165" s="93"/>
      <c r="X165" s="93"/>
      <c r="Y165" s="93"/>
      <c r="Z165" s="93"/>
    </row>
    <row r="166" spans="23:26" x14ac:dyDescent="0.2">
      <c r="W166" s="93"/>
      <c r="X166" s="93"/>
      <c r="Y166" s="93"/>
      <c r="Z166" s="93"/>
    </row>
    <row r="167" spans="23:26" x14ac:dyDescent="0.2">
      <c r="W167" s="93"/>
      <c r="X167" s="93"/>
      <c r="Y167" s="93"/>
      <c r="Z167" s="93"/>
    </row>
    <row r="168" spans="23:26" x14ac:dyDescent="0.2">
      <c r="W168" s="93"/>
      <c r="X168" s="93"/>
      <c r="Y168" s="93"/>
      <c r="Z168" s="93"/>
    </row>
    <row r="169" spans="23:26" x14ac:dyDescent="0.2">
      <c r="W169" s="93"/>
      <c r="X169" s="93"/>
      <c r="Y169" s="93"/>
      <c r="Z169" s="93"/>
    </row>
    <row r="170" spans="23:26" x14ac:dyDescent="0.2">
      <c r="W170" s="93"/>
      <c r="X170" s="93"/>
      <c r="Y170" s="93"/>
      <c r="Z170" s="93"/>
    </row>
    <row r="171" spans="23:26" x14ac:dyDescent="0.2">
      <c r="W171" s="93"/>
      <c r="X171" s="93"/>
      <c r="Y171" s="93"/>
      <c r="Z171" s="93"/>
    </row>
    <row r="172" spans="23:26" x14ac:dyDescent="0.2">
      <c r="W172" s="93"/>
      <c r="X172" s="93"/>
      <c r="Y172" s="93"/>
      <c r="Z172" s="93"/>
    </row>
    <row r="173" spans="23:26" x14ac:dyDescent="0.2">
      <c r="W173" s="93"/>
      <c r="X173" s="93"/>
      <c r="Y173" s="93"/>
      <c r="Z173" s="93"/>
    </row>
    <row r="174" spans="23:26" x14ac:dyDescent="0.2">
      <c r="W174" s="93"/>
      <c r="X174" s="93"/>
      <c r="Y174" s="93"/>
      <c r="Z174" s="93"/>
    </row>
    <row r="175" spans="23:26" x14ac:dyDescent="0.2">
      <c r="W175" s="93"/>
      <c r="X175" s="93"/>
      <c r="Y175" s="93"/>
      <c r="Z175" s="93"/>
    </row>
    <row r="176" spans="23:26" x14ac:dyDescent="0.2">
      <c r="W176" s="93"/>
      <c r="X176" s="93"/>
      <c r="Y176" s="93"/>
      <c r="Z176" s="93"/>
    </row>
    <row r="177" spans="23:26" x14ac:dyDescent="0.2">
      <c r="W177" s="93"/>
      <c r="X177" s="93"/>
      <c r="Y177" s="93"/>
      <c r="Z177" s="93"/>
    </row>
    <row r="178" spans="23:26" x14ac:dyDescent="0.2">
      <c r="W178" s="93"/>
      <c r="X178" s="93"/>
      <c r="Y178" s="93"/>
      <c r="Z178" s="93"/>
    </row>
    <row r="179" spans="23:26" x14ac:dyDescent="0.2">
      <c r="W179" s="93"/>
      <c r="X179" s="93"/>
      <c r="Y179" s="93"/>
      <c r="Z179" s="93"/>
    </row>
    <row r="180" spans="23:26" x14ac:dyDescent="0.2">
      <c r="W180" s="93"/>
      <c r="X180" s="93"/>
      <c r="Y180" s="93"/>
      <c r="Z180" s="93"/>
    </row>
    <row r="181" spans="23:26" x14ac:dyDescent="0.2">
      <c r="W181" s="93"/>
      <c r="X181" s="93"/>
      <c r="Y181" s="93"/>
      <c r="Z181" s="93"/>
    </row>
    <row r="182" spans="23:26" x14ac:dyDescent="0.2">
      <c r="W182" s="93"/>
      <c r="X182" s="93"/>
      <c r="Y182" s="93"/>
      <c r="Z182" s="93"/>
    </row>
    <row r="183" spans="23:26" x14ac:dyDescent="0.2">
      <c r="W183" s="93"/>
      <c r="X183" s="93"/>
      <c r="Y183" s="93"/>
      <c r="Z183" s="93"/>
    </row>
    <row r="184" spans="23:26" x14ac:dyDescent="0.2">
      <c r="W184" s="93"/>
      <c r="X184" s="93"/>
      <c r="Y184" s="93"/>
      <c r="Z184" s="93"/>
    </row>
    <row r="185" spans="23:26" x14ac:dyDescent="0.2">
      <c r="W185" s="93"/>
      <c r="X185" s="93"/>
      <c r="Y185" s="93"/>
      <c r="Z185" s="93"/>
    </row>
    <row r="186" spans="23:26" x14ac:dyDescent="0.2">
      <c r="W186" s="93"/>
      <c r="X186" s="93"/>
      <c r="Y186" s="93"/>
      <c r="Z186" s="93"/>
    </row>
    <row r="187" spans="23:26" x14ac:dyDescent="0.2">
      <c r="W187" s="93"/>
      <c r="X187" s="93"/>
      <c r="Y187" s="93"/>
      <c r="Z187" s="93"/>
    </row>
    <row r="188" spans="23:26" x14ac:dyDescent="0.2">
      <c r="W188" s="93"/>
      <c r="X188" s="93"/>
      <c r="Y188" s="93"/>
      <c r="Z188" s="93"/>
    </row>
    <row r="189" spans="23:26" x14ac:dyDescent="0.2">
      <c r="W189" s="93"/>
      <c r="X189" s="93"/>
      <c r="Y189" s="93"/>
      <c r="Z189" s="93"/>
    </row>
    <row r="190" spans="23:26" x14ac:dyDescent="0.2">
      <c r="W190" s="93"/>
      <c r="X190" s="93"/>
      <c r="Y190" s="93"/>
      <c r="Z190" s="93"/>
    </row>
    <row r="191" spans="23:26" x14ac:dyDescent="0.2">
      <c r="W191" s="93"/>
      <c r="X191" s="93"/>
      <c r="Y191" s="93"/>
      <c r="Z191" s="93"/>
    </row>
    <row r="192" spans="23:26" x14ac:dyDescent="0.2">
      <c r="W192" s="93"/>
      <c r="X192" s="93"/>
      <c r="Y192" s="93"/>
      <c r="Z192" s="93"/>
    </row>
    <row r="193" spans="23:26" x14ac:dyDescent="0.2">
      <c r="W193" s="93"/>
      <c r="X193" s="93"/>
      <c r="Y193" s="93"/>
      <c r="Z193" s="93"/>
    </row>
    <row r="194" spans="23:26" x14ac:dyDescent="0.2">
      <c r="W194" s="93"/>
      <c r="X194" s="93"/>
      <c r="Y194" s="93"/>
      <c r="Z194" s="93"/>
    </row>
    <row r="195" spans="23:26" x14ac:dyDescent="0.2">
      <c r="W195" s="93"/>
      <c r="X195" s="93"/>
      <c r="Y195" s="93"/>
      <c r="Z195" s="93"/>
    </row>
    <row r="196" spans="23:26" x14ac:dyDescent="0.2">
      <c r="W196" s="93"/>
      <c r="X196" s="93"/>
      <c r="Y196" s="93"/>
      <c r="Z196" s="93"/>
    </row>
    <row r="197" spans="23:26" x14ac:dyDescent="0.2">
      <c r="W197" s="93"/>
      <c r="X197" s="93"/>
      <c r="Y197" s="93"/>
      <c r="Z197" s="93"/>
    </row>
    <row r="198" spans="23:26" x14ac:dyDescent="0.2">
      <c r="W198" s="93"/>
      <c r="X198" s="93"/>
      <c r="Y198" s="93"/>
      <c r="Z198" s="93"/>
    </row>
    <row r="199" spans="23:26" x14ac:dyDescent="0.2">
      <c r="W199" s="93"/>
      <c r="X199" s="93"/>
      <c r="Y199" s="93"/>
      <c r="Z199" s="93"/>
    </row>
    <row r="200" spans="23:26" x14ac:dyDescent="0.2">
      <c r="W200" s="93"/>
      <c r="X200" s="93"/>
      <c r="Y200" s="93"/>
      <c r="Z200" s="93"/>
    </row>
    <row r="201" spans="23:26" x14ac:dyDescent="0.2">
      <c r="W201" s="93"/>
      <c r="X201" s="93"/>
      <c r="Y201" s="93"/>
      <c r="Z201" s="93"/>
    </row>
    <row r="202" spans="23:26" x14ac:dyDescent="0.2">
      <c r="W202" s="93"/>
      <c r="X202" s="93"/>
      <c r="Y202" s="93"/>
      <c r="Z202" s="93"/>
    </row>
    <row r="203" spans="23:26" x14ac:dyDescent="0.2">
      <c r="W203" s="93"/>
      <c r="X203" s="93"/>
      <c r="Y203" s="93"/>
      <c r="Z203" s="93"/>
    </row>
    <row r="204" spans="23:26" x14ac:dyDescent="0.2">
      <c r="W204" s="93"/>
      <c r="X204" s="93"/>
      <c r="Y204" s="93"/>
      <c r="Z204" s="93"/>
    </row>
    <row r="205" spans="23:26" x14ac:dyDescent="0.2">
      <c r="W205" s="93"/>
      <c r="X205" s="93"/>
      <c r="Y205" s="93"/>
      <c r="Z205" s="93"/>
    </row>
    <row r="206" spans="23:26" x14ac:dyDescent="0.2">
      <c r="W206" s="93"/>
      <c r="X206" s="93"/>
      <c r="Y206" s="93"/>
      <c r="Z206" s="93"/>
    </row>
    <row r="207" spans="23:26" x14ac:dyDescent="0.2">
      <c r="W207" s="93"/>
      <c r="X207" s="93"/>
      <c r="Y207" s="93"/>
      <c r="Z207" s="93"/>
    </row>
    <row r="208" spans="23:26" x14ac:dyDescent="0.2">
      <c r="W208" s="93"/>
      <c r="X208" s="93"/>
      <c r="Y208" s="93"/>
      <c r="Z208" s="93"/>
    </row>
    <row r="209" spans="23:26" x14ac:dyDescent="0.2">
      <c r="W209" s="93"/>
      <c r="X209" s="93"/>
      <c r="Y209" s="93"/>
      <c r="Z209" s="93"/>
    </row>
    <row r="210" spans="23:26" x14ac:dyDescent="0.2">
      <c r="W210" s="93"/>
      <c r="X210" s="93"/>
      <c r="Y210" s="93"/>
      <c r="Z210" s="93"/>
    </row>
    <row r="211" spans="23:26" x14ac:dyDescent="0.2">
      <c r="W211" s="93"/>
      <c r="X211" s="93"/>
      <c r="Y211" s="93"/>
      <c r="Z211" s="93"/>
    </row>
    <row r="212" spans="23:26" x14ac:dyDescent="0.2">
      <c r="W212" s="93"/>
      <c r="X212" s="93"/>
      <c r="Y212" s="93"/>
      <c r="Z212" s="93"/>
    </row>
    <row r="213" spans="23:26" x14ac:dyDescent="0.2">
      <c r="W213" s="93"/>
      <c r="X213" s="93"/>
      <c r="Y213" s="93"/>
      <c r="Z213" s="93"/>
    </row>
    <row r="214" spans="23:26" x14ac:dyDescent="0.2">
      <c r="W214" s="93"/>
      <c r="X214" s="93"/>
      <c r="Y214" s="93"/>
      <c r="Z214" s="93"/>
    </row>
    <row r="215" spans="23:26" x14ac:dyDescent="0.2">
      <c r="W215" s="93"/>
      <c r="X215" s="93"/>
      <c r="Y215" s="93"/>
      <c r="Z215" s="93"/>
    </row>
    <row r="216" spans="23:26" x14ac:dyDescent="0.2">
      <c r="W216" s="93"/>
      <c r="X216" s="93"/>
      <c r="Y216" s="93"/>
      <c r="Z216" s="93"/>
    </row>
    <row r="217" spans="23:26" x14ac:dyDescent="0.2">
      <c r="W217" s="93"/>
      <c r="X217" s="93"/>
      <c r="Y217" s="93"/>
      <c r="Z217" s="93"/>
    </row>
    <row r="218" spans="23:26" x14ac:dyDescent="0.2">
      <c r="W218" s="93"/>
      <c r="X218" s="93"/>
      <c r="Y218" s="93"/>
      <c r="Z218" s="93"/>
    </row>
    <row r="219" spans="23:26" x14ac:dyDescent="0.2">
      <c r="W219" s="93"/>
      <c r="X219" s="93"/>
      <c r="Y219" s="93"/>
      <c r="Z219" s="93"/>
    </row>
    <row r="220" spans="23:26" x14ac:dyDescent="0.2">
      <c r="W220" s="93"/>
      <c r="X220" s="93"/>
      <c r="Y220" s="93"/>
      <c r="Z220" s="93"/>
    </row>
    <row r="221" spans="23:26" x14ac:dyDescent="0.2">
      <c r="W221" s="93"/>
      <c r="X221" s="93"/>
      <c r="Y221" s="93"/>
      <c r="Z221" s="93"/>
    </row>
    <row r="222" spans="23:26" x14ac:dyDescent="0.2">
      <c r="W222" s="93"/>
      <c r="X222" s="93"/>
      <c r="Y222" s="93"/>
      <c r="Z222" s="93"/>
    </row>
    <row r="223" spans="23:26" x14ac:dyDescent="0.2">
      <c r="W223" s="93"/>
      <c r="X223" s="93"/>
      <c r="Y223" s="93"/>
      <c r="Z223" s="93"/>
    </row>
    <row r="224" spans="23:26" x14ac:dyDescent="0.2">
      <c r="W224" s="93"/>
      <c r="X224" s="93"/>
      <c r="Y224" s="93"/>
      <c r="Z224" s="93"/>
    </row>
    <row r="225" spans="23:26" x14ac:dyDescent="0.2">
      <c r="W225" s="93"/>
      <c r="X225" s="93"/>
      <c r="Y225" s="93"/>
      <c r="Z225" s="93"/>
    </row>
    <row r="226" spans="23:26" x14ac:dyDescent="0.2">
      <c r="W226" s="93"/>
      <c r="X226" s="93"/>
      <c r="Y226" s="93"/>
      <c r="Z226" s="93"/>
    </row>
    <row r="227" spans="23:26" x14ac:dyDescent="0.2">
      <c r="W227" s="93"/>
      <c r="X227" s="93"/>
      <c r="Y227" s="93"/>
      <c r="Z227" s="93"/>
    </row>
    <row r="228" spans="23:26" x14ac:dyDescent="0.2">
      <c r="W228" s="93"/>
      <c r="X228" s="93"/>
      <c r="Y228" s="93"/>
      <c r="Z228" s="93"/>
    </row>
    <row r="229" spans="23:26" x14ac:dyDescent="0.2">
      <c r="W229" s="93"/>
      <c r="X229" s="93"/>
      <c r="Y229" s="93"/>
      <c r="Z229" s="93"/>
    </row>
    <row r="230" spans="23:26" x14ac:dyDescent="0.2">
      <c r="W230" s="93"/>
      <c r="X230" s="93"/>
      <c r="Y230" s="93"/>
      <c r="Z230" s="93"/>
    </row>
    <row r="231" spans="23:26" x14ac:dyDescent="0.2">
      <c r="W231" s="93"/>
      <c r="X231" s="93"/>
      <c r="Y231" s="93"/>
      <c r="Z231" s="93"/>
    </row>
    <row r="232" spans="23:26" x14ac:dyDescent="0.2">
      <c r="W232" s="93"/>
      <c r="X232" s="93"/>
      <c r="Y232" s="93"/>
      <c r="Z232" s="93"/>
    </row>
    <row r="233" spans="23:26" x14ac:dyDescent="0.2">
      <c r="W233" s="93"/>
      <c r="X233" s="93"/>
      <c r="Y233" s="93"/>
      <c r="Z233" s="93"/>
    </row>
    <row r="234" spans="23:26" x14ac:dyDescent="0.2">
      <c r="W234" s="93"/>
      <c r="X234" s="93"/>
      <c r="Y234" s="93"/>
      <c r="Z234" s="93"/>
    </row>
    <row r="235" spans="23:26" x14ac:dyDescent="0.2">
      <c r="W235" s="93"/>
      <c r="X235" s="93"/>
      <c r="Y235" s="93"/>
      <c r="Z235" s="93"/>
    </row>
    <row r="236" spans="23:26" x14ac:dyDescent="0.2">
      <c r="W236" s="93"/>
      <c r="X236" s="93"/>
      <c r="Y236" s="93"/>
      <c r="Z236" s="93"/>
    </row>
    <row r="237" spans="23:26" x14ac:dyDescent="0.2">
      <c r="W237" s="93"/>
      <c r="X237" s="93"/>
      <c r="Y237" s="93"/>
      <c r="Z237" s="93"/>
    </row>
    <row r="238" spans="23:26" x14ac:dyDescent="0.2">
      <c r="W238" s="93"/>
      <c r="X238" s="93"/>
      <c r="Y238" s="93"/>
      <c r="Z238" s="93"/>
    </row>
    <row r="239" spans="23:26" x14ac:dyDescent="0.2">
      <c r="W239" s="93"/>
      <c r="X239" s="93"/>
      <c r="Y239" s="93"/>
      <c r="Z239" s="93"/>
    </row>
    <row r="240" spans="23:26" x14ac:dyDescent="0.2">
      <c r="W240" s="93"/>
      <c r="X240" s="93"/>
      <c r="Y240" s="93"/>
      <c r="Z240" s="93"/>
    </row>
    <row r="241" spans="23:26" x14ac:dyDescent="0.2">
      <c r="W241" s="93"/>
      <c r="X241" s="93"/>
      <c r="Y241" s="93"/>
      <c r="Z241" s="93"/>
    </row>
    <row r="242" spans="23:26" x14ac:dyDescent="0.2">
      <c r="W242" s="93"/>
      <c r="X242" s="93"/>
      <c r="Y242" s="93"/>
      <c r="Z242" s="93"/>
    </row>
    <row r="243" spans="23:26" x14ac:dyDescent="0.2">
      <c r="W243" s="93"/>
      <c r="X243" s="93"/>
      <c r="Y243" s="93"/>
      <c r="Z243" s="93"/>
    </row>
    <row r="244" spans="23:26" x14ac:dyDescent="0.2">
      <c r="W244" s="93"/>
      <c r="X244" s="93"/>
      <c r="Y244" s="93"/>
      <c r="Z244" s="93"/>
    </row>
    <row r="245" spans="23:26" x14ac:dyDescent="0.2">
      <c r="W245" s="93"/>
      <c r="X245" s="93"/>
      <c r="Y245" s="93"/>
      <c r="Z245" s="93"/>
    </row>
    <row r="246" spans="23:26" x14ac:dyDescent="0.2">
      <c r="W246" s="93"/>
      <c r="X246" s="93"/>
      <c r="Y246" s="93"/>
      <c r="Z246" s="93"/>
    </row>
    <row r="247" spans="23:26" x14ac:dyDescent="0.2">
      <c r="W247" s="93"/>
      <c r="X247" s="93"/>
      <c r="Y247" s="93"/>
      <c r="Z247" s="93"/>
    </row>
    <row r="248" spans="23:26" x14ac:dyDescent="0.2">
      <c r="W248" s="93"/>
      <c r="X248" s="93"/>
      <c r="Y248" s="93"/>
      <c r="Z248" s="93"/>
    </row>
    <row r="249" spans="23:26" x14ac:dyDescent="0.2">
      <c r="W249" s="93"/>
      <c r="X249" s="93"/>
      <c r="Y249" s="93"/>
      <c r="Z249" s="93"/>
    </row>
    <row r="250" spans="23:26" x14ac:dyDescent="0.2">
      <c r="W250" s="93"/>
      <c r="X250" s="93"/>
      <c r="Y250" s="93"/>
      <c r="Z250" s="93"/>
    </row>
    <row r="251" spans="23:26" x14ac:dyDescent="0.2">
      <c r="W251" s="93"/>
      <c r="X251" s="93"/>
      <c r="Y251" s="93"/>
      <c r="Z251" s="93"/>
    </row>
    <row r="252" spans="23:26" x14ac:dyDescent="0.2">
      <c r="W252" s="93"/>
      <c r="X252" s="93"/>
      <c r="Y252" s="93"/>
      <c r="Z252" s="93"/>
    </row>
    <row r="253" spans="23:26" x14ac:dyDescent="0.2">
      <c r="W253" s="93"/>
      <c r="X253" s="93"/>
      <c r="Y253" s="93"/>
      <c r="Z253" s="93"/>
    </row>
    <row r="254" spans="23:26" x14ac:dyDescent="0.2">
      <c r="W254" s="93"/>
      <c r="X254" s="93"/>
      <c r="Y254" s="93"/>
      <c r="Z254" s="93"/>
    </row>
    <row r="255" spans="23:26" x14ac:dyDescent="0.2">
      <c r="W255" s="93"/>
      <c r="X255" s="93"/>
      <c r="Y255" s="93"/>
      <c r="Z255" s="93"/>
    </row>
    <row r="256" spans="23:26" x14ac:dyDescent="0.2">
      <c r="W256" s="93"/>
      <c r="X256" s="93"/>
      <c r="Y256" s="93"/>
      <c r="Z256" s="93"/>
    </row>
    <row r="257" spans="23:26" x14ac:dyDescent="0.2">
      <c r="W257" s="93"/>
      <c r="X257" s="93"/>
      <c r="Y257" s="93"/>
      <c r="Z257" s="93"/>
    </row>
    <row r="258" spans="23:26" x14ac:dyDescent="0.2">
      <c r="W258" s="93"/>
      <c r="X258" s="93"/>
      <c r="Y258" s="93"/>
      <c r="Z258" s="93"/>
    </row>
    <row r="259" spans="23:26" x14ac:dyDescent="0.2">
      <c r="W259" s="93"/>
      <c r="X259" s="93"/>
      <c r="Y259" s="93"/>
      <c r="Z259" s="93"/>
    </row>
    <row r="260" spans="23:26" x14ac:dyDescent="0.2">
      <c r="W260" s="93"/>
      <c r="X260" s="93"/>
      <c r="Y260" s="93"/>
      <c r="Z260" s="93"/>
    </row>
    <row r="261" spans="23:26" x14ac:dyDescent="0.2">
      <c r="W261" s="93"/>
      <c r="X261" s="93"/>
      <c r="Y261" s="93"/>
      <c r="Z261" s="93"/>
    </row>
    <row r="262" spans="23:26" x14ac:dyDescent="0.2">
      <c r="W262" s="93"/>
      <c r="X262" s="93"/>
      <c r="Y262" s="93"/>
      <c r="Z262" s="93"/>
    </row>
    <row r="263" spans="23:26" x14ac:dyDescent="0.2">
      <c r="W263" s="93"/>
      <c r="X263" s="93"/>
      <c r="Y263" s="93"/>
      <c r="Z263" s="93"/>
    </row>
    <row r="264" spans="23:26" x14ac:dyDescent="0.2">
      <c r="W264" s="93"/>
      <c r="X264" s="93"/>
      <c r="Y264" s="93"/>
      <c r="Z264" s="93"/>
    </row>
    <row r="265" spans="23:26" x14ac:dyDescent="0.2">
      <c r="W265" s="93"/>
      <c r="X265" s="93"/>
      <c r="Y265" s="93"/>
      <c r="Z265" s="93"/>
    </row>
    <row r="266" spans="23:26" x14ac:dyDescent="0.2">
      <c r="W266" s="93"/>
      <c r="X266" s="93"/>
      <c r="Y266" s="93"/>
      <c r="Z266" s="93"/>
    </row>
    <row r="267" spans="23:26" x14ac:dyDescent="0.2">
      <c r="W267" s="93"/>
      <c r="X267" s="93"/>
      <c r="Y267" s="93"/>
      <c r="Z267" s="93"/>
    </row>
    <row r="268" spans="23:26" x14ac:dyDescent="0.2">
      <c r="W268" s="93"/>
      <c r="X268" s="93"/>
      <c r="Y268" s="93"/>
      <c r="Z268" s="93"/>
    </row>
    <row r="269" spans="23:26" x14ac:dyDescent="0.2">
      <c r="W269" s="93"/>
      <c r="X269" s="93"/>
      <c r="Y269" s="93"/>
      <c r="Z269" s="93"/>
    </row>
    <row r="270" spans="23:26" x14ac:dyDescent="0.2">
      <c r="W270" s="93"/>
      <c r="X270" s="93"/>
      <c r="Y270" s="93"/>
      <c r="Z270" s="93"/>
    </row>
    <row r="271" spans="23:26" x14ac:dyDescent="0.2">
      <c r="W271" s="93"/>
      <c r="X271" s="93"/>
      <c r="Y271" s="93"/>
      <c r="Z271" s="93"/>
    </row>
    <row r="272" spans="23:26" x14ac:dyDescent="0.2">
      <c r="W272" s="93"/>
      <c r="X272" s="93"/>
      <c r="Y272" s="93"/>
      <c r="Z272" s="93"/>
    </row>
    <row r="273" spans="23:26" x14ac:dyDescent="0.2">
      <c r="W273" s="93"/>
      <c r="X273" s="93"/>
      <c r="Y273" s="93"/>
      <c r="Z273" s="93"/>
    </row>
    <row r="274" spans="23:26" x14ac:dyDescent="0.2">
      <c r="W274" s="93"/>
      <c r="X274" s="93"/>
      <c r="Y274" s="93"/>
      <c r="Z274" s="93"/>
    </row>
    <row r="275" spans="23:26" x14ac:dyDescent="0.2">
      <c r="W275" s="93"/>
      <c r="X275" s="93"/>
      <c r="Y275" s="93"/>
      <c r="Z275" s="93"/>
    </row>
    <row r="276" spans="23:26" x14ac:dyDescent="0.2">
      <c r="W276" s="93"/>
      <c r="X276" s="93"/>
      <c r="Y276" s="93"/>
      <c r="Z276" s="93"/>
    </row>
    <row r="277" spans="23:26" x14ac:dyDescent="0.2">
      <c r="W277" s="93"/>
      <c r="X277" s="93"/>
      <c r="Y277" s="93"/>
      <c r="Z277" s="93"/>
    </row>
    <row r="278" spans="23:26" x14ac:dyDescent="0.2">
      <c r="W278" s="93"/>
      <c r="X278" s="93"/>
      <c r="Y278" s="93"/>
      <c r="Z278" s="93"/>
    </row>
    <row r="279" spans="23:26" x14ac:dyDescent="0.2">
      <c r="W279" s="93"/>
      <c r="X279" s="93"/>
      <c r="Y279" s="93"/>
      <c r="Z279" s="93"/>
    </row>
    <row r="280" spans="23:26" x14ac:dyDescent="0.2">
      <c r="W280" s="93"/>
      <c r="X280" s="93"/>
      <c r="Y280" s="93"/>
      <c r="Z280" s="93"/>
    </row>
    <row r="281" spans="23:26" x14ac:dyDescent="0.2">
      <c r="W281" s="93"/>
      <c r="X281" s="93"/>
      <c r="Y281" s="93"/>
      <c r="Z281" s="93"/>
    </row>
    <row r="282" spans="23:26" x14ac:dyDescent="0.2">
      <c r="W282" s="93"/>
      <c r="X282" s="93"/>
      <c r="Y282" s="93"/>
      <c r="Z282" s="93"/>
    </row>
    <row r="283" spans="23:26" x14ac:dyDescent="0.2">
      <c r="W283" s="93"/>
      <c r="X283" s="93"/>
      <c r="Y283" s="93"/>
      <c r="Z283" s="93"/>
    </row>
    <row r="284" spans="23:26" x14ac:dyDescent="0.2">
      <c r="W284" s="93"/>
      <c r="X284" s="93"/>
      <c r="Y284" s="93"/>
      <c r="Z284" s="93"/>
    </row>
    <row r="285" spans="23:26" x14ac:dyDescent="0.2">
      <c r="W285" s="93"/>
      <c r="X285" s="93"/>
      <c r="Y285" s="93"/>
      <c r="Z285" s="93"/>
    </row>
    <row r="286" spans="23:26" x14ac:dyDescent="0.2">
      <c r="W286" s="93"/>
      <c r="X286" s="93"/>
      <c r="Y286" s="93"/>
      <c r="Z286" s="93"/>
    </row>
    <row r="287" spans="23:26" x14ac:dyDescent="0.2">
      <c r="W287" s="93"/>
      <c r="X287" s="93"/>
      <c r="Y287" s="93"/>
      <c r="Z287" s="93"/>
    </row>
    <row r="288" spans="23:26" x14ac:dyDescent="0.2">
      <c r="W288" s="93"/>
      <c r="X288" s="93"/>
      <c r="Y288" s="93"/>
      <c r="Z288" s="93"/>
    </row>
    <row r="289" spans="23:26" x14ac:dyDescent="0.2">
      <c r="W289" s="93"/>
      <c r="X289" s="93"/>
      <c r="Y289" s="93"/>
      <c r="Z289" s="93"/>
    </row>
    <row r="290" spans="23:26" x14ac:dyDescent="0.2">
      <c r="W290" s="93"/>
      <c r="X290" s="93"/>
      <c r="Y290" s="93"/>
      <c r="Z290" s="93"/>
    </row>
    <row r="291" spans="23:26" x14ac:dyDescent="0.2">
      <c r="W291" s="93"/>
      <c r="X291" s="93"/>
      <c r="Y291" s="93"/>
      <c r="Z291" s="93"/>
    </row>
    <row r="292" spans="23:26" x14ac:dyDescent="0.2">
      <c r="W292" s="93"/>
      <c r="X292" s="93"/>
      <c r="Y292" s="93"/>
      <c r="Z292" s="93"/>
    </row>
    <row r="293" spans="23:26" x14ac:dyDescent="0.2">
      <c r="W293" s="93"/>
      <c r="X293" s="93"/>
      <c r="Y293" s="93"/>
      <c r="Z293" s="93"/>
    </row>
    <row r="294" spans="23:26" x14ac:dyDescent="0.2">
      <c r="W294" s="93"/>
      <c r="X294" s="93"/>
      <c r="Y294" s="93"/>
      <c r="Z294" s="93"/>
    </row>
    <row r="295" spans="23:26" x14ac:dyDescent="0.2">
      <c r="W295" s="93"/>
      <c r="X295" s="93"/>
      <c r="Y295" s="93"/>
      <c r="Z295" s="93"/>
    </row>
    <row r="296" spans="23:26" x14ac:dyDescent="0.2">
      <c r="W296" s="93"/>
      <c r="X296" s="93"/>
      <c r="Y296" s="93"/>
      <c r="Z296" s="93"/>
    </row>
    <row r="297" spans="23:26" x14ac:dyDescent="0.2">
      <c r="W297" s="93"/>
      <c r="X297" s="93"/>
      <c r="Y297" s="93"/>
      <c r="Z297" s="93"/>
    </row>
    <row r="298" spans="23:26" x14ac:dyDescent="0.2">
      <c r="W298" s="93"/>
      <c r="X298" s="93"/>
      <c r="Y298" s="93"/>
      <c r="Z298" s="93"/>
    </row>
    <row r="299" spans="23:26" x14ac:dyDescent="0.2">
      <c r="W299" s="93"/>
      <c r="X299" s="93"/>
      <c r="Y299" s="93"/>
      <c r="Z299" s="93"/>
    </row>
    <row r="300" spans="23:26" x14ac:dyDescent="0.2">
      <c r="W300" s="93"/>
      <c r="X300" s="93"/>
      <c r="Y300" s="93"/>
      <c r="Z300" s="93"/>
    </row>
    <row r="301" spans="23:26" x14ac:dyDescent="0.2">
      <c r="W301" s="93"/>
      <c r="X301" s="93"/>
      <c r="Y301" s="93"/>
      <c r="Z301" s="93"/>
    </row>
    <row r="302" spans="23:26" x14ac:dyDescent="0.2">
      <c r="W302" s="93"/>
      <c r="X302" s="93"/>
      <c r="Y302" s="93"/>
      <c r="Z302" s="93"/>
    </row>
    <row r="303" spans="23:26" x14ac:dyDescent="0.2">
      <c r="W303" s="93"/>
      <c r="X303" s="93"/>
      <c r="Y303" s="93"/>
      <c r="Z303" s="93"/>
    </row>
    <row r="304" spans="23:26" x14ac:dyDescent="0.2">
      <c r="W304" s="93"/>
      <c r="X304" s="93"/>
      <c r="Y304" s="93"/>
      <c r="Z304" s="93"/>
    </row>
    <row r="305" spans="23:26" x14ac:dyDescent="0.2">
      <c r="W305" s="93"/>
      <c r="X305" s="93"/>
      <c r="Y305" s="93"/>
      <c r="Z305" s="93"/>
    </row>
    <row r="306" spans="23:26" x14ac:dyDescent="0.2">
      <c r="W306" s="93"/>
      <c r="X306" s="93"/>
      <c r="Y306" s="93"/>
      <c r="Z306" s="93"/>
    </row>
    <row r="307" spans="23:26" x14ac:dyDescent="0.2">
      <c r="W307" s="93"/>
      <c r="X307" s="93"/>
      <c r="Y307" s="93"/>
      <c r="Z307" s="93"/>
    </row>
    <row r="308" spans="23:26" x14ac:dyDescent="0.2">
      <c r="W308" s="93"/>
      <c r="X308" s="93"/>
      <c r="Y308" s="93"/>
      <c r="Z308" s="93"/>
    </row>
    <row r="309" spans="23:26" x14ac:dyDescent="0.2">
      <c r="W309" s="93"/>
      <c r="X309" s="93"/>
      <c r="Y309" s="93"/>
      <c r="Z309" s="93"/>
    </row>
    <row r="310" spans="23:26" x14ac:dyDescent="0.2">
      <c r="W310" s="93"/>
      <c r="X310" s="93"/>
      <c r="Y310" s="93"/>
      <c r="Z310" s="93"/>
    </row>
    <row r="311" spans="23:26" x14ac:dyDescent="0.2">
      <c r="W311" s="93"/>
      <c r="X311" s="93"/>
      <c r="Y311" s="93"/>
      <c r="Z311" s="93"/>
    </row>
    <row r="312" spans="23:26" x14ac:dyDescent="0.2">
      <c r="W312" s="93"/>
      <c r="X312" s="93"/>
      <c r="Y312" s="93"/>
      <c r="Z312" s="93"/>
    </row>
    <row r="313" spans="23:26" x14ac:dyDescent="0.2">
      <c r="W313" s="93"/>
      <c r="X313" s="93"/>
      <c r="Y313" s="93"/>
      <c r="Z313" s="93"/>
    </row>
    <row r="314" spans="23:26" x14ac:dyDescent="0.2">
      <c r="W314" s="93"/>
      <c r="X314" s="93"/>
      <c r="Y314" s="93"/>
      <c r="Z314" s="93"/>
    </row>
    <row r="315" spans="23:26" x14ac:dyDescent="0.2">
      <c r="W315" s="93"/>
      <c r="X315" s="93"/>
      <c r="Y315" s="93"/>
      <c r="Z315" s="93"/>
    </row>
    <row r="316" spans="23:26" x14ac:dyDescent="0.2">
      <c r="W316" s="93"/>
      <c r="X316" s="93"/>
      <c r="Y316" s="93"/>
      <c r="Z316" s="93"/>
    </row>
    <row r="317" spans="23:26" x14ac:dyDescent="0.2">
      <c r="W317" s="93"/>
      <c r="X317" s="93"/>
      <c r="Y317" s="93"/>
      <c r="Z317" s="93"/>
    </row>
    <row r="318" spans="23:26" x14ac:dyDescent="0.2">
      <c r="W318" s="93"/>
      <c r="X318" s="93"/>
      <c r="Y318" s="93"/>
      <c r="Z318" s="93"/>
    </row>
    <row r="319" spans="23:26" x14ac:dyDescent="0.2">
      <c r="W319" s="93"/>
      <c r="X319" s="93"/>
      <c r="Y319" s="93"/>
      <c r="Z319" s="93"/>
    </row>
    <row r="320" spans="23:26" x14ac:dyDescent="0.2">
      <c r="W320" s="93"/>
      <c r="X320" s="93"/>
      <c r="Y320" s="93"/>
      <c r="Z320" s="93"/>
    </row>
    <row r="321" spans="23:26" x14ac:dyDescent="0.2">
      <c r="W321" s="93"/>
      <c r="X321" s="93"/>
      <c r="Y321" s="93"/>
      <c r="Z321" s="93"/>
    </row>
    <row r="322" spans="23:26" x14ac:dyDescent="0.2">
      <c r="W322" s="93"/>
      <c r="X322" s="93"/>
      <c r="Y322" s="93"/>
      <c r="Z322" s="93"/>
    </row>
    <row r="323" spans="23:26" x14ac:dyDescent="0.2">
      <c r="W323" s="93"/>
      <c r="X323" s="93"/>
      <c r="Y323" s="93"/>
      <c r="Z323" s="93"/>
    </row>
    <row r="324" spans="23:26" x14ac:dyDescent="0.2">
      <c r="W324" s="93"/>
      <c r="X324" s="93"/>
      <c r="Y324" s="93"/>
      <c r="Z324" s="93"/>
    </row>
    <row r="325" spans="23:26" x14ac:dyDescent="0.2">
      <c r="W325" s="93"/>
      <c r="X325" s="93"/>
      <c r="Y325" s="93"/>
      <c r="Z325" s="93"/>
    </row>
    <row r="326" spans="23:26" x14ac:dyDescent="0.2">
      <c r="W326" s="93"/>
      <c r="X326" s="93"/>
      <c r="Y326" s="93"/>
      <c r="Z326" s="93"/>
    </row>
    <row r="327" spans="23:26" x14ac:dyDescent="0.2">
      <c r="W327" s="93"/>
      <c r="X327" s="93"/>
      <c r="Y327" s="93"/>
      <c r="Z327" s="93"/>
    </row>
    <row r="328" spans="23:26" x14ac:dyDescent="0.2">
      <c r="W328" s="93"/>
      <c r="X328" s="93"/>
      <c r="Y328" s="93"/>
      <c r="Z328" s="93"/>
    </row>
    <row r="329" spans="23:26" x14ac:dyDescent="0.2">
      <c r="W329" s="93"/>
      <c r="X329" s="93"/>
      <c r="Y329" s="93"/>
      <c r="Z329" s="93"/>
    </row>
    <row r="330" spans="23:26" x14ac:dyDescent="0.2">
      <c r="W330" s="93"/>
      <c r="X330" s="93"/>
      <c r="Y330" s="93"/>
      <c r="Z330" s="93"/>
    </row>
    <row r="331" spans="23:26" x14ac:dyDescent="0.2">
      <c r="W331" s="93"/>
      <c r="X331" s="93"/>
      <c r="Y331" s="93"/>
      <c r="Z331" s="93"/>
    </row>
    <row r="332" spans="23:26" x14ac:dyDescent="0.2">
      <c r="W332" s="93"/>
      <c r="X332" s="93"/>
      <c r="Y332" s="93"/>
      <c r="Z332" s="93"/>
    </row>
    <row r="333" spans="23:26" x14ac:dyDescent="0.2">
      <c r="W333" s="93"/>
      <c r="X333" s="93"/>
      <c r="Y333" s="93"/>
      <c r="Z333" s="93"/>
    </row>
    <row r="334" spans="23:26" x14ac:dyDescent="0.2">
      <c r="W334" s="93"/>
      <c r="X334" s="93"/>
      <c r="Y334" s="93"/>
      <c r="Z334" s="93"/>
    </row>
    <row r="335" spans="23:26" x14ac:dyDescent="0.2">
      <c r="W335" s="93"/>
      <c r="X335" s="93"/>
      <c r="Y335" s="93"/>
      <c r="Z335" s="93"/>
    </row>
    <row r="336" spans="23:26" x14ac:dyDescent="0.2">
      <c r="W336" s="93"/>
      <c r="X336" s="93"/>
      <c r="Y336" s="93"/>
      <c r="Z336" s="93"/>
    </row>
    <row r="337" spans="23:26" x14ac:dyDescent="0.2">
      <c r="W337" s="93"/>
      <c r="X337" s="93"/>
      <c r="Y337" s="93"/>
      <c r="Z337" s="93"/>
    </row>
    <row r="338" spans="23:26" x14ac:dyDescent="0.2">
      <c r="W338" s="93"/>
      <c r="X338" s="93"/>
      <c r="Y338" s="93"/>
      <c r="Z338" s="93"/>
    </row>
    <row r="339" spans="23:26" x14ac:dyDescent="0.2">
      <c r="W339" s="93"/>
      <c r="X339" s="93"/>
      <c r="Y339" s="93"/>
      <c r="Z339" s="93"/>
    </row>
    <row r="340" spans="23:26" x14ac:dyDescent="0.2">
      <c r="W340" s="93"/>
      <c r="X340" s="93"/>
      <c r="Y340" s="93"/>
      <c r="Z340" s="93"/>
    </row>
    <row r="341" spans="23:26" x14ac:dyDescent="0.2">
      <c r="W341" s="93"/>
      <c r="X341" s="93"/>
      <c r="Y341" s="93"/>
      <c r="Z341" s="93"/>
    </row>
    <row r="342" spans="23:26" x14ac:dyDescent="0.2">
      <c r="W342" s="93"/>
      <c r="X342" s="93"/>
      <c r="Y342" s="93"/>
      <c r="Z342" s="93"/>
    </row>
    <row r="343" spans="23:26" x14ac:dyDescent="0.2">
      <c r="W343" s="93"/>
      <c r="X343" s="93"/>
      <c r="Y343" s="93"/>
      <c r="Z343" s="93"/>
    </row>
    <row r="344" spans="23:26" x14ac:dyDescent="0.2">
      <c r="W344" s="93"/>
      <c r="X344" s="93"/>
      <c r="Y344" s="93"/>
      <c r="Z344" s="93"/>
    </row>
    <row r="345" spans="23:26" x14ac:dyDescent="0.2">
      <c r="W345" s="93"/>
      <c r="X345" s="93"/>
      <c r="Y345" s="93"/>
      <c r="Z345" s="93"/>
    </row>
    <row r="346" spans="23:26" x14ac:dyDescent="0.2">
      <c r="W346" s="93"/>
      <c r="X346" s="93"/>
      <c r="Y346" s="93"/>
      <c r="Z346" s="93"/>
    </row>
    <row r="347" spans="23:26" x14ac:dyDescent="0.2">
      <c r="W347" s="93"/>
      <c r="X347" s="93"/>
      <c r="Y347" s="93"/>
      <c r="Z347" s="93"/>
    </row>
    <row r="348" spans="23:26" x14ac:dyDescent="0.2">
      <c r="W348" s="93"/>
      <c r="X348" s="93"/>
      <c r="Y348" s="93"/>
      <c r="Z348" s="93"/>
    </row>
    <row r="349" spans="23:26" x14ac:dyDescent="0.2">
      <c r="W349" s="93"/>
      <c r="X349" s="93"/>
      <c r="Y349" s="93"/>
      <c r="Z349" s="93"/>
    </row>
    <row r="350" spans="23:26" x14ac:dyDescent="0.2">
      <c r="W350" s="93"/>
      <c r="X350" s="93"/>
      <c r="Y350" s="93"/>
      <c r="Z350" s="93"/>
    </row>
    <row r="351" spans="23:26" x14ac:dyDescent="0.2">
      <c r="W351" s="93"/>
      <c r="X351" s="93"/>
      <c r="Y351" s="93"/>
      <c r="Z351" s="93"/>
    </row>
    <row r="352" spans="23:26" x14ac:dyDescent="0.2">
      <c r="W352" s="93"/>
      <c r="X352" s="93"/>
      <c r="Y352" s="93"/>
      <c r="Z352" s="93"/>
    </row>
    <row r="353" spans="23:26" x14ac:dyDescent="0.2">
      <c r="W353" s="93"/>
      <c r="X353" s="93"/>
      <c r="Y353" s="93"/>
      <c r="Z353" s="93"/>
    </row>
    <row r="354" spans="23:26" x14ac:dyDescent="0.2">
      <c r="W354" s="93"/>
      <c r="X354" s="93"/>
      <c r="Y354" s="93"/>
      <c r="Z354" s="93"/>
    </row>
    <row r="355" spans="23:26" x14ac:dyDescent="0.2">
      <c r="W355" s="93"/>
      <c r="X355" s="93"/>
      <c r="Y355" s="93"/>
      <c r="Z355" s="93"/>
    </row>
    <row r="356" spans="23:26" x14ac:dyDescent="0.2">
      <c r="W356" s="93"/>
      <c r="X356" s="93"/>
      <c r="Y356" s="93"/>
      <c r="Z356" s="93"/>
    </row>
    <row r="357" spans="23:26" x14ac:dyDescent="0.2">
      <c r="W357" s="93"/>
      <c r="X357" s="93"/>
      <c r="Y357" s="93"/>
      <c r="Z357" s="93"/>
    </row>
    <row r="358" spans="23:26" x14ac:dyDescent="0.2">
      <c r="W358" s="93"/>
      <c r="X358" s="93"/>
      <c r="Y358" s="93"/>
      <c r="Z358" s="93"/>
    </row>
    <row r="359" spans="23:26" x14ac:dyDescent="0.2">
      <c r="W359" s="93"/>
      <c r="X359" s="93"/>
      <c r="Y359" s="93"/>
      <c r="Z359" s="93"/>
    </row>
    <row r="360" spans="23:26" x14ac:dyDescent="0.2">
      <c r="W360" s="93"/>
      <c r="X360" s="93"/>
      <c r="Y360" s="93"/>
      <c r="Z360" s="93"/>
    </row>
    <row r="361" spans="23:26" x14ac:dyDescent="0.2">
      <c r="W361" s="93"/>
      <c r="X361" s="93"/>
      <c r="Y361" s="93"/>
      <c r="Z361" s="93"/>
    </row>
    <row r="362" spans="23:26" x14ac:dyDescent="0.2">
      <c r="W362" s="93"/>
      <c r="X362" s="93"/>
      <c r="Y362" s="93"/>
      <c r="Z362" s="93"/>
    </row>
    <row r="363" spans="23:26" x14ac:dyDescent="0.2">
      <c r="W363" s="93"/>
      <c r="X363" s="93"/>
      <c r="Y363" s="93"/>
      <c r="Z363" s="93"/>
    </row>
    <row r="364" spans="23:26" x14ac:dyDescent="0.2">
      <c r="W364" s="93"/>
      <c r="X364" s="93"/>
      <c r="Y364" s="93"/>
      <c r="Z364" s="93"/>
    </row>
    <row r="365" spans="23:26" x14ac:dyDescent="0.2">
      <c r="W365" s="93"/>
      <c r="X365" s="93"/>
      <c r="Y365" s="93"/>
      <c r="Z365" s="93"/>
    </row>
    <row r="366" spans="23:26" x14ac:dyDescent="0.2">
      <c r="W366" s="93"/>
      <c r="X366" s="93"/>
      <c r="Y366" s="93"/>
      <c r="Z366" s="93"/>
    </row>
    <row r="367" spans="23:26" x14ac:dyDescent="0.2">
      <c r="W367" s="93"/>
      <c r="X367" s="93"/>
      <c r="Y367" s="93"/>
      <c r="Z367" s="93"/>
    </row>
    <row r="368" spans="23:26" x14ac:dyDescent="0.2">
      <c r="W368" s="93"/>
      <c r="X368" s="93"/>
      <c r="Y368" s="93"/>
      <c r="Z368" s="93"/>
    </row>
    <row r="369" spans="23:26" x14ac:dyDescent="0.2">
      <c r="W369" s="93"/>
      <c r="X369" s="93"/>
      <c r="Y369" s="93"/>
      <c r="Z369" s="93"/>
    </row>
    <row r="370" spans="23:26" x14ac:dyDescent="0.2">
      <c r="W370" s="93"/>
      <c r="X370" s="93"/>
      <c r="Y370" s="93"/>
      <c r="Z370" s="93"/>
    </row>
    <row r="371" spans="23:26" x14ac:dyDescent="0.2">
      <c r="W371" s="93"/>
      <c r="X371" s="93"/>
      <c r="Y371" s="93"/>
      <c r="Z371" s="93"/>
    </row>
    <row r="372" spans="23:26" x14ac:dyDescent="0.2">
      <c r="W372" s="93"/>
      <c r="X372" s="93"/>
      <c r="Y372" s="93"/>
      <c r="Z372" s="93"/>
    </row>
    <row r="373" spans="23:26" x14ac:dyDescent="0.2">
      <c r="W373" s="93"/>
      <c r="X373" s="93"/>
      <c r="Y373" s="93"/>
      <c r="Z373" s="93"/>
    </row>
    <row r="374" spans="23:26" x14ac:dyDescent="0.2">
      <c r="W374" s="93"/>
      <c r="X374" s="93"/>
      <c r="Y374" s="93"/>
      <c r="Z374" s="93"/>
    </row>
    <row r="375" spans="23:26" x14ac:dyDescent="0.2">
      <c r="W375" s="93"/>
      <c r="X375" s="93"/>
      <c r="Y375" s="93"/>
      <c r="Z375" s="93"/>
    </row>
    <row r="376" spans="23:26" x14ac:dyDescent="0.2">
      <c r="W376" s="93"/>
      <c r="X376" s="93"/>
      <c r="Y376" s="93"/>
      <c r="Z376" s="93"/>
    </row>
    <row r="377" spans="23:26" x14ac:dyDescent="0.2">
      <c r="W377" s="93"/>
      <c r="X377" s="93"/>
      <c r="Y377" s="93"/>
      <c r="Z377" s="93"/>
    </row>
    <row r="378" spans="23:26" x14ac:dyDescent="0.2">
      <c r="W378" s="93"/>
      <c r="X378" s="93"/>
      <c r="Y378" s="93"/>
      <c r="Z378" s="93"/>
    </row>
    <row r="379" spans="23:26" x14ac:dyDescent="0.2">
      <c r="W379" s="93"/>
      <c r="X379" s="93"/>
      <c r="Y379" s="93"/>
      <c r="Z379" s="93"/>
    </row>
    <row r="380" spans="23:26" x14ac:dyDescent="0.2">
      <c r="W380" s="93"/>
      <c r="X380" s="93"/>
      <c r="Y380" s="93"/>
      <c r="Z380" s="93"/>
    </row>
    <row r="381" spans="23:26" x14ac:dyDescent="0.2">
      <c r="W381" s="93"/>
      <c r="X381" s="93"/>
      <c r="Y381" s="93"/>
      <c r="Z381" s="93"/>
    </row>
    <row r="382" spans="23:26" x14ac:dyDescent="0.2">
      <c r="W382" s="93"/>
      <c r="X382" s="93"/>
      <c r="Y382" s="93"/>
      <c r="Z382" s="93"/>
    </row>
    <row r="383" spans="23:26" x14ac:dyDescent="0.2">
      <c r="W383" s="93"/>
      <c r="X383" s="93"/>
      <c r="Y383" s="93"/>
      <c r="Z383" s="93"/>
    </row>
    <row r="384" spans="23:26" x14ac:dyDescent="0.2">
      <c r="W384" s="93"/>
      <c r="X384" s="93"/>
      <c r="Y384" s="93"/>
      <c r="Z384" s="93"/>
    </row>
    <row r="385" spans="23:26" x14ac:dyDescent="0.2">
      <c r="W385" s="93"/>
      <c r="X385" s="93"/>
      <c r="Y385" s="93"/>
      <c r="Z385" s="93"/>
    </row>
    <row r="386" spans="23:26" x14ac:dyDescent="0.2">
      <c r="W386" s="93"/>
      <c r="X386" s="93"/>
      <c r="Y386" s="93"/>
      <c r="Z386" s="93"/>
    </row>
    <row r="387" spans="23:26" x14ac:dyDescent="0.2">
      <c r="W387" s="93"/>
      <c r="X387" s="93"/>
      <c r="Y387" s="93"/>
      <c r="Z387" s="93"/>
    </row>
    <row r="388" spans="23:26" x14ac:dyDescent="0.2">
      <c r="W388" s="93"/>
      <c r="X388" s="93"/>
      <c r="Y388" s="93"/>
      <c r="Z388" s="93"/>
    </row>
    <row r="389" spans="23:26" x14ac:dyDescent="0.2">
      <c r="W389" s="93"/>
      <c r="X389" s="93"/>
      <c r="Y389" s="93"/>
      <c r="Z389" s="93"/>
    </row>
    <row r="390" spans="23:26" x14ac:dyDescent="0.2">
      <c r="W390" s="93"/>
      <c r="X390" s="93"/>
      <c r="Y390" s="93"/>
      <c r="Z390" s="93"/>
    </row>
    <row r="391" spans="23:26" x14ac:dyDescent="0.2">
      <c r="W391" s="93"/>
      <c r="X391" s="93"/>
      <c r="Y391" s="93"/>
      <c r="Z391" s="93"/>
    </row>
    <row r="392" spans="23:26" x14ac:dyDescent="0.2">
      <c r="W392" s="93"/>
      <c r="X392" s="93"/>
      <c r="Y392" s="93"/>
      <c r="Z392" s="93"/>
    </row>
    <row r="393" spans="23:26" x14ac:dyDescent="0.2">
      <c r="W393" s="93"/>
      <c r="X393" s="93"/>
      <c r="Y393" s="93"/>
      <c r="Z393" s="93"/>
    </row>
    <row r="394" spans="23:26" x14ac:dyDescent="0.2">
      <c r="W394" s="93"/>
      <c r="X394" s="93"/>
      <c r="Y394" s="93"/>
      <c r="Z394" s="93"/>
    </row>
    <row r="395" spans="23:26" x14ac:dyDescent="0.2">
      <c r="W395" s="93"/>
      <c r="X395" s="93"/>
      <c r="Y395" s="93"/>
      <c r="Z395" s="93"/>
    </row>
    <row r="396" spans="23:26" x14ac:dyDescent="0.2">
      <c r="W396" s="93"/>
      <c r="X396" s="93"/>
      <c r="Y396" s="93"/>
      <c r="Z396" s="93"/>
    </row>
    <row r="397" spans="23:26" x14ac:dyDescent="0.2">
      <c r="W397" s="93"/>
      <c r="X397" s="93"/>
      <c r="Y397" s="93"/>
      <c r="Z397" s="93"/>
    </row>
    <row r="398" spans="23:26" x14ac:dyDescent="0.2">
      <c r="W398" s="93"/>
      <c r="X398" s="93"/>
      <c r="Y398" s="93"/>
      <c r="Z398" s="93"/>
    </row>
    <row r="399" spans="23:26" x14ac:dyDescent="0.2">
      <c r="W399" s="93"/>
      <c r="X399" s="93"/>
      <c r="Y399" s="93"/>
      <c r="Z399" s="93"/>
    </row>
    <row r="400" spans="23:26" x14ac:dyDescent="0.2">
      <c r="W400" s="93"/>
      <c r="X400" s="93"/>
      <c r="Y400" s="93"/>
      <c r="Z400" s="93"/>
    </row>
    <row r="401" spans="23:26" x14ac:dyDescent="0.2">
      <c r="W401" s="93"/>
      <c r="X401" s="93"/>
      <c r="Y401" s="93"/>
      <c r="Z401" s="93"/>
    </row>
    <row r="402" spans="23:26" x14ac:dyDescent="0.2">
      <c r="W402" s="93"/>
      <c r="X402" s="93"/>
      <c r="Y402" s="93"/>
      <c r="Z402" s="93"/>
    </row>
    <row r="403" spans="23:26" x14ac:dyDescent="0.2">
      <c r="W403" s="93"/>
      <c r="X403" s="93"/>
      <c r="Y403" s="93"/>
      <c r="Z403" s="93"/>
    </row>
    <row r="404" spans="23:26" x14ac:dyDescent="0.2">
      <c r="W404" s="93"/>
      <c r="X404" s="93"/>
      <c r="Y404" s="93"/>
      <c r="Z404" s="93"/>
    </row>
    <row r="405" spans="23:26" x14ac:dyDescent="0.2">
      <c r="W405" s="93"/>
      <c r="X405" s="93"/>
      <c r="Y405" s="93"/>
      <c r="Z405" s="93"/>
    </row>
    <row r="406" spans="23:26" x14ac:dyDescent="0.2">
      <c r="W406" s="93"/>
      <c r="X406" s="93"/>
      <c r="Y406" s="93"/>
      <c r="Z406" s="93"/>
    </row>
    <row r="407" spans="23:26" x14ac:dyDescent="0.2">
      <c r="W407" s="93"/>
      <c r="X407" s="93"/>
      <c r="Y407" s="93"/>
      <c r="Z407" s="93"/>
    </row>
    <row r="408" spans="23:26" x14ac:dyDescent="0.2">
      <c r="W408" s="93"/>
      <c r="X408" s="93"/>
      <c r="Y408" s="93"/>
      <c r="Z408" s="93"/>
    </row>
    <row r="409" spans="23:26" x14ac:dyDescent="0.2">
      <c r="W409" s="93"/>
      <c r="X409" s="93"/>
      <c r="Y409" s="93"/>
      <c r="Z409" s="93"/>
    </row>
    <row r="410" spans="23:26" x14ac:dyDescent="0.2">
      <c r="W410" s="93"/>
      <c r="X410" s="93"/>
      <c r="Y410" s="93"/>
      <c r="Z410" s="93"/>
    </row>
    <row r="411" spans="23:26" x14ac:dyDescent="0.2">
      <c r="W411" s="93"/>
      <c r="X411" s="93"/>
      <c r="Y411" s="93"/>
      <c r="Z411" s="93"/>
    </row>
    <row r="412" spans="23:26" x14ac:dyDescent="0.2">
      <c r="W412" s="93"/>
      <c r="X412" s="93"/>
      <c r="Y412" s="93"/>
      <c r="Z412" s="93"/>
    </row>
    <row r="413" spans="23:26" x14ac:dyDescent="0.2">
      <c r="W413" s="93"/>
      <c r="X413" s="93"/>
      <c r="Y413" s="93"/>
      <c r="Z413" s="93"/>
    </row>
    <row r="414" spans="23:26" x14ac:dyDescent="0.2">
      <c r="W414" s="93"/>
      <c r="X414" s="93"/>
      <c r="Y414" s="93"/>
      <c r="Z414" s="93"/>
    </row>
    <row r="415" spans="23:26" x14ac:dyDescent="0.2">
      <c r="W415" s="93"/>
      <c r="X415" s="93"/>
      <c r="Y415" s="93"/>
      <c r="Z415" s="93"/>
    </row>
    <row r="416" spans="23:26" x14ac:dyDescent="0.2">
      <c r="W416" s="93"/>
      <c r="X416" s="93"/>
      <c r="Y416" s="93"/>
      <c r="Z416" s="93"/>
    </row>
    <row r="417" spans="23:26" x14ac:dyDescent="0.2">
      <c r="W417" s="93"/>
      <c r="X417" s="93"/>
      <c r="Y417" s="93"/>
      <c r="Z417" s="93"/>
    </row>
    <row r="418" spans="23:26" x14ac:dyDescent="0.2">
      <c r="W418" s="93"/>
      <c r="X418" s="93"/>
      <c r="Y418" s="93"/>
      <c r="Z418" s="93"/>
    </row>
    <row r="419" spans="23:26" x14ac:dyDescent="0.2">
      <c r="W419" s="93"/>
      <c r="X419" s="93"/>
      <c r="Y419" s="93"/>
      <c r="Z419" s="93"/>
    </row>
    <row r="420" spans="23:26" x14ac:dyDescent="0.2">
      <c r="W420" s="93"/>
      <c r="X420" s="93"/>
      <c r="Y420" s="93"/>
      <c r="Z420" s="93"/>
    </row>
    <row r="421" spans="23:26" x14ac:dyDescent="0.2">
      <c r="W421" s="93"/>
      <c r="X421" s="93"/>
      <c r="Y421" s="93"/>
      <c r="Z421" s="93"/>
    </row>
    <row r="422" spans="23:26" x14ac:dyDescent="0.2">
      <c r="W422" s="93"/>
      <c r="X422" s="93"/>
      <c r="Y422" s="93"/>
      <c r="Z422" s="93"/>
    </row>
    <row r="423" spans="23:26" x14ac:dyDescent="0.2">
      <c r="W423" s="93"/>
      <c r="X423" s="93"/>
      <c r="Y423" s="93"/>
      <c r="Z423" s="93"/>
    </row>
    <row r="424" spans="23:26" x14ac:dyDescent="0.2">
      <c r="W424" s="93"/>
      <c r="X424" s="93"/>
      <c r="Y424" s="93"/>
      <c r="Z424" s="93"/>
    </row>
    <row r="425" spans="23:26" x14ac:dyDescent="0.2">
      <c r="W425" s="93"/>
      <c r="X425" s="93"/>
      <c r="Y425" s="93"/>
      <c r="Z425" s="93"/>
    </row>
    <row r="426" spans="23:26" x14ac:dyDescent="0.2">
      <c r="W426" s="93"/>
      <c r="X426" s="93"/>
      <c r="Y426" s="93"/>
      <c r="Z426" s="93"/>
    </row>
    <row r="427" spans="23:26" x14ac:dyDescent="0.2">
      <c r="W427" s="93"/>
      <c r="X427" s="93"/>
      <c r="Y427" s="93"/>
      <c r="Z427" s="93"/>
    </row>
    <row r="428" spans="23:26" x14ac:dyDescent="0.2">
      <c r="W428" s="93"/>
      <c r="X428" s="93"/>
      <c r="Y428" s="93"/>
      <c r="Z428" s="93"/>
    </row>
    <row r="429" spans="23:26" x14ac:dyDescent="0.2">
      <c r="W429" s="93"/>
      <c r="X429" s="93"/>
      <c r="Y429" s="93"/>
      <c r="Z429" s="93"/>
    </row>
    <row r="430" spans="23:26" x14ac:dyDescent="0.2">
      <c r="W430" s="93"/>
      <c r="X430" s="93"/>
      <c r="Y430" s="93"/>
      <c r="Z430" s="93"/>
    </row>
    <row r="431" spans="23:26" x14ac:dyDescent="0.2">
      <c r="W431" s="93"/>
      <c r="X431" s="93"/>
      <c r="Y431" s="93"/>
      <c r="Z431" s="93"/>
    </row>
    <row r="432" spans="23:26" x14ac:dyDescent="0.2">
      <c r="W432" s="93"/>
      <c r="X432" s="93"/>
      <c r="Y432" s="93"/>
      <c r="Z432" s="93"/>
    </row>
    <row r="433" spans="23:26" x14ac:dyDescent="0.2">
      <c r="W433" s="93"/>
      <c r="X433" s="93"/>
      <c r="Y433" s="93"/>
      <c r="Z433" s="93"/>
    </row>
    <row r="434" spans="23:26" x14ac:dyDescent="0.2">
      <c r="W434" s="93"/>
      <c r="X434" s="93"/>
      <c r="Y434" s="93"/>
      <c r="Z434" s="93"/>
    </row>
    <row r="435" spans="23:26" x14ac:dyDescent="0.2">
      <c r="W435" s="93"/>
      <c r="X435" s="93"/>
      <c r="Y435" s="93"/>
      <c r="Z435" s="93"/>
    </row>
    <row r="436" spans="23:26" x14ac:dyDescent="0.2">
      <c r="W436" s="93"/>
      <c r="X436" s="93"/>
      <c r="Y436" s="93"/>
      <c r="Z436" s="93"/>
    </row>
    <row r="437" spans="23:26" x14ac:dyDescent="0.2">
      <c r="W437" s="93"/>
      <c r="X437" s="93"/>
      <c r="Y437" s="93"/>
      <c r="Z437" s="93"/>
    </row>
    <row r="438" spans="23:26" x14ac:dyDescent="0.2">
      <c r="W438" s="93"/>
      <c r="X438" s="93"/>
      <c r="Y438" s="93"/>
      <c r="Z438" s="93"/>
    </row>
    <row r="439" spans="23:26" x14ac:dyDescent="0.2">
      <c r="W439" s="93"/>
      <c r="X439" s="93"/>
      <c r="Y439" s="93"/>
      <c r="Z439" s="93"/>
    </row>
    <row r="440" spans="23:26" x14ac:dyDescent="0.2">
      <c r="W440" s="93"/>
      <c r="X440" s="93"/>
      <c r="Y440" s="93"/>
      <c r="Z440" s="93"/>
    </row>
    <row r="441" spans="23:26" x14ac:dyDescent="0.2">
      <c r="W441" s="93"/>
      <c r="X441" s="93"/>
      <c r="Y441" s="93"/>
      <c r="Z441" s="93"/>
    </row>
    <row r="442" spans="23:26" x14ac:dyDescent="0.2">
      <c r="W442" s="93"/>
      <c r="X442" s="93"/>
      <c r="Y442" s="93"/>
      <c r="Z442" s="93"/>
    </row>
    <row r="443" spans="23:26" x14ac:dyDescent="0.2">
      <c r="W443" s="93"/>
      <c r="X443" s="93"/>
      <c r="Y443" s="93"/>
      <c r="Z443" s="93"/>
    </row>
    <row r="444" spans="23:26" x14ac:dyDescent="0.2">
      <c r="W444" s="93"/>
      <c r="X444" s="93"/>
      <c r="Y444" s="93"/>
      <c r="Z444" s="93"/>
    </row>
    <row r="445" spans="23:26" x14ac:dyDescent="0.2">
      <c r="W445" s="93"/>
      <c r="X445" s="93"/>
      <c r="Y445" s="93"/>
      <c r="Z445" s="93"/>
    </row>
    <row r="446" spans="23:26" x14ac:dyDescent="0.2">
      <c r="W446" s="93"/>
      <c r="X446" s="93"/>
      <c r="Y446" s="93"/>
      <c r="Z446" s="93"/>
    </row>
    <row r="447" spans="23:26" x14ac:dyDescent="0.2">
      <c r="W447" s="93"/>
      <c r="X447" s="93"/>
      <c r="Y447" s="93"/>
      <c r="Z447" s="93"/>
    </row>
    <row r="448" spans="23:26" x14ac:dyDescent="0.2">
      <c r="W448" s="93"/>
      <c r="X448" s="93"/>
      <c r="Y448" s="93"/>
      <c r="Z448" s="93"/>
    </row>
    <row r="449" spans="23:26" x14ac:dyDescent="0.2">
      <c r="W449" s="93"/>
      <c r="X449" s="93"/>
      <c r="Y449" s="93"/>
      <c r="Z449" s="93"/>
    </row>
    <row r="450" spans="23:26" x14ac:dyDescent="0.2">
      <c r="W450" s="93"/>
      <c r="X450" s="93"/>
      <c r="Y450" s="93"/>
      <c r="Z450" s="93"/>
    </row>
    <row r="451" spans="23:26" x14ac:dyDescent="0.2">
      <c r="W451" s="93"/>
      <c r="X451" s="93"/>
      <c r="Y451" s="93"/>
      <c r="Z451" s="93"/>
    </row>
    <row r="452" spans="23:26" x14ac:dyDescent="0.2">
      <c r="W452" s="93"/>
      <c r="X452" s="93"/>
      <c r="Y452" s="93"/>
      <c r="Z452" s="93"/>
    </row>
    <row r="453" spans="23:26" x14ac:dyDescent="0.2">
      <c r="W453" s="93"/>
      <c r="X453" s="93"/>
      <c r="Y453" s="93"/>
      <c r="Z453" s="93"/>
    </row>
    <row r="454" spans="23:26" x14ac:dyDescent="0.2">
      <c r="W454" s="93"/>
      <c r="X454" s="93"/>
      <c r="Y454" s="93"/>
      <c r="Z454" s="93"/>
    </row>
    <row r="455" spans="23:26" x14ac:dyDescent="0.2">
      <c r="W455" s="93"/>
      <c r="X455" s="93"/>
      <c r="Y455" s="93"/>
      <c r="Z455" s="93"/>
    </row>
    <row r="456" spans="23:26" x14ac:dyDescent="0.2">
      <c r="W456" s="93"/>
      <c r="X456" s="93"/>
      <c r="Y456" s="93"/>
      <c r="Z456" s="93"/>
    </row>
    <row r="457" spans="23:26" x14ac:dyDescent="0.2">
      <c r="W457" s="93"/>
      <c r="X457" s="93"/>
      <c r="Y457" s="93"/>
      <c r="Z457" s="93"/>
    </row>
    <row r="458" spans="23:26" x14ac:dyDescent="0.2">
      <c r="W458" s="93"/>
      <c r="X458" s="93"/>
      <c r="Y458" s="93"/>
      <c r="Z458" s="93"/>
    </row>
    <row r="459" spans="23:26" x14ac:dyDescent="0.2">
      <c r="W459" s="93"/>
      <c r="X459" s="93"/>
      <c r="Y459" s="93"/>
      <c r="Z459" s="93"/>
    </row>
    <row r="460" spans="23:26" x14ac:dyDescent="0.2">
      <c r="W460" s="93"/>
      <c r="X460" s="93"/>
      <c r="Y460" s="93"/>
      <c r="Z460" s="93"/>
    </row>
    <row r="461" spans="23:26" x14ac:dyDescent="0.2">
      <c r="W461" s="93"/>
      <c r="X461" s="93"/>
      <c r="Y461" s="93"/>
      <c r="Z461" s="93"/>
    </row>
    <row r="462" spans="23:26" x14ac:dyDescent="0.2">
      <c r="W462" s="93"/>
      <c r="X462" s="93"/>
      <c r="Y462" s="93"/>
      <c r="Z462" s="93"/>
    </row>
    <row r="463" spans="23:26" x14ac:dyDescent="0.2">
      <c r="W463" s="93"/>
      <c r="X463" s="93"/>
      <c r="Y463" s="93"/>
      <c r="Z463" s="93"/>
    </row>
    <row r="464" spans="23:26" x14ac:dyDescent="0.2">
      <c r="W464" s="93"/>
      <c r="X464" s="93"/>
      <c r="Y464" s="93"/>
      <c r="Z464" s="93"/>
    </row>
    <row r="465" spans="23:26" x14ac:dyDescent="0.2">
      <c r="W465" s="93"/>
      <c r="X465" s="93"/>
      <c r="Y465" s="93"/>
      <c r="Z465" s="93"/>
    </row>
    <row r="466" spans="23:26" x14ac:dyDescent="0.2">
      <c r="W466" s="93"/>
      <c r="X466" s="93"/>
      <c r="Y466" s="93"/>
      <c r="Z466" s="93"/>
    </row>
    <row r="467" spans="23:26" x14ac:dyDescent="0.2">
      <c r="W467" s="93"/>
      <c r="X467" s="93"/>
      <c r="Y467" s="93"/>
      <c r="Z467" s="93"/>
    </row>
    <row r="468" spans="23:26" x14ac:dyDescent="0.2">
      <c r="W468" s="93"/>
      <c r="X468" s="93"/>
      <c r="Y468" s="93"/>
      <c r="Z468" s="93"/>
    </row>
    <row r="469" spans="23:26" x14ac:dyDescent="0.2">
      <c r="W469" s="93"/>
      <c r="X469" s="93"/>
      <c r="Y469" s="93"/>
      <c r="Z469" s="93"/>
    </row>
    <row r="470" spans="23:26" x14ac:dyDescent="0.2">
      <c r="W470" s="93"/>
      <c r="X470" s="93"/>
      <c r="Y470" s="93"/>
      <c r="Z470" s="93"/>
    </row>
    <row r="471" spans="23:26" x14ac:dyDescent="0.2">
      <c r="W471" s="93"/>
      <c r="X471" s="93"/>
      <c r="Y471" s="93"/>
      <c r="Z471" s="93"/>
    </row>
    <row r="472" spans="23:26" x14ac:dyDescent="0.2">
      <c r="W472" s="93"/>
      <c r="X472" s="93"/>
      <c r="Y472" s="93"/>
      <c r="Z472" s="93"/>
    </row>
    <row r="473" spans="23:26" x14ac:dyDescent="0.2">
      <c r="W473" s="93"/>
      <c r="X473" s="93"/>
      <c r="Y473" s="93"/>
      <c r="Z473" s="93"/>
    </row>
    <row r="474" spans="23:26" x14ac:dyDescent="0.2">
      <c r="W474" s="93"/>
      <c r="X474" s="93"/>
      <c r="Y474" s="93"/>
      <c r="Z474" s="93"/>
    </row>
    <row r="475" spans="23:26" x14ac:dyDescent="0.2">
      <c r="W475" s="93"/>
      <c r="X475" s="93"/>
      <c r="Y475" s="93"/>
      <c r="Z475" s="93"/>
    </row>
    <row r="476" spans="23:26" x14ac:dyDescent="0.2">
      <c r="W476" s="93"/>
      <c r="X476" s="93"/>
      <c r="Y476" s="93"/>
      <c r="Z476" s="93"/>
    </row>
    <row r="477" spans="23:26" x14ac:dyDescent="0.2">
      <c r="W477" s="93"/>
      <c r="X477" s="93"/>
      <c r="Y477" s="93"/>
      <c r="Z477" s="93"/>
    </row>
    <row r="478" spans="23:26" x14ac:dyDescent="0.2">
      <c r="W478" s="93"/>
      <c r="X478" s="93"/>
      <c r="Y478" s="93"/>
      <c r="Z478" s="93"/>
    </row>
    <row r="479" spans="23:26" x14ac:dyDescent="0.2">
      <c r="W479" s="93"/>
      <c r="X479" s="93"/>
      <c r="Y479" s="93"/>
      <c r="Z479" s="93"/>
    </row>
    <row r="480" spans="23:26" x14ac:dyDescent="0.2">
      <c r="W480" s="93"/>
      <c r="X480" s="93"/>
      <c r="Y480" s="93"/>
      <c r="Z480" s="93"/>
    </row>
    <row r="481" spans="23:26" x14ac:dyDescent="0.2">
      <c r="W481" s="93"/>
      <c r="X481" s="93"/>
      <c r="Y481" s="93"/>
      <c r="Z481" s="93"/>
    </row>
    <row r="482" spans="23:26" x14ac:dyDescent="0.2">
      <c r="W482" s="93"/>
      <c r="X482" s="93"/>
      <c r="Y482" s="93"/>
      <c r="Z482" s="93"/>
    </row>
    <row r="483" spans="23:26" x14ac:dyDescent="0.2">
      <c r="W483" s="93"/>
      <c r="X483" s="93"/>
      <c r="Y483" s="93"/>
      <c r="Z483" s="93"/>
    </row>
    <row r="484" spans="23:26" x14ac:dyDescent="0.2">
      <c r="W484" s="93"/>
      <c r="X484" s="93"/>
      <c r="Y484" s="93"/>
      <c r="Z484" s="93"/>
    </row>
    <row r="485" spans="23:26" x14ac:dyDescent="0.2">
      <c r="W485" s="93"/>
      <c r="X485" s="93"/>
      <c r="Y485" s="93"/>
      <c r="Z485" s="93"/>
    </row>
    <row r="486" spans="23:26" x14ac:dyDescent="0.2">
      <c r="W486" s="93"/>
      <c r="X486" s="93"/>
      <c r="Y486" s="93"/>
      <c r="Z486" s="93"/>
    </row>
    <row r="487" spans="23:26" x14ac:dyDescent="0.2">
      <c r="W487" s="93"/>
      <c r="X487" s="93"/>
      <c r="Y487" s="93"/>
      <c r="Z487" s="93"/>
    </row>
    <row r="488" spans="23:26" x14ac:dyDescent="0.2">
      <c r="W488" s="93"/>
      <c r="X488" s="93"/>
      <c r="Y488" s="93"/>
      <c r="Z488" s="93"/>
    </row>
    <row r="489" spans="23:26" x14ac:dyDescent="0.2">
      <c r="W489" s="93"/>
      <c r="X489" s="93"/>
      <c r="Y489" s="93"/>
      <c r="Z489" s="93"/>
    </row>
    <row r="490" spans="23:26" x14ac:dyDescent="0.2">
      <c r="W490" s="93"/>
      <c r="X490" s="93"/>
      <c r="Y490" s="93"/>
      <c r="Z490" s="93"/>
    </row>
    <row r="491" spans="23:26" x14ac:dyDescent="0.2">
      <c r="W491" s="93"/>
      <c r="X491" s="93"/>
      <c r="Y491" s="93"/>
      <c r="Z491" s="93"/>
    </row>
    <row r="492" spans="23:26" x14ac:dyDescent="0.2">
      <c r="W492" s="93"/>
      <c r="X492" s="93"/>
      <c r="Y492" s="93"/>
      <c r="Z492" s="93"/>
    </row>
    <row r="493" spans="23:26" x14ac:dyDescent="0.2">
      <c r="W493" s="93"/>
      <c r="X493" s="93"/>
      <c r="Y493" s="93"/>
      <c r="Z493" s="93"/>
    </row>
    <row r="494" spans="23:26" x14ac:dyDescent="0.2">
      <c r="W494" s="93"/>
      <c r="X494" s="93"/>
      <c r="Y494" s="93"/>
      <c r="Z494" s="93"/>
    </row>
    <row r="495" spans="23:26" x14ac:dyDescent="0.2">
      <c r="W495" s="93"/>
      <c r="X495" s="93"/>
      <c r="Y495" s="93"/>
      <c r="Z495" s="93"/>
    </row>
    <row r="496" spans="23:26" x14ac:dyDescent="0.2">
      <c r="W496" s="93"/>
      <c r="X496" s="93"/>
      <c r="Y496" s="93"/>
      <c r="Z496" s="93"/>
    </row>
    <row r="497" spans="23:26" x14ac:dyDescent="0.2">
      <c r="W497" s="93"/>
      <c r="X497" s="93"/>
      <c r="Y497" s="93"/>
      <c r="Z497" s="93"/>
    </row>
    <row r="498" spans="23:26" x14ac:dyDescent="0.2">
      <c r="W498" s="93"/>
      <c r="X498" s="93"/>
      <c r="Y498" s="93"/>
      <c r="Z498" s="93"/>
    </row>
    <row r="499" spans="23:26" x14ac:dyDescent="0.2">
      <c r="W499" s="93"/>
      <c r="X499" s="93"/>
      <c r="Y499" s="93"/>
      <c r="Z499" s="93"/>
    </row>
    <row r="500" spans="23:26" x14ac:dyDescent="0.2">
      <c r="W500" s="93"/>
      <c r="X500" s="93"/>
      <c r="Y500" s="93"/>
      <c r="Z500" s="93"/>
    </row>
    <row r="501" spans="23:26" x14ac:dyDescent="0.2">
      <c r="W501" s="93"/>
      <c r="X501" s="93"/>
      <c r="Y501" s="93"/>
      <c r="Z501" s="93"/>
    </row>
    <row r="502" spans="23:26" x14ac:dyDescent="0.2">
      <c r="W502" s="93"/>
      <c r="X502" s="93"/>
      <c r="Y502" s="93"/>
      <c r="Z502" s="93"/>
    </row>
    <row r="503" spans="23:26" x14ac:dyDescent="0.2">
      <c r="W503" s="93"/>
      <c r="X503" s="93"/>
      <c r="Y503" s="93"/>
      <c r="Z503" s="93"/>
    </row>
    <row r="504" spans="23:26" x14ac:dyDescent="0.2">
      <c r="W504" s="93"/>
      <c r="X504" s="93"/>
      <c r="Y504" s="93"/>
      <c r="Z504" s="93"/>
    </row>
    <row r="505" spans="23:26" x14ac:dyDescent="0.2">
      <c r="W505" s="93"/>
      <c r="X505" s="93"/>
      <c r="Y505" s="93"/>
      <c r="Z505" s="93"/>
    </row>
    <row r="506" spans="23:26" x14ac:dyDescent="0.2">
      <c r="W506" s="93"/>
      <c r="X506" s="93"/>
      <c r="Y506" s="93"/>
      <c r="Z506" s="93"/>
    </row>
    <row r="507" spans="23:26" x14ac:dyDescent="0.2">
      <c r="W507" s="93"/>
      <c r="X507" s="93"/>
      <c r="Y507" s="93"/>
      <c r="Z507" s="93"/>
    </row>
    <row r="508" spans="23:26" x14ac:dyDescent="0.2">
      <c r="W508" s="93"/>
      <c r="X508" s="93"/>
      <c r="Y508" s="93"/>
      <c r="Z508" s="93"/>
    </row>
    <row r="509" spans="23:26" x14ac:dyDescent="0.2">
      <c r="W509" s="93"/>
      <c r="X509" s="93"/>
      <c r="Y509" s="93"/>
      <c r="Z509" s="93"/>
    </row>
    <row r="510" spans="23:26" x14ac:dyDescent="0.2">
      <c r="W510" s="93"/>
      <c r="X510" s="93"/>
      <c r="Y510" s="93"/>
      <c r="Z510" s="93"/>
    </row>
    <row r="511" spans="23:26" x14ac:dyDescent="0.2">
      <c r="W511" s="93"/>
      <c r="X511" s="93"/>
      <c r="Y511" s="93"/>
      <c r="Z511" s="93"/>
    </row>
    <row r="512" spans="23:26" x14ac:dyDescent="0.2">
      <c r="W512" s="93"/>
      <c r="X512" s="93"/>
      <c r="Y512" s="93"/>
      <c r="Z512" s="93"/>
    </row>
    <row r="513" spans="23:26" x14ac:dyDescent="0.2">
      <c r="W513" s="93"/>
      <c r="X513" s="93"/>
      <c r="Y513" s="93"/>
      <c r="Z513" s="93"/>
    </row>
    <row r="514" spans="23:26" x14ac:dyDescent="0.2">
      <c r="W514" s="93"/>
      <c r="X514" s="93"/>
      <c r="Y514" s="93"/>
      <c r="Z514" s="93"/>
    </row>
    <row r="515" spans="23:26" x14ac:dyDescent="0.2">
      <c r="W515" s="93"/>
      <c r="X515" s="93"/>
      <c r="Y515" s="93"/>
      <c r="Z515" s="93"/>
    </row>
    <row r="516" spans="23:26" x14ac:dyDescent="0.2">
      <c r="W516" s="93"/>
      <c r="X516" s="93"/>
      <c r="Y516" s="93"/>
      <c r="Z516" s="93"/>
    </row>
    <row r="517" spans="23:26" x14ac:dyDescent="0.2">
      <c r="W517" s="93"/>
      <c r="X517" s="93"/>
      <c r="Y517" s="93"/>
      <c r="Z517" s="93"/>
    </row>
    <row r="518" spans="23:26" x14ac:dyDescent="0.2">
      <c r="W518" s="93"/>
      <c r="X518" s="93"/>
      <c r="Y518" s="93"/>
      <c r="Z518" s="93"/>
    </row>
    <row r="519" spans="23:26" x14ac:dyDescent="0.2">
      <c r="W519" s="93"/>
      <c r="X519" s="93"/>
      <c r="Y519" s="93"/>
      <c r="Z519" s="93"/>
    </row>
    <row r="520" spans="23:26" x14ac:dyDescent="0.2">
      <c r="W520" s="93"/>
      <c r="X520" s="93"/>
      <c r="Y520" s="93"/>
      <c r="Z520" s="93"/>
    </row>
    <row r="521" spans="23:26" x14ac:dyDescent="0.2">
      <c r="W521" s="93"/>
      <c r="X521" s="93"/>
      <c r="Y521" s="93"/>
      <c r="Z521" s="93"/>
    </row>
    <row r="522" spans="23:26" x14ac:dyDescent="0.2">
      <c r="W522" s="93"/>
      <c r="X522" s="93"/>
      <c r="Y522" s="93"/>
      <c r="Z522" s="93"/>
    </row>
    <row r="523" spans="23:26" x14ac:dyDescent="0.2">
      <c r="W523" s="93"/>
      <c r="X523" s="93"/>
      <c r="Y523" s="93"/>
      <c r="Z523" s="93"/>
    </row>
    <row r="524" spans="23:26" x14ac:dyDescent="0.2">
      <c r="W524" s="93"/>
      <c r="X524" s="93"/>
      <c r="Y524" s="93"/>
      <c r="Z524" s="93"/>
    </row>
    <row r="525" spans="23:26" x14ac:dyDescent="0.2">
      <c r="W525" s="93"/>
      <c r="X525" s="93"/>
      <c r="Y525" s="93"/>
      <c r="Z525" s="93"/>
    </row>
    <row r="526" spans="23:26" x14ac:dyDescent="0.2">
      <c r="W526" s="93"/>
      <c r="X526" s="93"/>
      <c r="Y526" s="93"/>
      <c r="Z526" s="93"/>
    </row>
    <row r="527" spans="23:26" x14ac:dyDescent="0.2">
      <c r="W527" s="93"/>
      <c r="X527" s="93"/>
      <c r="Y527" s="93"/>
      <c r="Z527" s="93"/>
    </row>
    <row r="528" spans="23:26" x14ac:dyDescent="0.2">
      <c r="W528" s="93"/>
      <c r="X528" s="93"/>
      <c r="Y528" s="93"/>
      <c r="Z528" s="93"/>
    </row>
    <row r="529" spans="23:26" x14ac:dyDescent="0.2">
      <c r="W529" s="93"/>
      <c r="X529" s="93"/>
      <c r="Y529" s="93"/>
      <c r="Z529" s="93"/>
    </row>
    <row r="530" spans="23:26" x14ac:dyDescent="0.2">
      <c r="W530" s="93"/>
      <c r="X530" s="93"/>
      <c r="Y530" s="93"/>
      <c r="Z530" s="93"/>
    </row>
    <row r="531" spans="23:26" x14ac:dyDescent="0.2">
      <c r="W531" s="93"/>
      <c r="X531" s="93"/>
      <c r="Y531" s="93"/>
      <c r="Z531" s="93"/>
    </row>
    <row r="532" spans="23:26" x14ac:dyDescent="0.2">
      <c r="W532" s="93"/>
      <c r="X532" s="93"/>
      <c r="Y532" s="93"/>
      <c r="Z532" s="93"/>
    </row>
    <row r="533" spans="23:26" x14ac:dyDescent="0.2">
      <c r="W533" s="93"/>
      <c r="X533" s="93"/>
      <c r="Y533" s="93"/>
      <c r="Z533" s="93"/>
    </row>
    <row r="534" spans="23:26" x14ac:dyDescent="0.2">
      <c r="W534" s="93"/>
      <c r="X534" s="93"/>
      <c r="Y534" s="93"/>
      <c r="Z534" s="93"/>
    </row>
    <row r="535" spans="23:26" x14ac:dyDescent="0.2">
      <c r="W535" s="93"/>
      <c r="X535" s="93"/>
      <c r="Y535" s="93"/>
      <c r="Z535" s="93"/>
    </row>
    <row r="536" spans="23:26" x14ac:dyDescent="0.2">
      <c r="W536" s="93"/>
      <c r="X536" s="93"/>
      <c r="Y536" s="93"/>
      <c r="Z536" s="93"/>
    </row>
    <row r="537" spans="23:26" x14ac:dyDescent="0.2">
      <c r="W537" s="93"/>
      <c r="X537" s="93"/>
      <c r="Y537" s="93"/>
      <c r="Z537" s="93"/>
    </row>
    <row r="538" spans="23:26" x14ac:dyDescent="0.2">
      <c r="W538" s="93"/>
      <c r="X538" s="93"/>
      <c r="Y538" s="93"/>
      <c r="Z538" s="93"/>
    </row>
    <row r="539" spans="23:26" x14ac:dyDescent="0.2">
      <c r="W539" s="93"/>
      <c r="X539" s="93"/>
      <c r="Y539" s="93"/>
      <c r="Z539" s="93"/>
    </row>
    <row r="540" spans="23:26" x14ac:dyDescent="0.2">
      <c r="W540" s="93"/>
      <c r="X540" s="93"/>
      <c r="Y540" s="93"/>
      <c r="Z540" s="93"/>
    </row>
    <row r="541" spans="23:26" x14ac:dyDescent="0.2">
      <c r="W541" s="93"/>
      <c r="X541" s="93"/>
      <c r="Y541" s="93"/>
      <c r="Z541" s="93"/>
    </row>
    <row r="542" spans="23:26" x14ac:dyDescent="0.2">
      <c r="W542" s="93"/>
      <c r="X542" s="93"/>
      <c r="Y542" s="93"/>
      <c r="Z542" s="93"/>
    </row>
    <row r="543" spans="23:26" x14ac:dyDescent="0.2">
      <c r="W543" s="93"/>
      <c r="X543" s="93"/>
      <c r="Y543" s="93"/>
      <c r="Z543" s="93"/>
    </row>
    <row r="544" spans="23:26" x14ac:dyDescent="0.2">
      <c r="W544" s="93"/>
      <c r="X544" s="93"/>
      <c r="Y544" s="93"/>
      <c r="Z544" s="93"/>
    </row>
    <row r="545" spans="23:26" x14ac:dyDescent="0.2">
      <c r="W545" s="93"/>
      <c r="X545" s="93"/>
      <c r="Y545" s="93"/>
      <c r="Z545" s="93"/>
    </row>
    <row r="546" spans="23:26" x14ac:dyDescent="0.2">
      <c r="W546" s="93"/>
      <c r="X546" s="93"/>
      <c r="Y546" s="93"/>
      <c r="Z546" s="93"/>
    </row>
    <row r="547" spans="23:26" x14ac:dyDescent="0.2">
      <c r="W547" s="93"/>
      <c r="X547" s="93"/>
      <c r="Y547" s="93"/>
      <c r="Z547" s="93"/>
    </row>
    <row r="548" spans="23:26" x14ac:dyDescent="0.2">
      <c r="W548" s="93"/>
      <c r="X548" s="93"/>
      <c r="Y548" s="93"/>
      <c r="Z548" s="93"/>
    </row>
    <row r="549" spans="23:26" x14ac:dyDescent="0.2">
      <c r="W549" s="93"/>
      <c r="X549" s="93"/>
      <c r="Y549" s="93"/>
      <c r="Z549" s="93"/>
    </row>
    <row r="550" spans="23:26" x14ac:dyDescent="0.2">
      <c r="W550" s="93"/>
      <c r="X550" s="93"/>
      <c r="Y550" s="93"/>
      <c r="Z550" s="93"/>
    </row>
    <row r="551" spans="23:26" x14ac:dyDescent="0.2">
      <c r="W551" s="93"/>
      <c r="X551" s="93"/>
      <c r="Y551" s="93"/>
      <c r="Z551" s="93"/>
    </row>
    <row r="552" spans="23:26" x14ac:dyDescent="0.2">
      <c r="W552" s="93"/>
      <c r="X552" s="93"/>
      <c r="Y552" s="93"/>
      <c r="Z552" s="93"/>
    </row>
    <row r="553" spans="23:26" x14ac:dyDescent="0.2">
      <c r="W553" s="93"/>
      <c r="X553" s="93"/>
      <c r="Y553" s="93"/>
      <c r="Z553" s="93"/>
    </row>
    <row r="554" spans="23:26" x14ac:dyDescent="0.2">
      <c r="W554" s="93"/>
      <c r="X554" s="93"/>
      <c r="Y554" s="93"/>
      <c r="Z554" s="93"/>
    </row>
    <row r="555" spans="23:26" x14ac:dyDescent="0.2">
      <c r="W555" s="93"/>
      <c r="X555" s="93"/>
      <c r="Y555" s="93"/>
      <c r="Z555" s="93"/>
    </row>
    <row r="556" spans="23:26" x14ac:dyDescent="0.2">
      <c r="W556" s="93"/>
      <c r="X556" s="93"/>
      <c r="Y556" s="93"/>
      <c r="Z556" s="93"/>
    </row>
    <row r="557" spans="23:26" x14ac:dyDescent="0.2">
      <c r="W557" s="93"/>
      <c r="X557" s="93"/>
      <c r="Y557" s="93"/>
      <c r="Z557" s="93"/>
    </row>
    <row r="558" spans="23:26" x14ac:dyDescent="0.2">
      <c r="W558" s="93"/>
      <c r="X558" s="93"/>
      <c r="Y558" s="93"/>
      <c r="Z558" s="93"/>
    </row>
    <row r="559" spans="23:26" x14ac:dyDescent="0.2">
      <c r="W559" s="93"/>
      <c r="X559" s="93"/>
      <c r="Y559" s="93"/>
      <c r="Z559" s="93"/>
    </row>
    <row r="560" spans="23:26" x14ac:dyDescent="0.2">
      <c r="W560" s="93"/>
      <c r="X560" s="93"/>
      <c r="Y560" s="93"/>
      <c r="Z560" s="93"/>
    </row>
    <row r="561" spans="23:26" x14ac:dyDescent="0.2">
      <c r="W561" s="93"/>
      <c r="X561" s="93"/>
      <c r="Y561" s="93"/>
      <c r="Z561" s="93"/>
    </row>
    <row r="562" spans="23:26" x14ac:dyDescent="0.2">
      <c r="W562" s="93"/>
      <c r="X562" s="93"/>
      <c r="Y562" s="93"/>
      <c r="Z562" s="93"/>
    </row>
    <row r="563" spans="23:26" x14ac:dyDescent="0.2">
      <c r="W563" s="93"/>
      <c r="X563" s="93"/>
      <c r="Y563" s="93"/>
      <c r="Z563" s="93"/>
    </row>
    <row r="564" spans="23:26" x14ac:dyDescent="0.2">
      <c r="W564" s="93"/>
      <c r="X564" s="93"/>
      <c r="Y564" s="93"/>
      <c r="Z564" s="93"/>
    </row>
    <row r="565" spans="23:26" x14ac:dyDescent="0.2">
      <c r="W565" s="93"/>
      <c r="X565" s="93"/>
      <c r="Y565" s="93"/>
      <c r="Z565" s="93"/>
    </row>
    <row r="566" spans="23:26" x14ac:dyDescent="0.2">
      <c r="W566" s="93"/>
      <c r="X566" s="93"/>
      <c r="Y566" s="93"/>
      <c r="Z566" s="93"/>
    </row>
    <row r="567" spans="23:26" x14ac:dyDescent="0.2">
      <c r="W567" s="93"/>
      <c r="X567" s="93"/>
      <c r="Y567" s="93"/>
      <c r="Z567" s="93"/>
    </row>
    <row r="568" spans="23:26" x14ac:dyDescent="0.2">
      <c r="W568" s="93"/>
      <c r="X568" s="93"/>
      <c r="Y568" s="93"/>
      <c r="Z568" s="93"/>
    </row>
    <row r="569" spans="23:26" x14ac:dyDescent="0.2">
      <c r="W569" s="93"/>
      <c r="X569" s="93"/>
      <c r="Y569" s="93"/>
      <c r="Z569" s="93"/>
    </row>
    <row r="570" spans="23:26" x14ac:dyDescent="0.2">
      <c r="W570" s="93"/>
      <c r="X570" s="93"/>
      <c r="Y570" s="93"/>
      <c r="Z570" s="93"/>
    </row>
    <row r="571" spans="23:26" x14ac:dyDescent="0.2">
      <c r="W571" s="93"/>
      <c r="X571" s="93"/>
      <c r="Y571" s="93"/>
      <c r="Z571" s="93"/>
    </row>
    <row r="572" spans="23:26" x14ac:dyDescent="0.2">
      <c r="W572" s="93"/>
      <c r="X572" s="93"/>
      <c r="Y572" s="93"/>
      <c r="Z572" s="93"/>
    </row>
    <row r="573" spans="23:26" x14ac:dyDescent="0.2">
      <c r="W573" s="93"/>
      <c r="X573" s="93"/>
      <c r="Y573" s="93"/>
      <c r="Z573" s="93"/>
    </row>
    <row r="574" spans="23:26" x14ac:dyDescent="0.2">
      <c r="W574" s="93"/>
      <c r="X574" s="93"/>
      <c r="Y574" s="93"/>
      <c r="Z574" s="93"/>
    </row>
    <row r="575" spans="23:26" x14ac:dyDescent="0.2">
      <c r="W575" s="93"/>
      <c r="X575" s="93"/>
      <c r="Y575" s="93"/>
      <c r="Z575" s="93"/>
    </row>
    <row r="576" spans="23:26" x14ac:dyDescent="0.2">
      <c r="W576" s="93"/>
      <c r="X576" s="93"/>
      <c r="Y576" s="93"/>
      <c r="Z576" s="93"/>
    </row>
    <row r="577" spans="23:26" x14ac:dyDescent="0.2">
      <c r="W577" s="93"/>
      <c r="X577" s="93"/>
      <c r="Y577" s="93"/>
      <c r="Z577" s="93"/>
    </row>
    <row r="578" spans="23:26" x14ac:dyDescent="0.2">
      <c r="W578" s="93"/>
      <c r="X578" s="93"/>
      <c r="Y578" s="93"/>
      <c r="Z578" s="93"/>
    </row>
    <row r="579" spans="23:26" x14ac:dyDescent="0.2">
      <c r="W579" s="93"/>
      <c r="X579" s="93"/>
      <c r="Y579" s="93"/>
      <c r="Z579" s="93"/>
    </row>
    <row r="580" spans="23:26" x14ac:dyDescent="0.2">
      <c r="W580" s="93"/>
      <c r="X580" s="93"/>
      <c r="Y580" s="93"/>
      <c r="Z580" s="93"/>
    </row>
    <row r="581" spans="23:26" x14ac:dyDescent="0.2">
      <c r="W581" s="93"/>
      <c r="X581" s="93"/>
      <c r="Y581" s="93"/>
      <c r="Z581" s="93"/>
    </row>
    <row r="582" spans="23:26" x14ac:dyDescent="0.2">
      <c r="W582" s="93"/>
      <c r="X582" s="93"/>
      <c r="Y582" s="93"/>
      <c r="Z582" s="93"/>
    </row>
    <row r="583" spans="23:26" x14ac:dyDescent="0.2">
      <c r="W583" s="93"/>
      <c r="X583" s="93"/>
      <c r="Y583" s="93"/>
      <c r="Z583" s="93"/>
    </row>
    <row r="584" spans="23:26" x14ac:dyDescent="0.2">
      <c r="W584" s="93"/>
      <c r="X584" s="93"/>
      <c r="Y584" s="93"/>
      <c r="Z584" s="93"/>
    </row>
    <row r="585" spans="23:26" x14ac:dyDescent="0.2">
      <c r="W585" s="93"/>
      <c r="X585" s="93"/>
      <c r="Y585" s="93"/>
      <c r="Z585" s="93"/>
    </row>
    <row r="586" spans="23:26" x14ac:dyDescent="0.2">
      <c r="W586" s="93"/>
      <c r="X586" s="93"/>
      <c r="Y586" s="93"/>
      <c r="Z586" s="93"/>
    </row>
    <row r="587" spans="23:26" x14ac:dyDescent="0.2">
      <c r="W587" s="93"/>
      <c r="X587" s="93"/>
      <c r="Y587" s="93"/>
      <c r="Z587" s="93"/>
    </row>
    <row r="588" spans="23:26" x14ac:dyDescent="0.2">
      <c r="W588" s="93"/>
      <c r="X588" s="93"/>
      <c r="Y588" s="93"/>
      <c r="Z588" s="93"/>
    </row>
    <row r="589" spans="23:26" x14ac:dyDescent="0.2">
      <c r="W589" s="93"/>
      <c r="X589" s="93"/>
      <c r="Y589" s="93"/>
      <c r="Z589" s="93"/>
    </row>
    <row r="590" spans="23:26" x14ac:dyDescent="0.2">
      <c r="W590" s="93"/>
      <c r="X590" s="93"/>
      <c r="Y590" s="93"/>
      <c r="Z590" s="93"/>
    </row>
    <row r="591" spans="23:26" x14ac:dyDescent="0.2">
      <c r="W591" s="93"/>
      <c r="X591" s="93"/>
      <c r="Y591" s="93"/>
      <c r="Z591" s="93"/>
    </row>
    <row r="592" spans="23:26" x14ac:dyDescent="0.2">
      <c r="W592" s="93"/>
      <c r="X592" s="93"/>
      <c r="Y592" s="93"/>
      <c r="Z592" s="93"/>
    </row>
    <row r="593" spans="23:26" x14ac:dyDescent="0.2">
      <c r="W593" s="93"/>
      <c r="X593" s="93"/>
      <c r="Y593" s="93"/>
      <c r="Z593" s="93"/>
    </row>
    <row r="594" spans="23:26" x14ac:dyDescent="0.2">
      <c r="W594" s="93"/>
      <c r="X594" s="93"/>
      <c r="Y594" s="93"/>
      <c r="Z594" s="93"/>
    </row>
    <row r="595" spans="23:26" x14ac:dyDescent="0.2">
      <c r="W595" s="93"/>
      <c r="X595" s="93"/>
      <c r="Y595" s="93"/>
      <c r="Z595" s="93"/>
    </row>
    <row r="596" spans="23:26" x14ac:dyDescent="0.2">
      <c r="W596" s="93"/>
      <c r="X596" s="93"/>
      <c r="Y596" s="93"/>
      <c r="Z596" s="93"/>
    </row>
    <row r="597" spans="23:26" x14ac:dyDescent="0.2">
      <c r="W597" s="93"/>
      <c r="X597" s="93"/>
      <c r="Y597" s="93"/>
      <c r="Z597" s="93"/>
    </row>
    <row r="598" spans="23:26" x14ac:dyDescent="0.2">
      <c r="W598" s="93"/>
      <c r="X598" s="93"/>
      <c r="Y598" s="93"/>
      <c r="Z598" s="93"/>
    </row>
    <row r="599" spans="23:26" x14ac:dyDescent="0.2">
      <c r="W599" s="93"/>
      <c r="X599" s="93"/>
      <c r="Y599" s="93"/>
      <c r="Z599" s="93"/>
    </row>
    <row r="600" spans="23:26" x14ac:dyDescent="0.2">
      <c r="W600" s="93"/>
      <c r="X600" s="93"/>
      <c r="Y600" s="93"/>
      <c r="Z600" s="93"/>
    </row>
    <row r="601" spans="23:26" x14ac:dyDescent="0.2">
      <c r="W601" s="93"/>
      <c r="X601" s="93"/>
      <c r="Y601" s="93"/>
      <c r="Z601" s="93"/>
    </row>
    <row r="602" spans="23:26" x14ac:dyDescent="0.2">
      <c r="W602" s="93"/>
      <c r="X602" s="93"/>
      <c r="Y602" s="93"/>
      <c r="Z602" s="93"/>
    </row>
    <row r="603" spans="23:26" x14ac:dyDescent="0.2">
      <c r="W603" s="93"/>
      <c r="X603" s="93"/>
      <c r="Y603" s="93"/>
      <c r="Z603" s="93"/>
    </row>
    <row r="604" spans="23:26" x14ac:dyDescent="0.2">
      <c r="W604" s="93"/>
      <c r="X604" s="93"/>
      <c r="Y604" s="93"/>
      <c r="Z604" s="93"/>
    </row>
    <row r="605" spans="23:26" x14ac:dyDescent="0.2">
      <c r="W605" s="93"/>
      <c r="X605" s="93"/>
      <c r="Y605" s="93"/>
      <c r="Z605" s="93"/>
    </row>
    <row r="606" spans="23:26" x14ac:dyDescent="0.2">
      <c r="W606" s="93"/>
      <c r="X606" s="93"/>
      <c r="Y606" s="93"/>
      <c r="Z606" s="93"/>
    </row>
    <row r="607" spans="23:26" x14ac:dyDescent="0.2">
      <c r="W607" s="93"/>
      <c r="X607" s="93"/>
      <c r="Y607" s="93"/>
      <c r="Z607" s="93"/>
    </row>
    <row r="608" spans="23:26" x14ac:dyDescent="0.2">
      <c r="W608" s="93"/>
      <c r="X608" s="93"/>
      <c r="Y608" s="93"/>
      <c r="Z608" s="93"/>
    </row>
    <row r="609" spans="23:26" x14ac:dyDescent="0.2">
      <c r="W609" s="93"/>
      <c r="X609" s="93"/>
      <c r="Y609" s="93"/>
      <c r="Z609" s="93"/>
    </row>
    <row r="610" spans="23:26" x14ac:dyDescent="0.2">
      <c r="W610" s="93"/>
      <c r="X610" s="93"/>
      <c r="Y610" s="93"/>
      <c r="Z610" s="93"/>
    </row>
    <row r="611" spans="23:26" x14ac:dyDescent="0.2">
      <c r="W611" s="93"/>
      <c r="X611" s="93"/>
      <c r="Y611" s="93"/>
      <c r="Z611" s="93"/>
    </row>
    <row r="612" spans="23:26" x14ac:dyDescent="0.2">
      <c r="W612" s="93"/>
      <c r="X612" s="93"/>
      <c r="Y612" s="93"/>
      <c r="Z612" s="93"/>
    </row>
    <row r="613" spans="23:26" x14ac:dyDescent="0.2">
      <c r="W613" s="93"/>
      <c r="X613" s="93"/>
      <c r="Y613" s="93"/>
      <c r="Z613" s="93"/>
    </row>
    <row r="614" spans="23:26" x14ac:dyDescent="0.2">
      <c r="W614" s="93"/>
      <c r="X614" s="93"/>
      <c r="Y614" s="93"/>
      <c r="Z614" s="93"/>
    </row>
    <row r="615" spans="23:26" x14ac:dyDescent="0.2">
      <c r="W615" s="93"/>
      <c r="X615" s="93"/>
      <c r="Y615" s="93"/>
      <c r="Z615" s="93"/>
    </row>
    <row r="616" spans="23:26" x14ac:dyDescent="0.2">
      <c r="W616" s="93"/>
      <c r="X616" s="93"/>
      <c r="Y616" s="93"/>
      <c r="Z616" s="93"/>
    </row>
    <row r="617" spans="23:26" x14ac:dyDescent="0.2">
      <c r="W617" s="93"/>
      <c r="X617" s="93"/>
      <c r="Y617" s="93"/>
      <c r="Z617" s="93"/>
    </row>
    <row r="618" spans="23:26" x14ac:dyDescent="0.2">
      <c r="W618" s="93"/>
      <c r="X618" s="93"/>
      <c r="Y618" s="93"/>
      <c r="Z618" s="93"/>
    </row>
    <row r="619" spans="23:26" x14ac:dyDescent="0.2">
      <c r="W619" s="93"/>
      <c r="X619" s="93"/>
      <c r="Y619" s="93"/>
      <c r="Z619" s="93"/>
    </row>
    <row r="620" spans="23:26" x14ac:dyDescent="0.2">
      <c r="W620" s="93"/>
      <c r="X620" s="93"/>
      <c r="Y620" s="93"/>
      <c r="Z620" s="93"/>
    </row>
    <row r="621" spans="23:26" x14ac:dyDescent="0.2">
      <c r="W621" s="93"/>
      <c r="X621" s="93"/>
      <c r="Y621" s="93"/>
      <c r="Z621" s="93"/>
    </row>
    <row r="622" spans="23:26" x14ac:dyDescent="0.2">
      <c r="W622" s="93"/>
      <c r="X622" s="93"/>
      <c r="Y622" s="93"/>
      <c r="Z622" s="93"/>
    </row>
    <row r="623" spans="23:26" x14ac:dyDescent="0.2">
      <c r="W623" s="93"/>
      <c r="X623" s="93"/>
      <c r="Y623" s="93"/>
      <c r="Z623" s="93"/>
    </row>
    <row r="624" spans="23:26" x14ac:dyDescent="0.2">
      <c r="W624" s="93"/>
      <c r="X624" s="93"/>
      <c r="Y624" s="93"/>
      <c r="Z624" s="93"/>
    </row>
    <row r="625" spans="23:26" x14ac:dyDescent="0.2">
      <c r="W625" s="93"/>
      <c r="X625" s="93"/>
      <c r="Y625" s="93"/>
      <c r="Z625" s="93"/>
    </row>
    <row r="626" spans="23:26" x14ac:dyDescent="0.2">
      <c r="W626" s="93"/>
      <c r="X626" s="93"/>
      <c r="Y626" s="93"/>
      <c r="Z626" s="93"/>
    </row>
    <row r="627" spans="23:26" x14ac:dyDescent="0.2">
      <c r="W627" s="93"/>
      <c r="X627" s="93"/>
      <c r="Y627" s="93"/>
      <c r="Z627" s="93"/>
    </row>
    <row r="628" spans="23:26" x14ac:dyDescent="0.2">
      <c r="W628" s="93"/>
      <c r="X628" s="93"/>
      <c r="Y628" s="93"/>
      <c r="Z628" s="93"/>
    </row>
    <row r="629" spans="23:26" x14ac:dyDescent="0.2">
      <c r="W629" s="93"/>
      <c r="X629" s="93"/>
      <c r="Y629" s="93"/>
      <c r="Z629" s="93"/>
    </row>
    <row r="630" spans="23:26" x14ac:dyDescent="0.2">
      <c r="W630" s="93"/>
      <c r="X630" s="93"/>
      <c r="Y630" s="93"/>
      <c r="Z630" s="93"/>
    </row>
    <row r="631" spans="23:26" x14ac:dyDescent="0.2">
      <c r="W631" s="93"/>
      <c r="X631" s="93"/>
      <c r="Y631" s="93"/>
      <c r="Z631" s="93"/>
    </row>
    <row r="632" spans="23:26" x14ac:dyDescent="0.2">
      <c r="W632" s="93"/>
      <c r="X632" s="93"/>
      <c r="Y632" s="93"/>
      <c r="Z632" s="93"/>
    </row>
    <row r="633" spans="23:26" x14ac:dyDescent="0.2">
      <c r="W633" s="93"/>
      <c r="X633" s="93"/>
      <c r="Y633" s="93"/>
      <c r="Z633" s="93"/>
    </row>
    <row r="634" spans="23:26" x14ac:dyDescent="0.2">
      <c r="W634" s="93"/>
      <c r="X634" s="93"/>
      <c r="Y634" s="93"/>
      <c r="Z634" s="93"/>
    </row>
    <row r="635" spans="23:26" x14ac:dyDescent="0.2">
      <c r="W635" s="93"/>
      <c r="X635" s="93"/>
      <c r="Y635" s="93"/>
      <c r="Z635" s="93"/>
    </row>
    <row r="636" spans="23:26" x14ac:dyDescent="0.2">
      <c r="W636" s="93"/>
      <c r="X636" s="93"/>
      <c r="Y636" s="93"/>
      <c r="Z636" s="93"/>
    </row>
    <row r="637" spans="23:26" x14ac:dyDescent="0.2">
      <c r="W637" s="93"/>
      <c r="X637" s="93"/>
      <c r="Y637" s="93"/>
      <c r="Z637" s="93"/>
    </row>
    <row r="638" spans="23:26" x14ac:dyDescent="0.2">
      <c r="W638" s="93"/>
      <c r="X638" s="93"/>
      <c r="Y638" s="93"/>
      <c r="Z638" s="93"/>
    </row>
    <row r="639" spans="23:26" x14ac:dyDescent="0.2">
      <c r="W639" s="93"/>
      <c r="X639" s="93"/>
      <c r="Y639" s="93"/>
      <c r="Z639" s="93"/>
    </row>
    <row r="640" spans="23:26" x14ac:dyDescent="0.2">
      <c r="W640" s="93"/>
      <c r="X640" s="93"/>
      <c r="Y640" s="93"/>
      <c r="Z640" s="93"/>
    </row>
    <row r="641" spans="23:26" x14ac:dyDescent="0.2">
      <c r="W641" s="93"/>
      <c r="X641" s="93"/>
      <c r="Y641" s="93"/>
      <c r="Z641" s="93"/>
    </row>
    <row r="642" spans="23:26" x14ac:dyDescent="0.2">
      <c r="W642" s="93"/>
      <c r="X642" s="93"/>
      <c r="Y642" s="93"/>
      <c r="Z642" s="93"/>
    </row>
    <row r="643" spans="23:26" x14ac:dyDescent="0.2">
      <c r="W643" s="93"/>
      <c r="X643" s="93"/>
      <c r="Y643" s="93"/>
      <c r="Z643" s="93"/>
    </row>
    <row r="644" spans="23:26" x14ac:dyDescent="0.2">
      <c r="W644" s="93"/>
      <c r="X644" s="93"/>
      <c r="Y644" s="93"/>
      <c r="Z644" s="93"/>
    </row>
    <row r="645" spans="23:26" x14ac:dyDescent="0.2">
      <c r="W645" s="93"/>
      <c r="X645" s="93"/>
      <c r="Y645" s="93"/>
      <c r="Z645" s="93"/>
    </row>
    <row r="646" spans="23:26" x14ac:dyDescent="0.2">
      <c r="W646" s="93"/>
      <c r="X646" s="93"/>
      <c r="Y646" s="93"/>
      <c r="Z646" s="93"/>
    </row>
    <row r="647" spans="23:26" x14ac:dyDescent="0.2">
      <c r="W647" s="93"/>
      <c r="X647" s="93"/>
      <c r="Y647" s="93"/>
      <c r="Z647" s="93"/>
    </row>
    <row r="648" spans="23:26" x14ac:dyDescent="0.2">
      <c r="W648" s="93"/>
      <c r="X648" s="93"/>
      <c r="Y648" s="93"/>
      <c r="Z648" s="93"/>
    </row>
    <row r="649" spans="23:26" x14ac:dyDescent="0.2">
      <c r="W649" s="93"/>
      <c r="X649" s="93"/>
      <c r="Y649" s="93"/>
      <c r="Z649" s="93"/>
    </row>
    <row r="650" spans="23:26" x14ac:dyDescent="0.2">
      <c r="W650" s="93"/>
      <c r="X650" s="93"/>
      <c r="Y650" s="93"/>
      <c r="Z650" s="93"/>
    </row>
    <row r="651" spans="23:26" x14ac:dyDescent="0.2">
      <c r="W651" s="93"/>
      <c r="X651" s="93"/>
      <c r="Y651" s="93"/>
      <c r="Z651" s="93"/>
    </row>
    <row r="652" spans="23:26" x14ac:dyDescent="0.2">
      <c r="W652" s="93"/>
      <c r="X652" s="93"/>
      <c r="Y652" s="93"/>
      <c r="Z652" s="93"/>
    </row>
    <row r="653" spans="23:26" x14ac:dyDescent="0.2">
      <c r="W653" s="93"/>
      <c r="X653" s="93"/>
      <c r="Y653" s="93"/>
      <c r="Z653" s="93"/>
    </row>
    <row r="654" spans="23:26" x14ac:dyDescent="0.2">
      <c r="W654" s="93"/>
      <c r="X654" s="93"/>
      <c r="Y654" s="93"/>
      <c r="Z654" s="93"/>
    </row>
    <row r="655" spans="23:26" x14ac:dyDescent="0.2">
      <c r="W655" s="93"/>
      <c r="X655" s="93"/>
      <c r="Y655" s="93"/>
      <c r="Z655" s="93"/>
    </row>
    <row r="656" spans="23:26" x14ac:dyDescent="0.2">
      <c r="W656" s="93"/>
      <c r="X656" s="93"/>
      <c r="Y656" s="93"/>
      <c r="Z656" s="93"/>
    </row>
    <row r="657" spans="23:26" x14ac:dyDescent="0.2">
      <c r="W657" s="93"/>
      <c r="X657" s="93"/>
      <c r="Y657" s="93"/>
      <c r="Z657" s="93"/>
    </row>
    <row r="658" spans="23:26" x14ac:dyDescent="0.2">
      <c r="W658" s="93"/>
      <c r="X658" s="93"/>
      <c r="Y658" s="93"/>
      <c r="Z658" s="93"/>
    </row>
    <row r="659" spans="23:26" x14ac:dyDescent="0.2">
      <c r="W659" s="93"/>
      <c r="X659" s="93"/>
      <c r="Y659" s="93"/>
      <c r="Z659" s="93"/>
    </row>
    <row r="660" spans="23:26" x14ac:dyDescent="0.2">
      <c r="W660" s="93"/>
      <c r="X660" s="93"/>
      <c r="Y660" s="93"/>
      <c r="Z660" s="93"/>
    </row>
    <row r="661" spans="23:26" x14ac:dyDescent="0.2">
      <c r="W661" s="93"/>
      <c r="X661" s="93"/>
      <c r="Y661" s="93"/>
      <c r="Z661" s="93"/>
    </row>
    <row r="662" spans="23:26" x14ac:dyDescent="0.2">
      <c r="W662" s="93"/>
      <c r="X662" s="93"/>
      <c r="Y662" s="93"/>
      <c r="Z662" s="93"/>
    </row>
    <row r="663" spans="23:26" x14ac:dyDescent="0.2">
      <c r="W663" s="93"/>
      <c r="X663" s="93"/>
      <c r="Y663" s="93"/>
      <c r="Z663" s="93"/>
    </row>
    <row r="664" spans="23:26" x14ac:dyDescent="0.2">
      <c r="W664" s="93"/>
      <c r="X664" s="93"/>
      <c r="Y664" s="93"/>
      <c r="Z664" s="93"/>
    </row>
    <row r="665" spans="23:26" x14ac:dyDescent="0.2">
      <c r="W665" s="93"/>
      <c r="X665" s="93"/>
      <c r="Y665" s="93"/>
      <c r="Z665" s="93"/>
    </row>
    <row r="666" spans="23:26" x14ac:dyDescent="0.2">
      <c r="W666" s="93"/>
      <c r="X666" s="93"/>
      <c r="Y666" s="93"/>
      <c r="Z666" s="93"/>
    </row>
    <row r="667" spans="23:26" x14ac:dyDescent="0.2">
      <c r="W667" s="93"/>
      <c r="X667" s="93"/>
      <c r="Y667" s="93"/>
      <c r="Z667" s="93"/>
    </row>
    <row r="668" spans="23:26" x14ac:dyDescent="0.2">
      <c r="W668" s="93"/>
      <c r="X668" s="93"/>
      <c r="Y668" s="93"/>
      <c r="Z668" s="93"/>
    </row>
    <row r="669" spans="23:26" x14ac:dyDescent="0.2">
      <c r="W669" s="93"/>
      <c r="X669" s="93"/>
      <c r="Y669" s="93"/>
      <c r="Z669" s="93"/>
    </row>
    <row r="670" spans="23:26" x14ac:dyDescent="0.2">
      <c r="W670" s="93"/>
      <c r="X670" s="93"/>
      <c r="Y670" s="93"/>
      <c r="Z670" s="93"/>
    </row>
    <row r="671" spans="23:26" x14ac:dyDescent="0.2">
      <c r="W671" s="93"/>
      <c r="X671" s="93"/>
      <c r="Y671" s="93"/>
      <c r="Z671" s="93"/>
    </row>
    <row r="672" spans="23:26" x14ac:dyDescent="0.2">
      <c r="W672" s="93"/>
      <c r="X672" s="93"/>
      <c r="Y672" s="93"/>
      <c r="Z672" s="93"/>
    </row>
    <row r="673" spans="23:26" x14ac:dyDescent="0.2">
      <c r="W673" s="93"/>
      <c r="X673" s="93"/>
      <c r="Y673" s="93"/>
      <c r="Z673" s="93"/>
    </row>
    <row r="674" spans="23:26" x14ac:dyDescent="0.2">
      <c r="W674" s="93"/>
      <c r="X674" s="93"/>
      <c r="Y674" s="93"/>
      <c r="Z674" s="93"/>
    </row>
    <row r="675" spans="23:26" x14ac:dyDescent="0.2">
      <c r="W675" s="93"/>
      <c r="X675" s="93"/>
      <c r="Y675" s="93"/>
      <c r="Z675" s="93"/>
    </row>
    <row r="676" spans="23:26" x14ac:dyDescent="0.2">
      <c r="W676" s="93"/>
      <c r="X676" s="93"/>
      <c r="Y676" s="93"/>
      <c r="Z676" s="93"/>
    </row>
    <row r="677" spans="23:26" x14ac:dyDescent="0.2">
      <c r="W677" s="93"/>
      <c r="X677" s="93"/>
      <c r="Y677" s="93"/>
      <c r="Z677" s="93"/>
    </row>
    <row r="678" spans="23:26" x14ac:dyDescent="0.2">
      <c r="W678" s="93"/>
      <c r="X678" s="93"/>
      <c r="Y678" s="93"/>
      <c r="Z678" s="93"/>
    </row>
    <row r="679" spans="23:26" x14ac:dyDescent="0.2">
      <c r="W679" s="93"/>
      <c r="X679" s="93"/>
      <c r="Y679" s="93"/>
      <c r="Z679" s="93"/>
    </row>
    <row r="680" spans="23:26" x14ac:dyDescent="0.2">
      <c r="W680" s="93"/>
      <c r="X680" s="93"/>
      <c r="Y680" s="93"/>
      <c r="Z680" s="93"/>
    </row>
    <row r="681" spans="23:26" x14ac:dyDescent="0.2">
      <c r="W681" s="93"/>
      <c r="X681" s="93"/>
      <c r="Y681" s="93"/>
      <c r="Z681" s="93"/>
    </row>
    <row r="682" spans="23:26" x14ac:dyDescent="0.2">
      <c r="W682" s="93"/>
      <c r="X682" s="93"/>
      <c r="Y682" s="93"/>
      <c r="Z682" s="93"/>
    </row>
    <row r="683" spans="23:26" x14ac:dyDescent="0.2">
      <c r="W683" s="93"/>
      <c r="X683" s="93"/>
      <c r="Y683" s="93"/>
      <c r="Z683" s="93"/>
    </row>
    <row r="684" spans="23:26" x14ac:dyDescent="0.2">
      <c r="W684" s="93"/>
      <c r="X684" s="93"/>
      <c r="Y684" s="93"/>
      <c r="Z684" s="93"/>
    </row>
    <row r="685" spans="23:26" x14ac:dyDescent="0.2">
      <c r="W685" s="93"/>
      <c r="X685" s="93"/>
      <c r="Y685" s="93"/>
      <c r="Z685" s="93"/>
    </row>
    <row r="686" spans="23:26" x14ac:dyDescent="0.2">
      <c r="W686" s="93"/>
      <c r="X686" s="93"/>
      <c r="Y686" s="93"/>
      <c r="Z686" s="93"/>
    </row>
    <row r="687" spans="23:26" x14ac:dyDescent="0.2">
      <c r="W687" s="93"/>
      <c r="X687" s="93"/>
      <c r="Y687" s="93"/>
      <c r="Z687" s="93"/>
    </row>
    <row r="688" spans="23:26" x14ac:dyDescent="0.2">
      <c r="W688" s="93"/>
      <c r="X688" s="93"/>
      <c r="Y688" s="93"/>
      <c r="Z688" s="93"/>
    </row>
    <row r="689" spans="23:26" x14ac:dyDescent="0.2">
      <c r="W689" s="93"/>
      <c r="X689" s="93"/>
      <c r="Y689" s="93"/>
      <c r="Z689" s="93"/>
    </row>
    <row r="690" spans="23:26" x14ac:dyDescent="0.2">
      <c r="W690" s="93"/>
      <c r="X690" s="93"/>
      <c r="Y690" s="93"/>
      <c r="Z690" s="93"/>
    </row>
    <row r="691" spans="23:26" x14ac:dyDescent="0.2">
      <c r="W691" s="93"/>
      <c r="X691" s="93"/>
      <c r="Y691" s="93"/>
      <c r="Z691" s="93"/>
    </row>
    <row r="692" spans="23:26" x14ac:dyDescent="0.2">
      <c r="W692" s="93"/>
      <c r="X692" s="93"/>
      <c r="Y692" s="93"/>
      <c r="Z692" s="93"/>
    </row>
    <row r="693" spans="23:26" x14ac:dyDescent="0.2">
      <c r="W693" s="93"/>
      <c r="X693" s="93"/>
      <c r="Y693" s="93"/>
      <c r="Z693" s="93"/>
    </row>
    <row r="694" spans="23:26" x14ac:dyDescent="0.2">
      <c r="W694" s="93"/>
      <c r="X694" s="93"/>
      <c r="Y694" s="93"/>
      <c r="Z694" s="93"/>
    </row>
    <row r="695" spans="23:26" x14ac:dyDescent="0.2">
      <c r="W695" s="93"/>
      <c r="X695" s="93"/>
      <c r="Y695" s="93"/>
      <c r="Z695" s="93"/>
    </row>
    <row r="696" spans="23:26" x14ac:dyDescent="0.2">
      <c r="W696" s="93"/>
      <c r="X696" s="93"/>
      <c r="Y696" s="93"/>
      <c r="Z696" s="93"/>
    </row>
    <row r="697" spans="23:26" x14ac:dyDescent="0.2">
      <c r="W697" s="93"/>
      <c r="X697" s="93"/>
      <c r="Y697" s="93"/>
      <c r="Z697" s="93"/>
    </row>
    <row r="698" spans="23:26" x14ac:dyDescent="0.2">
      <c r="W698" s="93"/>
      <c r="X698" s="93"/>
      <c r="Y698" s="93"/>
      <c r="Z698" s="93"/>
    </row>
    <row r="699" spans="23:26" x14ac:dyDescent="0.2">
      <c r="W699" s="93"/>
      <c r="X699" s="93"/>
      <c r="Y699" s="93"/>
      <c r="Z699" s="93"/>
    </row>
    <row r="700" spans="23:26" x14ac:dyDescent="0.2">
      <c r="W700" s="93"/>
      <c r="X700" s="93"/>
      <c r="Y700" s="93"/>
      <c r="Z700" s="93"/>
    </row>
    <row r="701" spans="23:26" x14ac:dyDescent="0.2">
      <c r="W701" s="93"/>
      <c r="X701" s="93"/>
      <c r="Y701" s="93"/>
      <c r="Z701" s="93"/>
    </row>
    <row r="702" spans="23:26" x14ac:dyDescent="0.2">
      <c r="W702" s="93"/>
      <c r="X702" s="93"/>
      <c r="Y702" s="93"/>
      <c r="Z702" s="93"/>
    </row>
    <row r="703" spans="23:26" x14ac:dyDescent="0.2">
      <c r="W703" s="93"/>
      <c r="X703" s="93"/>
      <c r="Y703" s="93"/>
      <c r="Z703" s="93"/>
    </row>
    <row r="704" spans="23:26" x14ac:dyDescent="0.2">
      <c r="W704" s="93"/>
      <c r="X704" s="93"/>
      <c r="Y704" s="93"/>
      <c r="Z704" s="93"/>
    </row>
    <row r="705" spans="23:26" x14ac:dyDescent="0.2">
      <c r="W705" s="93"/>
      <c r="X705" s="93"/>
      <c r="Y705" s="93"/>
      <c r="Z705" s="93"/>
    </row>
    <row r="706" spans="23:26" x14ac:dyDescent="0.2">
      <c r="W706" s="93"/>
      <c r="X706" s="93"/>
      <c r="Y706" s="93"/>
      <c r="Z706" s="93"/>
    </row>
    <row r="707" spans="23:26" x14ac:dyDescent="0.2">
      <c r="W707" s="93"/>
      <c r="X707" s="93"/>
      <c r="Y707" s="93"/>
      <c r="Z707" s="93"/>
    </row>
    <row r="708" spans="23:26" x14ac:dyDescent="0.2">
      <c r="W708" s="93"/>
      <c r="X708" s="93"/>
      <c r="Y708" s="93"/>
      <c r="Z708" s="93"/>
    </row>
    <row r="709" spans="23:26" x14ac:dyDescent="0.2">
      <c r="W709" s="93"/>
      <c r="X709" s="93"/>
      <c r="Y709" s="93"/>
      <c r="Z709" s="93"/>
    </row>
    <row r="710" spans="23:26" x14ac:dyDescent="0.2">
      <c r="W710" s="93"/>
      <c r="X710" s="93"/>
      <c r="Y710" s="93"/>
      <c r="Z710" s="93"/>
    </row>
    <row r="711" spans="23:26" x14ac:dyDescent="0.2">
      <c r="W711" s="93"/>
      <c r="X711" s="93"/>
      <c r="Y711" s="93"/>
      <c r="Z711" s="93"/>
    </row>
    <row r="712" spans="23:26" x14ac:dyDescent="0.2">
      <c r="W712" s="93"/>
      <c r="X712" s="93"/>
      <c r="Y712" s="93"/>
      <c r="Z712" s="93"/>
    </row>
    <row r="713" spans="23:26" x14ac:dyDescent="0.2">
      <c r="W713" s="93"/>
      <c r="X713" s="93"/>
      <c r="Y713" s="93"/>
      <c r="Z713" s="93"/>
    </row>
    <row r="714" spans="23:26" x14ac:dyDescent="0.2">
      <c r="W714" s="93"/>
      <c r="X714" s="93"/>
      <c r="Y714" s="93"/>
      <c r="Z714" s="93"/>
    </row>
    <row r="715" spans="23:26" x14ac:dyDescent="0.2">
      <c r="W715" s="93"/>
      <c r="X715" s="93"/>
      <c r="Y715" s="93"/>
      <c r="Z715" s="93"/>
    </row>
    <row r="716" spans="23:26" x14ac:dyDescent="0.2">
      <c r="W716" s="93"/>
      <c r="X716" s="93"/>
      <c r="Y716" s="93"/>
      <c r="Z716" s="93"/>
    </row>
    <row r="717" spans="23:26" x14ac:dyDescent="0.2">
      <c r="W717" s="93"/>
      <c r="X717" s="93"/>
      <c r="Y717" s="93"/>
      <c r="Z717" s="93"/>
    </row>
    <row r="718" spans="23:26" x14ac:dyDescent="0.2">
      <c r="W718" s="93"/>
      <c r="X718" s="93"/>
      <c r="Y718" s="93"/>
      <c r="Z718" s="93"/>
    </row>
    <row r="719" spans="23:26" x14ac:dyDescent="0.2">
      <c r="W719" s="93"/>
      <c r="X719" s="93"/>
      <c r="Y719" s="93"/>
      <c r="Z719" s="93"/>
    </row>
    <row r="720" spans="23:26" x14ac:dyDescent="0.2">
      <c r="W720" s="93"/>
      <c r="X720" s="93"/>
      <c r="Y720" s="93"/>
      <c r="Z720" s="93"/>
    </row>
    <row r="721" spans="23:26" x14ac:dyDescent="0.2">
      <c r="W721" s="93"/>
      <c r="X721" s="93"/>
      <c r="Y721" s="93"/>
      <c r="Z721" s="93"/>
    </row>
    <row r="722" spans="23:26" x14ac:dyDescent="0.2">
      <c r="W722" s="93"/>
      <c r="X722" s="93"/>
      <c r="Y722" s="93"/>
      <c r="Z722" s="93"/>
    </row>
    <row r="723" spans="23:26" x14ac:dyDescent="0.2">
      <c r="W723" s="93"/>
      <c r="X723" s="93"/>
      <c r="Y723" s="93"/>
      <c r="Z723" s="93"/>
    </row>
    <row r="724" spans="23:26" x14ac:dyDescent="0.2">
      <c r="W724" s="93"/>
      <c r="X724" s="93"/>
      <c r="Y724" s="93"/>
      <c r="Z724" s="93"/>
    </row>
    <row r="725" spans="23:26" x14ac:dyDescent="0.2">
      <c r="W725" s="93"/>
      <c r="X725" s="93"/>
      <c r="Y725" s="93"/>
      <c r="Z725" s="93"/>
    </row>
    <row r="726" spans="23:26" x14ac:dyDescent="0.2">
      <c r="W726" s="93"/>
      <c r="X726" s="93"/>
      <c r="Y726" s="93"/>
      <c r="Z726" s="93"/>
    </row>
    <row r="727" spans="23:26" x14ac:dyDescent="0.2">
      <c r="W727" s="93"/>
      <c r="X727" s="93"/>
      <c r="Y727" s="93"/>
      <c r="Z727" s="93"/>
    </row>
    <row r="728" spans="23:26" x14ac:dyDescent="0.2">
      <c r="W728" s="93"/>
      <c r="X728" s="93"/>
      <c r="Y728" s="93"/>
      <c r="Z728" s="93"/>
    </row>
    <row r="729" spans="23:26" x14ac:dyDescent="0.2">
      <c r="W729" s="93"/>
      <c r="X729" s="93"/>
      <c r="Y729" s="93"/>
      <c r="Z729" s="93"/>
    </row>
    <row r="730" spans="23:26" x14ac:dyDescent="0.2">
      <c r="W730" s="93"/>
      <c r="X730" s="93"/>
      <c r="Y730" s="93"/>
      <c r="Z730" s="93"/>
    </row>
    <row r="731" spans="23:26" x14ac:dyDescent="0.2">
      <c r="W731" s="93"/>
      <c r="X731" s="93"/>
      <c r="Y731" s="93"/>
      <c r="Z731" s="93"/>
    </row>
    <row r="732" spans="23:26" x14ac:dyDescent="0.2">
      <c r="W732" s="93"/>
      <c r="X732" s="93"/>
      <c r="Y732" s="93"/>
      <c r="Z732" s="93"/>
    </row>
    <row r="733" spans="23:26" x14ac:dyDescent="0.2">
      <c r="W733" s="93"/>
      <c r="X733" s="93"/>
      <c r="Y733" s="93"/>
      <c r="Z733" s="93"/>
    </row>
    <row r="734" spans="23:26" x14ac:dyDescent="0.2">
      <c r="W734" s="93"/>
      <c r="X734" s="93"/>
      <c r="Y734" s="93"/>
      <c r="Z734" s="93"/>
    </row>
    <row r="735" spans="23:26" x14ac:dyDescent="0.2">
      <c r="W735" s="93"/>
      <c r="X735" s="93"/>
      <c r="Y735" s="93"/>
      <c r="Z735" s="93"/>
    </row>
    <row r="736" spans="23:26" x14ac:dyDescent="0.2">
      <c r="W736" s="93"/>
      <c r="X736" s="93"/>
      <c r="Y736" s="93"/>
      <c r="Z736" s="93"/>
    </row>
    <row r="737" spans="23:26" x14ac:dyDescent="0.2">
      <c r="W737" s="93"/>
      <c r="X737" s="93"/>
      <c r="Y737" s="93"/>
      <c r="Z737" s="93"/>
    </row>
    <row r="738" spans="23:26" x14ac:dyDescent="0.2">
      <c r="W738" s="93"/>
      <c r="X738" s="93"/>
      <c r="Y738" s="93"/>
      <c r="Z738" s="93"/>
    </row>
    <row r="739" spans="23:26" x14ac:dyDescent="0.2">
      <c r="W739" s="93"/>
      <c r="X739" s="93"/>
      <c r="Y739" s="93"/>
      <c r="Z739" s="93"/>
    </row>
    <row r="740" spans="23:26" x14ac:dyDescent="0.2">
      <c r="W740" s="93"/>
      <c r="X740" s="93"/>
      <c r="Y740" s="93"/>
      <c r="Z740" s="93"/>
    </row>
    <row r="741" spans="23:26" x14ac:dyDescent="0.2">
      <c r="W741" s="93"/>
      <c r="X741" s="93"/>
      <c r="Y741" s="93"/>
      <c r="Z741" s="93"/>
    </row>
    <row r="742" spans="23:26" x14ac:dyDescent="0.2">
      <c r="W742" s="93"/>
      <c r="X742" s="93"/>
      <c r="Y742" s="93"/>
      <c r="Z742" s="93"/>
    </row>
    <row r="743" spans="23:26" x14ac:dyDescent="0.2">
      <c r="W743" s="93"/>
      <c r="X743" s="93"/>
      <c r="Y743" s="93"/>
      <c r="Z743" s="93"/>
    </row>
    <row r="744" spans="23:26" x14ac:dyDescent="0.2">
      <c r="W744" s="93"/>
      <c r="X744" s="93"/>
      <c r="Y744" s="93"/>
      <c r="Z744" s="93"/>
    </row>
    <row r="745" spans="23:26" x14ac:dyDescent="0.2">
      <c r="W745" s="93"/>
      <c r="X745" s="93"/>
      <c r="Y745" s="93"/>
      <c r="Z745" s="93"/>
    </row>
    <row r="746" spans="23:26" x14ac:dyDescent="0.2">
      <c r="W746" s="93"/>
      <c r="X746" s="93"/>
      <c r="Y746" s="93"/>
      <c r="Z746" s="93"/>
    </row>
    <row r="747" spans="23:26" x14ac:dyDescent="0.2">
      <c r="W747" s="93"/>
      <c r="X747" s="93"/>
      <c r="Y747" s="93"/>
      <c r="Z747" s="93"/>
    </row>
    <row r="748" spans="23:26" x14ac:dyDescent="0.2">
      <c r="W748" s="93"/>
      <c r="X748" s="93"/>
      <c r="Y748" s="93"/>
      <c r="Z748" s="93"/>
    </row>
    <row r="749" spans="23:26" x14ac:dyDescent="0.2">
      <c r="W749" s="93"/>
      <c r="X749" s="93"/>
      <c r="Y749" s="93"/>
      <c r="Z749" s="93"/>
    </row>
    <row r="750" spans="23:26" x14ac:dyDescent="0.2">
      <c r="W750" s="93"/>
      <c r="X750" s="93"/>
      <c r="Y750" s="93"/>
      <c r="Z750" s="93"/>
    </row>
    <row r="751" spans="23:26" x14ac:dyDescent="0.2">
      <c r="W751" s="93"/>
      <c r="X751" s="93"/>
      <c r="Y751" s="93"/>
      <c r="Z751" s="93"/>
    </row>
    <row r="752" spans="23:26" x14ac:dyDescent="0.2">
      <c r="W752" s="93"/>
      <c r="X752" s="93"/>
      <c r="Y752" s="93"/>
      <c r="Z752" s="93"/>
    </row>
    <row r="753" spans="23:26" x14ac:dyDescent="0.2">
      <c r="W753" s="93"/>
      <c r="X753" s="93"/>
      <c r="Y753" s="93"/>
      <c r="Z753" s="93"/>
    </row>
    <row r="754" spans="23:26" x14ac:dyDescent="0.2">
      <c r="W754" s="93"/>
      <c r="X754" s="93"/>
      <c r="Y754" s="93"/>
      <c r="Z754" s="93"/>
    </row>
    <row r="755" spans="23:26" x14ac:dyDescent="0.2">
      <c r="W755" s="93"/>
      <c r="X755" s="93"/>
      <c r="Y755" s="93"/>
      <c r="Z755" s="93"/>
    </row>
    <row r="756" spans="23:26" x14ac:dyDescent="0.2">
      <c r="W756" s="93"/>
      <c r="X756" s="93"/>
      <c r="Y756" s="93"/>
      <c r="Z756" s="93"/>
    </row>
    <row r="757" spans="23:26" x14ac:dyDescent="0.2">
      <c r="W757" s="93"/>
      <c r="X757" s="93"/>
      <c r="Y757" s="93"/>
      <c r="Z757" s="93"/>
    </row>
    <row r="758" spans="23:26" x14ac:dyDescent="0.2">
      <c r="W758" s="93"/>
      <c r="X758" s="93"/>
      <c r="Y758" s="93"/>
      <c r="Z758" s="93"/>
    </row>
    <row r="759" spans="23:26" x14ac:dyDescent="0.2">
      <c r="W759" s="93"/>
      <c r="X759" s="93"/>
      <c r="Y759" s="93"/>
      <c r="Z759" s="93"/>
    </row>
    <row r="760" spans="23:26" x14ac:dyDescent="0.2">
      <c r="W760" s="93"/>
      <c r="X760" s="93"/>
      <c r="Y760" s="93"/>
      <c r="Z760" s="93"/>
    </row>
    <row r="761" spans="23:26" x14ac:dyDescent="0.2">
      <c r="W761" s="93"/>
      <c r="X761" s="93"/>
      <c r="Y761" s="93"/>
      <c r="Z761" s="93"/>
    </row>
    <row r="762" spans="23:26" x14ac:dyDescent="0.2">
      <c r="W762" s="93"/>
      <c r="X762" s="93"/>
      <c r="Y762" s="93"/>
      <c r="Z762" s="93"/>
    </row>
    <row r="763" spans="23:26" x14ac:dyDescent="0.2">
      <c r="W763" s="93"/>
      <c r="X763" s="93"/>
      <c r="Y763" s="93"/>
      <c r="Z763" s="93"/>
    </row>
    <row r="764" spans="23:26" x14ac:dyDescent="0.2">
      <c r="W764" s="93"/>
      <c r="X764" s="93"/>
      <c r="Y764" s="93"/>
      <c r="Z764" s="93"/>
    </row>
    <row r="765" spans="23:26" x14ac:dyDescent="0.2">
      <c r="W765" s="93"/>
      <c r="X765" s="93"/>
      <c r="Y765" s="93"/>
      <c r="Z765" s="93"/>
    </row>
    <row r="766" spans="23:26" x14ac:dyDescent="0.2">
      <c r="W766" s="93"/>
      <c r="X766" s="93"/>
      <c r="Y766" s="93"/>
      <c r="Z766" s="93"/>
    </row>
    <row r="767" spans="23:26" x14ac:dyDescent="0.2">
      <c r="W767" s="93"/>
      <c r="X767" s="93"/>
      <c r="Y767" s="93"/>
      <c r="Z767" s="93"/>
    </row>
    <row r="768" spans="23:26" x14ac:dyDescent="0.2">
      <c r="W768" s="93"/>
      <c r="X768" s="93"/>
      <c r="Y768" s="93"/>
      <c r="Z768" s="93"/>
    </row>
    <row r="769" spans="23:26" x14ac:dyDescent="0.2">
      <c r="W769" s="93"/>
      <c r="X769" s="93"/>
      <c r="Y769" s="93"/>
      <c r="Z769" s="93"/>
    </row>
    <row r="770" spans="23:26" x14ac:dyDescent="0.2">
      <c r="W770" s="93"/>
      <c r="X770" s="93"/>
      <c r="Y770" s="93"/>
      <c r="Z770" s="93"/>
    </row>
    <row r="771" spans="23:26" x14ac:dyDescent="0.2">
      <c r="W771" s="93"/>
      <c r="X771" s="93"/>
      <c r="Y771" s="93"/>
      <c r="Z771" s="93"/>
    </row>
    <row r="772" spans="23:26" x14ac:dyDescent="0.2">
      <c r="W772" s="93"/>
      <c r="X772" s="93"/>
      <c r="Y772" s="93"/>
      <c r="Z772" s="93"/>
    </row>
    <row r="773" spans="23:26" x14ac:dyDescent="0.2">
      <c r="W773" s="93"/>
      <c r="X773" s="93"/>
      <c r="Y773" s="93"/>
      <c r="Z773" s="93"/>
    </row>
    <row r="774" spans="23:26" x14ac:dyDescent="0.2">
      <c r="W774" s="93"/>
      <c r="X774" s="93"/>
      <c r="Y774" s="93"/>
      <c r="Z774" s="93"/>
    </row>
    <row r="775" spans="23:26" x14ac:dyDescent="0.2">
      <c r="W775" s="93"/>
      <c r="X775" s="93"/>
      <c r="Y775" s="93"/>
      <c r="Z775" s="93"/>
    </row>
    <row r="776" spans="23:26" x14ac:dyDescent="0.2">
      <c r="W776" s="93"/>
      <c r="X776" s="93"/>
      <c r="Y776" s="93"/>
      <c r="Z776" s="93"/>
    </row>
    <row r="777" spans="23:26" x14ac:dyDescent="0.2">
      <c r="W777" s="93"/>
      <c r="X777" s="93"/>
      <c r="Y777" s="93"/>
      <c r="Z777" s="93"/>
    </row>
    <row r="778" spans="23:26" x14ac:dyDescent="0.2">
      <c r="W778" s="93"/>
      <c r="X778" s="93"/>
      <c r="Y778" s="93"/>
      <c r="Z778" s="93"/>
    </row>
    <row r="779" spans="23:26" x14ac:dyDescent="0.2">
      <c r="W779" s="93"/>
      <c r="X779" s="93"/>
      <c r="Y779" s="93"/>
      <c r="Z779" s="93"/>
    </row>
    <row r="780" spans="23:26" x14ac:dyDescent="0.2">
      <c r="W780" s="93"/>
      <c r="X780" s="93"/>
      <c r="Y780" s="93"/>
      <c r="Z780" s="93"/>
    </row>
    <row r="781" spans="23:26" x14ac:dyDescent="0.2">
      <c r="W781" s="93"/>
      <c r="X781" s="93"/>
      <c r="Y781" s="93"/>
      <c r="Z781" s="93"/>
    </row>
    <row r="782" spans="23:26" x14ac:dyDescent="0.2">
      <c r="W782" s="93"/>
      <c r="X782" s="93"/>
      <c r="Y782" s="93"/>
      <c r="Z782" s="93"/>
    </row>
    <row r="783" spans="23:26" x14ac:dyDescent="0.2">
      <c r="W783" s="93"/>
      <c r="X783" s="93"/>
      <c r="Y783" s="93"/>
      <c r="Z783" s="93"/>
    </row>
    <row r="784" spans="23:26" x14ac:dyDescent="0.2">
      <c r="W784" s="93"/>
      <c r="X784" s="93"/>
      <c r="Y784" s="93"/>
      <c r="Z784" s="93"/>
    </row>
    <row r="785" spans="23:26" x14ac:dyDescent="0.2">
      <c r="W785" s="93"/>
      <c r="X785" s="93"/>
      <c r="Y785" s="93"/>
      <c r="Z785" s="93"/>
    </row>
    <row r="786" spans="23:26" x14ac:dyDescent="0.2">
      <c r="W786" s="93"/>
      <c r="X786" s="93"/>
      <c r="Y786" s="93"/>
      <c r="Z786" s="93"/>
    </row>
    <row r="787" spans="23:26" x14ac:dyDescent="0.2">
      <c r="W787" s="93"/>
      <c r="X787" s="93"/>
      <c r="Y787" s="93"/>
      <c r="Z787" s="93"/>
    </row>
    <row r="788" spans="23:26" x14ac:dyDescent="0.2">
      <c r="W788" s="93"/>
      <c r="X788" s="93"/>
      <c r="Y788" s="93"/>
      <c r="Z788" s="93"/>
    </row>
    <row r="789" spans="23:26" x14ac:dyDescent="0.2">
      <c r="W789" s="93"/>
      <c r="X789" s="93"/>
      <c r="Y789" s="93"/>
      <c r="Z789" s="93"/>
    </row>
    <row r="790" spans="23:26" x14ac:dyDescent="0.2">
      <c r="W790" s="93"/>
      <c r="X790" s="93"/>
      <c r="Y790" s="93"/>
      <c r="Z790" s="93"/>
    </row>
    <row r="791" spans="23:26" x14ac:dyDescent="0.2">
      <c r="W791" s="93"/>
      <c r="X791" s="93"/>
      <c r="Y791" s="93"/>
      <c r="Z791" s="93"/>
    </row>
    <row r="792" spans="23:26" x14ac:dyDescent="0.2">
      <c r="W792" s="93"/>
      <c r="X792" s="93"/>
      <c r="Y792" s="93"/>
      <c r="Z792" s="93"/>
    </row>
    <row r="793" spans="23:26" x14ac:dyDescent="0.2">
      <c r="W793" s="93"/>
      <c r="X793" s="93"/>
      <c r="Y793" s="93"/>
      <c r="Z793" s="93"/>
    </row>
    <row r="794" spans="23:26" x14ac:dyDescent="0.2">
      <c r="W794" s="93"/>
      <c r="X794" s="93"/>
      <c r="Y794" s="93"/>
      <c r="Z794" s="93"/>
    </row>
    <row r="795" spans="23:26" x14ac:dyDescent="0.2">
      <c r="W795" s="93"/>
      <c r="X795" s="93"/>
      <c r="Y795" s="93"/>
      <c r="Z795" s="93"/>
    </row>
    <row r="796" spans="23:26" x14ac:dyDescent="0.2">
      <c r="W796" s="93"/>
      <c r="X796" s="93"/>
      <c r="Y796" s="93"/>
      <c r="Z796" s="93"/>
    </row>
    <row r="797" spans="23:26" x14ac:dyDescent="0.2">
      <c r="W797" s="93"/>
      <c r="X797" s="93"/>
      <c r="Y797" s="93"/>
      <c r="Z797" s="93"/>
    </row>
    <row r="798" spans="23:26" x14ac:dyDescent="0.2">
      <c r="W798" s="93"/>
      <c r="X798" s="93"/>
      <c r="Y798" s="93"/>
      <c r="Z798" s="93"/>
    </row>
    <row r="799" spans="23:26" x14ac:dyDescent="0.2">
      <c r="W799" s="93"/>
      <c r="X799" s="93"/>
      <c r="Y799" s="93"/>
      <c r="Z799" s="93"/>
    </row>
    <row r="800" spans="23:26" x14ac:dyDescent="0.2">
      <c r="W800" s="93"/>
      <c r="X800" s="93"/>
      <c r="Y800" s="93"/>
      <c r="Z800" s="93"/>
    </row>
    <row r="801" spans="23:26" x14ac:dyDescent="0.2">
      <c r="W801" s="93"/>
      <c r="X801" s="93"/>
      <c r="Y801" s="93"/>
      <c r="Z801" s="93"/>
    </row>
    <row r="802" spans="23:26" x14ac:dyDescent="0.2">
      <c r="W802" s="93"/>
      <c r="X802" s="93"/>
      <c r="Y802" s="93"/>
      <c r="Z802" s="93"/>
    </row>
    <row r="803" spans="23:26" x14ac:dyDescent="0.2">
      <c r="W803" s="93"/>
      <c r="X803" s="93"/>
      <c r="Y803" s="93"/>
      <c r="Z803" s="93"/>
    </row>
    <row r="804" spans="23:26" x14ac:dyDescent="0.2">
      <c r="W804" s="93"/>
      <c r="X804" s="93"/>
      <c r="Y804" s="93"/>
      <c r="Z804" s="93"/>
    </row>
    <row r="805" spans="23:26" x14ac:dyDescent="0.2">
      <c r="W805" s="93"/>
      <c r="X805" s="93"/>
      <c r="Y805" s="93"/>
      <c r="Z805" s="93"/>
    </row>
    <row r="806" spans="23:26" x14ac:dyDescent="0.2">
      <c r="W806" s="93"/>
      <c r="X806" s="93"/>
      <c r="Y806" s="93"/>
      <c r="Z806" s="93"/>
    </row>
    <row r="807" spans="23:26" x14ac:dyDescent="0.2">
      <c r="W807" s="93"/>
      <c r="X807" s="93"/>
      <c r="Y807" s="93"/>
      <c r="Z807" s="93"/>
    </row>
    <row r="808" spans="23:26" x14ac:dyDescent="0.2">
      <c r="W808" s="93"/>
      <c r="X808" s="93"/>
      <c r="Y808" s="93"/>
      <c r="Z808" s="93"/>
    </row>
    <row r="809" spans="23:26" x14ac:dyDescent="0.2">
      <c r="W809" s="93"/>
      <c r="X809" s="93"/>
      <c r="Y809" s="93"/>
      <c r="Z809" s="93"/>
    </row>
    <row r="810" spans="23:26" x14ac:dyDescent="0.2">
      <c r="W810" s="93"/>
      <c r="X810" s="93"/>
      <c r="Y810" s="93"/>
      <c r="Z810" s="93"/>
    </row>
    <row r="811" spans="23:26" x14ac:dyDescent="0.2">
      <c r="W811" s="93"/>
      <c r="X811" s="93"/>
      <c r="Y811" s="93"/>
      <c r="Z811" s="93"/>
    </row>
    <row r="812" spans="23:26" x14ac:dyDescent="0.2">
      <c r="W812" s="93"/>
      <c r="X812" s="93"/>
      <c r="Y812" s="93"/>
      <c r="Z812" s="93"/>
    </row>
    <row r="813" spans="23:26" x14ac:dyDescent="0.2">
      <c r="W813" s="93"/>
      <c r="X813" s="93"/>
      <c r="Y813" s="93"/>
      <c r="Z813" s="93"/>
    </row>
    <row r="814" spans="23:26" x14ac:dyDescent="0.2">
      <c r="W814" s="93"/>
      <c r="X814" s="93"/>
      <c r="Y814" s="93"/>
      <c r="Z814" s="93"/>
    </row>
    <row r="815" spans="23:26" x14ac:dyDescent="0.2">
      <c r="W815" s="93"/>
      <c r="X815" s="93"/>
      <c r="Y815" s="93"/>
      <c r="Z815" s="93"/>
    </row>
    <row r="816" spans="23:26" x14ac:dyDescent="0.2">
      <c r="W816" s="93"/>
      <c r="X816" s="93"/>
      <c r="Y816" s="93"/>
      <c r="Z816" s="93"/>
    </row>
    <row r="817" spans="23:26" x14ac:dyDescent="0.2">
      <c r="W817" s="93"/>
      <c r="X817" s="93"/>
      <c r="Y817" s="93"/>
      <c r="Z817" s="93"/>
    </row>
    <row r="818" spans="23:26" x14ac:dyDescent="0.2">
      <c r="W818" s="93"/>
      <c r="X818" s="93"/>
      <c r="Y818" s="93"/>
      <c r="Z818" s="93"/>
    </row>
    <row r="819" spans="23:26" x14ac:dyDescent="0.2">
      <c r="W819" s="93"/>
      <c r="X819" s="93"/>
      <c r="Y819" s="93"/>
      <c r="Z819" s="93"/>
    </row>
    <row r="820" spans="23:26" x14ac:dyDescent="0.2">
      <c r="W820" s="93"/>
      <c r="X820" s="93"/>
      <c r="Y820" s="93"/>
      <c r="Z820" s="93"/>
    </row>
    <row r="821" spans="23:26" x14ac:dyDescent="0.2">
      <c r="W821" s="93"/>
      <c r="X821" s="93"/>
      <c r="Y821" s="93"/>
      <c r="Z821" s="93"/>
    </row>
    <row r="822" spans="23:26" x14ac:dyDescent="0.2">
      <c r="W822" s="93"/>
      <c r="X822" s="93"/>
      <c r="Y822" s="93"/>
      <c r="Z822" s="93"/>
    </row>
    <row r="823" spans="23:26" x14ac:dyDescent="0.2">
      <c r="W823" s="93"/>
      <c r="X823" s="93"/>
      <c r="Y823" s="93"/>
      <c r="Z823" s="93"/>
    </row>
    <row r="824" spans="23:26" x14ac:dyDescent="0.2">
      <c r="W824" s="93"/>
      <c r="X824" s="93"/>
      <c r="Y824" s="93"/>
      <c r="Z824" s="93"/>
    </row>
    <row r="825" spans="23:26" x14ac:dyDescent="0.2">
      <c r="W825" s="93"/>
      <c r="X825" s="93"/>
      <c r="Y825" s="93"/>
      <c r="Z825" s="93"/>
    </row>
    <row r="826" spans="23:26" x14ac:dyDescent="0.2">
      <c r="W826" s="93"/>
      <c r="X826" s="93"/>
      <c r="Y826" s="93"/>
      <c r="Z826" s="93"/>
    </row>
    <row r="827" spans="23:26" x14ac:dyDescent="0.2">
      <c r="W827" s="93"/>
      <c r="X827" s="93"/>
      <c r="Y827" s="93"/>
      <c r="Z827" s="93"/>
    </row>
    <row r="828" spans="23:26" x14ac:dyDescent="0.2">
      <c r="W828" s="93"/>
      <c r="X828" s="93"/>
      <c r="Y828" s="93"/>
      <c r="Z828" s="93"/>
    </row>
    <row r="829" spans="23:26" x14ac:dyDescent="0.2">
      <c r="W829" s="93"/>
      <c r="X829" s="93"/>
      <c r="Y829" s="93"/>
      <c r="Z829" s="93"/>
    </row>
    <row r="830" spans="23:26" x14ac:dyDescent="0.2">
      <c r="W830" s="93"/>
      <c r="X830" s="93"/>
      <c r="Y830" s="93"/>
      <c r="Z830" s="93"/>
    </row>
    <row r="831" spans="23:26" x14ac:dyDescent="0.2">
      <c r="W831" s="93"/>
      <c r="X831" s="93"/>
      <c r="Y831" s="93"/>
      <c r="Z831" s="93"/>
    </row>
    <row r="832" spans="23:26" x14ac:dyDescent="0.2">
      <c r="W832" s="93"/>
      <c r="X832" s="93"/>
      <c r="Y832" s="93"/>
      <c r="Z832" s="93"/>
    </row>
    <row r="833" spans="23:26" x14ac:dyDescent="0.2">
      <c r="W833" s="93"/>
      <c r="X833" s="93"/>
      <c r="Y833" s="93"/>
      <c r="Z833" s="93"/>
    </row>
    <row r="834" spans="23:26" x14ac:dyDescent="0.2">
      <c r="W834" s="93"/>
      <c r="X834" s="93"/>
      <c r="Y834" s="93"/>
      <c r="Z834" s="93"/>
    </row>
    <row r="835" spans="23:26" x14ac:dyDescent="0.2">
      <c r="W835" s="93"/>
      <c r="X835" s="93"/>
      <c r="Y835" s="93"/>
      <c r="Z835" s="93"/>
    </row>
    <row r="836" spans="23:26" x14ac:dyDescent="0.2">
      <c r="W836" s="93"/>
      <c r="X836" s="93"/>
      <c r="Y836" s="93"/>
      <c r="Z836" s="93"/>
    </row>
    <row r="837" spans="23:26" x14ac:dyDescent="0.2">
      <c r="W837" s="93"/>
      <c r="X837" s="93"/>
      <c r="Y837" s="93"/>
      <c r="Z837" s="93"/>
    </row>
    <row r="838" spans="23:26" x14ac:dyDescent="0.2">
      <c r="W838" s="93"/>
      <c r="X838" s="93"/>
      <c r="Y838" s="93"/>
      <c r="Z838" s="93"/>
    </row>
    <row r="839" spans="23:26" x14ac:dyDescent="0.2">
      <c r="W839" s="93"/>
      <c r="X839" s="93"/>
      <c r="Y839" s="93"/>
      <c r="Z839" s="93"/>
    </row>
    <row r="840" spans="23:26" x14ac:dyDescent="0.2">
      <c r="W840" s="93"/>
      <c r="X840" s="93"/>
      <c r="Y840" s="93"/>
      <c r="Z840" s="93"/>
    </row>
    <row r="841" spans="23:26" x14ac:dyDescent="0.2">
      <c r="W841" s="93"/>
      <c r="X841" s="93"/>
      <c r="Y841" s="93"/>
      <c r="Z841" s="93"/>
    </row>
    <row r="842" spans="23:26" x14ac:dyDescent="0.2">
      <c r="W842" s="93"/>
      <c r="X842" s="93"/>
      <c r="Y842" s="93"/>
      <c r="Z842" s="93"/>
    </row>
    <row r="843" spans="23:26" x14ac:dyDescent="0.2">
      <c r="W843" s="93"/>
      <c r="X843" s="93"/>
      <c r="Y843" s="93"/>
      <c r="Z843" s="93"/>
    </row>
    <row r="844" spans="23:26" x14ac:dyDescent="0.2">
      <c r="W844" s="93"/>
      <c r="X844" s="93"/>
      <c r="Y844" s="93"/>
      <c r="Z844" s="93"/>
    </row>
    <row r="845" spans="23:26" x14ac:dyDescent="0.2">
      <c r="W845" s="93"/>
      <c r="X845" s="93"/>
      <c r="Y845" s="93"/>
      <c r="Z845" s="93"/>
    </row>
    <row r="846" spans="23:26" x14ac:dyDescent="0.2">
      <c r="W846" s="93"/>
      <c r="X846" s="93"/>
      <c r="Y846" s="93"/>
      <c r="Z846" s="93"/>
    </row>
    <row r="847" spans="23:26" x14ac:dyDescent="0.2">
      <c r="W847" s="93"/>
      <c r="X847" s="93"/>
      <c r="Y847" s="93"/>
      <c r="Z847" s="93"/>
    </row>
    <row r="848" spans="23:26" x14ac:dyDescent="0.2">
      <c r="W848" s="93"/>
      <c r="X848" s="93"/>
      <c r="Y848" s="93"/>
      <c r="Z848" s="93"/>
    </row>
    <row r="849" spans="23:26" x14ac:dyDescent="0.2">
      <c r="W849" s="93"/>
      <c r="X849" s="93"/>
      <c r="Y849" s="93"/>
      <c r="Z849" s="93"/>
    </row>
    <row r="850" spans="23:26" x14ac:dyDescent="0.2">
      <c r="W850" s="93"/>
      <c r="X850" s="93"/>
      <c r="Y850" s="93"/>
      <c r="Z850" s="93"/>
    </row>
    <row r="851" spans="23:26" x14ac:dyDescent="0.2">
      <c r="W851" s="93"/>
      <c r="X851" s="93"/>
      <c r="Y851" s="93"/>
      <c r="Z851" s="93"/>
    </row>
    <row r="852" spans="23:26" x14ac:dyDescent="0.2">
      <c r="W852" s="93"/>
      <c r="X852" s="93"/>
      <c r="Y852" s="93"/>
      <c r="Z852" s="93"/>
    </row>
    <row r="853" spans="23:26" x14ac:dyDescent="0.2">
      <c r="W853" s="93"/>
      <c r="X853" s="93"/>
      <c r="Y853" s="93"/>
      <c r="Z853" s="93"/>
    </row>
    <row r="854" spans="23:26" x14ac:dyDescent="0.2">
      <c r="W854" s="93"/>
      <c r="X854" s="93"/>
      <c r="Y854" s="93"/>
      <c r="Z854" s="93"/>
    </row>
    <row r="855" spans="23:26" x14ac:dyDescent="0.2">
      <c r="W855" s="93"/>
      <c r="X855" s="93"/>
      <c r="Y855" s="93"/>
      <c r="Z855" s="93"/>
    </row>
    <row r="856" spans="23:26" x14ac:dyDescent="0.2">
      <c r="W856" s="93"/>
      <c r="X856" s="93"/>
      <c r="Y856" s="93"/>
      <c r="Z856" s="93"/>
    </row>
    <row r="857" spans="23:26" x14ac:dyDescent="0.2">
      <c r="W857" s="93"/>
      <c r="X857" s="93"/>
      <c r="Y857" s="93"/>
      <c r="Z857" s="93"/>
    </row>
    <row r="858" spans="23:26" x14ac:dyDescent="0.2">
      <c r="W858" s="93"/>
      <c r="X858" s="93"/>
      <c r="Y858" s="93"/>
      <c r="Z858" s="93"/>
    </row>
    <row r="859" spans="23:26" x14ac:dyDescent="0.2">
      <c r="W859" s="93"/>
      <c r="X859" s="93"/>
      <c r="Y859" s="93"/>
      <c r="Z859" s="93"/>
    </row>
    <row r="860" spans="23:26" x14ac:dyDescent="0.2">
      <c r="W860" s="93"/>
      <c r="X860" s="93"/>
      <c r="Y860" s="93"/>
      <c r="Z860" s="93"/>
    </row>
    <row r="861" spans="23:26" x14ac:dyDescent="0.2">
      <c r="W861" s="93"/>
      <c r="X861" s="93"/>
      <c r="Y861" s="93"/>
      <c r="Z861" s="93"/>
    </row>
    <row r="862" spans="23:26" x14ac:dyDescent="0.2">
      <c r="W862" s="93"/>
      <c r="X862" s="93"/>
      <c r="Y862" s="93"/>
      <c r="Z862" s="93"/>
    </row>
    <row r="863" spans="23:26" x14ac:dyDescent="0.2">
      <c r="W863" s="93"/>
      <c r="X863" s="93"/>
      <c r="Y863" s="93"/>
      <c r="Z863" s="93"/>
    </row>
    <row r="864" spans="23:26" x14ac:dyDescent="0.2">
      <c r="W864" s="93"/>
      <c r="X864" s="93"/>
      <c r="Y864" s="93"/>
      <c r="Z864" s="93"/>
    </row>
    <row r="865" spans="23:26" x14ac:dyDescent="0.2">
      <c r="W865" s="93"/>
      <c r="X865" s="93"/>
      <c r="Y865" s="93"/>
      <c r="Z865" s="93"/>
    </row>
    <row r="866" spans="23:26" x14ac:dyDescent="0.2">
      <c r="W866" s="93"/>
      <c r="X866" s="93"/>
      <c r="Y866" s="93"/>
      <c r="Z866" s="93"/>
    </row>
    <row r="867" spans="23:26" x14ac:dyDescent="0.2">
      <c r="W867" s="93"/>
      <c r="X867" s="93"/>
      <c r="Y867" s="93"/>
      <c r="Z867" s="93"/>
    </row>
    <row r="868" spans="23:26" x14ac:dyDescent="0.2">
      <c r="W868" s="93"/>
      <c r="X868" s="93"/>
      <c r="Y868" s="93"/>
      <c r="Z868" s="93"/>
    </row>
    <row r="869" spans="23:26" x14ac:dyDescent="0.2">
      <c r="W869" s="93"/>
      <c r="X869" s="93"/>
      <c r="Y869" s="93"/>
      <c r="Z869" s="93"/>
    </row>
    <row r="870" spans="23:26" x14ac:dyDescent="0.2">
      <c r="W870" s="93"/>
      <c r="X870" s="93"/>
      <c r="Y870" s="93"/>
      <c r="Z870" s="93"/>
    </row>
    <row r="871" spans="23:26" x14ac:dyDescent="0.2">
      <c r="W871" s="93"/>
      <c r="X871" s="93"/>
      <c r="Y871" s="93"/>
      <c r="Z871" s="93"/>
    </row>
    <row r="872" spans="23:26" x14ac:dyDescent="0.2">
      <c r="W872" s="93"/>
      <c r="X872" s="93"/>
      <c r="Y872" s="93"/>
      <c r="Z872" s="93"/>
    </row>
    <row r="873" spans="23:26" x14ac:dyDescent="0.2">
      <c r="W873" s="93"/>
      <c r="X873" s="93"/>
      <c r="Y873" s="93"/>
      <c r="Z873" s="93"/>
    </row>
    <row r="874" spans="23:26" x14ac:dyDescent="0.2">
      <c r="W874" s="93"/>
      <c r="X874" s="93"/>
      <c r="Y874" s="93"/>
      <c r="Z874" s="93"/>
    </row>
    <row r="875" spans="23:26" x14ac:dyDescent="0.2">
      <c r="W875" s="93"/>
      <c r="X875" s="93"/>
      <c r="Y875" s="93"/>
      <c r="Z875" s="93"/>
    </row>
    <row r="876" spans="23:26" x14ac:dyDescent="0.2">
      <c r="W876" s="93"/>
      <c r="X876" s="93"/>
      <c r="Y876" s="93"/>
      <c r="Z876" s="93"/>
    </row>
    <row r="877" spans="23:26" x14ac:dyDescent="0.2">
      <c r="W877" s="93"/>
      <c r="X877" s="93"/>
      <c r="Y877" s="93"/>
      <c r="Z877" s="93"/>
    </row>
    <row r="878" spans="23:26" x14ac:dyDescent="0.2">
      <c r="W878" s="93"/>
      <c r="X878" s="93"/>
      <c r="Y878" s="93"/>
      <c r="Z878" s="93"/>
    </row>
    <row r="879" spans="23:26" x14ac:dyDescent="0.2">
      <c r="W879" s="93"/>
      <c r="X879" s="93"/>
      <c r="Y879" s="93"/>
      <c r="Z879" s="93"/>
    </row>
    <row r="880" spans="23:26" x14ac:dyDescent="0.2">
      <c r="W880" s="93"/>
      <c r="X880" s="93"/>
      <c r="Y880" s="93"/>
      <c r="Z880" s="93"/>
    </row>
    <row r="881" spans="23:26" x14ac:dyDescent="0.2">
      <c r="W881" s="93"/>
      <c r="X881" s="93"/>
      <c r="Y881" s="93"/>
      <c r="Z881" s="93"/>
    </row>
    <row r="882" spans="23:26" x14ac:dyDescent="0.2">
      <c r="W882" s="93"/>
      <c r="X882" s="93"/>
      <c r="Y882" s="93"/>
      <c r="Z882" s="93"/>
    </row>
    <row r="883" spans="23:26" x14ac:dyDescent="0.2">
      <c r="W883" s="93"/>
      <c r="X883" s="93"/>
      <c r="Y883" s="93"/>
      <c r="Z883" s="93"/>
    </row>
    <row r="884" spans="23:26" x14ac:dyDescent="0.2">
      <c r="W884" s="93"/>
      <c r="X884" s="93"/>
      <c r="Y884" s="93"/>
      <c r="Z884" s="93"/>
    </row>
    <row r="885" spans="23:26" x14ac:dyDescent="0.2">
      <c r="W885" s="93"/>
      <c r="X885" s="93"/>
      <c r="Y885" s="93"/>
      <c r="Z885" s="93"/>
    </row>
    <row r="886" spans="23:26" x14ac:dyDescent="0.2">
      <c r="W886" s="93"/>
      <c r="X886" s="93"/>
      <c r="Y886" s="93"/>
      <c r="Z886" s="93"/>
    </row>
    <row r="887" spans="23:26" x14ac:dyDescent="0.2">
      <c r="W887" s="93"/>
      <c r="X887" s="93"/>
      <c r="Y887" s="93"/>
      <c r="Z887" s="93"/>
    </row>
    <row r="888" spans="23:26" x14ac:dyDescent="0.2">
      <c r="W888" s="93"/>
      <c r="X888" s="93"/>
      <c r="Y888" s="93"/>
      <c r="Z888" s="93"/>
    </row>
    <row r="889" spans="23:26" x14ac:dyDescent="0.2">
      <c r="W889" s="93"/>
      <c r="X889" s="93"/>
      <c r="Y889" s="93"/>
      <c r="Z889" s="93"/>
    </row>
    <row r="890" spans="23:26" x14ac:dyDescent="0.2">
      <c r="W890" s="93"/>
      <c r="X890" s="93"/>
      <c r="Y890" s="93"/>
      <c r="Z890" s="93"/>
    </row>
    <row r="891" spans="23:26" x14ac:dyDescent="0.2">
      <c r="W891" s="93"/>
      <c r="X891" s="93"/>
      <c r="Y891" s="93"/>
      <c r="Z891" s="93"/>
    </row>
    <row r="892" spans="23:26" x14ac:dyDescent="0.2">
      <c r="W892" s="93"/>
      <c r="X892" s="93"/>
      <c r="Y892" s="93"/>
      <c r="Z892" s="93"/>
    </row>
    <row r="893" spans="23:26" x14ac:dyDescent="0.2">
      <c r="W893" s="93"/>
      <c r="X893" s="93"/>
      <c r="Y893" s="93"/>
      <c r="Z893" s="93"/>
    </row>
    <row r="894" spans="23:26" x14ac:dyDescent="0.2">
      <c r="W894" s="93"/>
      <c r="X894" s="93"/>
      <c r="Y894" s="93"/>
      <c r="Z894" s="93"/>
    </row>
    <row r="895" spans="23:26" x14ac:dyDescent="0.2">
      <c r="W895" s="93"/>
      <c r="X895" s="93"/>
      <c r="Y895" s="93"/>
      <c r="Z895" s="93"/>
    </row>
    <row r="896" spans="23:26" x14ac:dyDescent="0.2">
      <c r="W896" s="93"/>
      <c r="X896" s="93"/>
      <c r="Y896" s="93"/>
      <c r="Z896" s="93"/>
    </row>
    <row r="897" spans="23:26" x14ac:dyDescent="0.2">
      <c r="W897" s="93"/>
      <c r="X897" s="93"/>
      <c r="Y897" s="93"/>
      <c r="Z897" s="93"/>
    </row>
    <row r="898" spans="23:26" x14ac:dyDescent="0.2">
      <c r="W898" s="93"/>
      <c r="X898" s="93"/>
      <c r="Y898" s="93"/>
      <c r="Z898" s="93"/>
    </row>
    <row r="899" spans="23:26" x14ac:dyDescent="0.2">
      <c r="W899" s="93"/>
      <c r="X899" s="93"/>
      <c r="Y899" s="93"/>
      <c r="Z899" s="93"/>
    </row>
    <row r="900" spans="23:26" x14ac:dyDescent="0.2">
      <c r="W900" s="93"/>
      <c r="X900" s="93"/>
      <c r="Y900" s="93"/>
      <c r="Z900" s="93"/>
    </row>
    <row r="901" spans="23:26" x14ac:dyDescent="0.2">
      <c r="W901" s="93"/>
      <c r="X901" s="93"/>
      <c r="Y901" s="93"/>
      <c r="Z901" s="93"/>
    </row>
    <row r="902" spans="23:26" x14ac:dyDescent="0.2">
      <c r="W902" s="93"/>
      <c r="X902" s="93"/>
      <c r="Y902" s="93"/>
      <c r="Z902" s="93"/>
    </row>
    <row r="903" spans="23:26" x14ac:dyDescent="0.2">
      <c r="W903" s="93"/>
      <c r="X903" s="93"/>
      <c r="Y903" s="93"/>
      <c r="Z903" s="93"/>
    </row>
    <row r="904" spans="23:26" x14ac:dyDescent="0.2">
      <c r="W904" s="93"/>
      <c r="X904" s="93"/>
      <c r="Y904" s="93"/>
      <c r="Z904" s="93"/>
    </row>
    <row r="905" spans="23:26" x14ac:dyDescent="0.2">
      <c r="W905" s="93"/>
      <c r="X905" s="93"/>
      <c r="Y905" s="93"/>
      <c r="Z905" s="93"/>
    </row>
    <row r="906" spans="23:26" x14ac:dyDescent="0.2">
      <c r="W906" s="93"/>
      <c r="X906" s="93"/>
      <c r="Y906" s="93"/>
      <c r="Z906" s="93"/>
    </row>
    <row r="907" spans="23:26" x14ac:dyDescent="0.2">
      <c r="W907" s="93"/>
      <c r="X907" s="93"/>
      <c r="Y907" s="93"/>
      <c r="Z907" s="93"/>
    </row>
    <row r="908" spans="23:26" x14ac:dyDescent="0.2">
      <c r="W908" s="93"/>
      <c r="X908" s="93"/>
      <c r="Y908" s="93"/>
      <c r="Z908" s="93"/>
    </row>
    <row r="909" spans="23:26" x14ac:dyDescent="0.2">
      <c r="W909" s="93"/>
      <c r="X909" s="93"/>
      <c r="Y909" s="93"/>
      <c r="Z909" s="93"/>
    </row>
    <row r="910" spans="23:26" x14ac:dyDescent="0.2">
      <c r="W910" s="93"/>
      <c r="X910" s="93"/>
      <c r="Y910" s="93"/>
      <c r="Z910" s="93"/>
    </row>
    <row r="911" spans="23:26" x14ac:dyDescent="0.2">
      <c r="W911" s="93"/>
      <c r="X911" s="93"/>
      <c r="Y911" s="93"/>
      <c r="Z911" s="93"/>
    </row>
    <row r="912" spans="23:26" x14ac:dyDescent="0.2">
      <c r="W912" s="93"/>
      <c r="X912" s="93"/>
      <c r="Y912" s="93"/>
      <c r="Z912" s="93"/>
    </row>
    <row r="913" spans="23:26" x14ac:dyDescent="0.2">
      <c r="W913" s="93"/>
      <c r="X913" s="93"/>
      <c r="Y913" s="93"/>
      <c r="Z913" s="93"/>
    </row>
    <row r="914" spans="23:26" x14ac:dyDescent="0.2">
      <c r="W914" s="93"/>
      <c r="X914" s="93"/>
      <c r="Y914" s="93"/>
      <c r="Z914" s="93"/>
    </row>
    <row r="915" spans="23:26" x14ac:dyDescent="0.2">
      <c r="W915" s="93"/>
      <c r="X915" s="93"/>
      <c r="Y915" s="93"/>
      <c r="Z915" s="93"/>
    </row>
    <row r="916" spans="23:26" x14ac:dyDescent="0.2">
      <c r="W916" s="93"/>
      <c r="X916" s="93"/>
      <c r="Y916" s="93"/>
      <c r="Z916" s="93"/>
    </row>
    <row r="917" spans="23:26" x14ac:dyDescent="0.2">
      <c r="W917" s="93"/>
      <c r="X917" s="93"/>
      <c r="Y917" s="93"/>
      <c r="Z917" s="93"/>
    </row>
    <row r="918" spans="23:26" x14ac:dyDescent="0.2">
      <c r="W918" s="93"/>
      <c r="X918" s="93"/>
      <c r="Y918" s="93"/>
      <c r="Z918" s="93"/>
    </row>
    <row r="919" spans="23:26" x14ac:dyDescent="0.2">
      <c r="W919" s="93"/>
      <c r="X919" s="93"/>
      <c r="Y919" s="93"/>
      <c r="Z919" s="93"/>
    </row>
    <row r="920" spans="23:26" x14ac:dyDescent="0.2">
      <c r="W920" s="93"/>
      <c r="X920" s="93"/>
      <c r="Y920" s="93"/>
      <c r="Z920" s="93"/>
    </row>
    <row r="921" spans="23:26" x14ac:dyDescent="0.2">
      <c r="W921" s="93"/>
      <c r="X921" s="93"/>
      <c r="Y921" s="93"/>
      <c r="Z921" s="93"/>
    </row>
    <row r="922" spans="23:26" x14ac:dyDescent="0.2">
      <c r="W922" s="93"/>
      <c r="X922" s="93"/>
      <c r="Y922" s="93"/>
      <c r="Z922" s="93"/>
    </row>
    <row r="923" spans="23:26" x14ac:dyDescent="0.2">
      <c r="W923" s="93"/>
      <c r="X923" s="93"/>
      <c r="Y923" s="93"/>
      <c r="Z923" s="93"/>
    </row>
    <row r="924" spans="23:26" x14ac:dyDescent="0.2">
      <c r="W924" s="93"/>
      <c r="X924" s="93"/>
      <c r="Y924" s="93"/>
      <c r="Z924" s="93"/>
    </row>
    <row r="925" spans="23:26" x14ac:dyDescent="0.2">
      <c r="W925" s="93"/>
      <c r="X925" s="93"/>
      <c r="Y925" s="93"/>
      <c r="Z925" s="93"/>
    </row>
    <row r="926" spans="23:26" x14ac:dyDescent="0.2">
      <c r="W926" s="93"/>
      <c r="X926" s="93"/>
      <c r="Y926" s="93"/>
      <c r="Z926" s="93"/>
    </row>
    <row r="927" spans="23:26" x14ac:dyDescent="0.2">
      <c r="W927" s="93"/>
      <c r="X927" s="93"/>
      <c r="Y927" s="93"/>
      <c r="Z927" s="93"/>
    </row>
    <row r="928" spans="23:26" x14ac:dyDescent="0.2">
      <c r="W928" s="93"/>
      <c r="X928" s="93"/>
      <c r="Y928" s="93"/>
      <c r="Z928" s="93"/>
    </row>
    <row r="929" spans="23:26" x14ac:dyDescent="0.2">
      <c r="W929" s="93"/>
      <c r="X929" s="93"/>
      <c r="Y929" s="93"/>
      <c r="Z929" s="93"/>
    </row>
    <row r="930" spans="23:26" x14ac:dyDescent="0.2">
      <c r="W930" s="93"/>
      <c r="X930" s="93"/>
      <c r="Y930" s="93"/>
      <c r="Z930" s="93"/>
    </row>
    <row r="931" spans="23:26" x14ac:dyDescent="0.2">
      <c r="W931" s="93"/>
      <c r="X931" s="93"/>
      <c r="Y931" s="93"/>
      <c r="Z931" s="93"/>
    </row>
    <row r="932" spans="23:26" x14ac:dyDescent="0.2">
      <c r="W932" s="93"/>
      <c r="X932" s="93"/>
      <c r="Y932" s="93"/>
      <c r="Z932" s="93"/>
    </row>
    <row r="933" spans="23:26" x14ac:dyDescent="0.2">
      <c r="W933" s="93"/>
      <c r="X933" s="93"/>
      <c r="Y933" s="93"/>
      <c r="Z933" s="93"/>
    </row>
    <row r="934" spans="23:26" x14ac:dyDescent="0.2">
      <c r="W934" s="93"/>
      <c r="X934" s="93"/>
      <c r="Y934" s="93"/>
      <c r="Z934" s="93"/>
    </row>
    <row r="935" spans="23:26" x14ac:dyDescent="0.2">
      <c r="W935" s="93"/>
      <c r="X935" s="93"/>
      <c r="Y935" s="93"/>
      <c r="Z935" s="93"/>
    </row>
    <row r="936" spans="23:26" x14ac:dyDescent="0.2">
      <c r="W936" s="93"/>
      <c r="X936" s="93"/>
      <c r="Y936" s="93"/>
      <c r="Z936" s="93"/>
    </row>
    <row r="937" spans="23:26" x14ac:dyDescent="0.2">
      <c r="W937" s="93"/>
      <c r="X937" s="93"/>
      <c r="Y937" s="93"/>
      <c r="Z937" s="93"/>
    </row>
    <row r="938" spans="23:26" x14ac:dyDescent="0.2">
      <c r="W938" s="93"/>
      <c r="X938" s="93"/>
      <c r="Y938" s="93"/>
      <c r="Z938" s="93"/>
    </row>
    <row r="939" spans="23:26" x14ac:dyDescent="0.2">
      <c r="W939" s="93"/>
      <c r="X939" s="93"/>
      <c r="Y939" s="93"/>
      <c r="Z939" s="93"/>
    </row>
    <row r="940" spans="23:26" x14ac:dyDescent="0.2">
      <c r="W940" s="93"/>
      <c r="X940" s="93"/>
      <c r="Y940" s="93"/>
      <c r="Z940" s="93"/>
    </row>
    <row r="941" spans="23:26" x14ac:dyDescent="0.2">
      <c r="W941" s="93"/>
      <c r="X941" s="93"/>
      <c r="Y941" s="93"/>
      <c r="Z941" s="93"/>
    </row>
    <row r="942" spans="23:26" x14ac:dyDescent="0.2">
      <c r="W942" s="93"/>
      <c r="X942" s="93"/>
      <c r="Y942" s="93"/>
      <c r="Z942" s="93"/>
    </row>
    <row r="943" spans="23:26" x14ac:dyDescent="0.2">
      <c r="W943" s="93"/>
      <c r="X943" s="93"/>
      <c r="Y943" s="93"/>
      <c r="Z943" s="93"/>
    </row>
    <row r="944" spans="23:26" x14ac:dyDescent="0.2">
      <c r="W944" s="93"/>
      <c r="X944" s="93"/>
      <c r="Y944" s="93"/>
      <c r="Z944" s="93"/>
    </row>
    <row r="945" spans="23:26" x14ac:dyDescent="0.2">
      <c r="W945" s="93"/>
      <c r="X945" s="93"/>
      <c r="Y945" s="93"/>
      <c r="Z945" s="93"/>
    </row>
    <row r="946" spans="23:26" x14ac:dyDescent="0.2">
      <c r="W946" s="93"/>
      <c r="X946" s="93"/>
      <c r="Y946" s="93"/>
      <c r="Z946" s="93"/>
    </row>
    <row r="947" spans="23:26" x14ac:dyDescent="0.2">
      <c r="W947" s="93"/>
      <c r="X947" s="93"/>
      <c r="Y947" s="93"/>
      <c r="Z947" s="93"/>
    </row>
    <row r="948" spans="23:26" x14ac:dyDescent="0.2">
      <c r="W948" s="93"/>
      <c r="X948" s="93"/>
      <c r="Y948" s="93"/>
      <c r="Z948" s="93"/>
    </row>
    <row r="949" spans="23:26" x14ac:dyDescent="0.2">
      <c r="W949" s="93"/>
      <c r="X949" s="93"/>
      <c r="Y949" s="93"/>
      <c r="Z949" s="93"/>
    </row>
    <row r="950" spans="23:26" x14ac:dyDescent="0.2">
      <c r="W950" s="93"/>
      <c r="X950" s="93"/>
      <c r="Y950" s="93"/>
      <c r="Z950" s="93"/>
    </row>
    <row r="951" spans="23:26" x14ac:dyDescent="0.2">
      <c r="W951" s="93"/>
      <c r="X951" s="93"/>
      <c r="Y951" s="93"/>
      <c r="Z951" s="93"/>
    </row>
    <row r="952" spans="23:26" x14ac:dyDescent="0.2">
      <c r="W952" s="93"/>
      <c r="X952" s="93"/>
      <c r="Y952" s="93"/>
      <c r="Z952" s="93"/>
    </row>
    <row r="953" spans="23:26" x14ac:dyDescent="0.2">
      <c r="W953" s="93"/>
      <c r="X953" s="93"/>
      <c r="Y953" s="93"/>
      <c r="Z953" s="93"/>
    </row>
    <row r="954" spans="23:26" x14ac:dyDescent="0.2">
      <c r="W954" s="93"/>
      <c r="X954" s="93"/>
      <c r="Y954" s="93"/>
      <c r="Z954" s="93"/>
    </row>
    <row r="955" spans="23:26" x14ac:dyDescent="0.2">
      <c r="W955" s="93"/>
      <c r="X955" s="93"/>
      <c r="Y955" s="93"/>
      <c r="Z955" s="93"/>
    </row>
    <row r="956" spans="23:26" x14ac:dyDescent="0.2">
      <c r="W956" s="93"/>
      <c r="X956" s="93"/>
      <c r="Y956" s="93"/>
      <c r="Z956" s="93"/>
    </row>
    <row r="957" spans="23:26" x14ac:dyDescent="0.2">
      <c r="W957" s="93"/>
      <c r="X957" s="93"/>
      <c r="Y957" s="93"/>
      <c r="Z957" s="93"/>
    </row>
    <row r="958" spans="23:26" x14ac:dyDescent="0.2">
      <c r="W958" s="93"/>
      <c r="X958" s="93"/>
      <c r="Y958" s="93"/>
      <c r="Z958" s="93"/>
    </row>
    <row r="959" spans="23:26" x14ac:dyDescent="0.2">
      <c r="W959" s="93"/>
      <c r="X959" s="93"/>
      <c r="Y959" s="93"/>
      <c r="Z959" s="93"/>
    </row>
    <row r="960" spans="23:26" x14ac:dyDescent="0.2">
      <c r="W960" s="93"/>
      <c r="X960" s="93"/>
      <c r="Y960" s="93"/>
      <c r="Z960" s="93"/>
    </row>
    <row r="961" spans="23:26" x14ac:dyDescent="0.2">
      <c r="W961" s="93"/>
      <c r="X961" s="93"/>
      <c r="Y961" s="93"/>
      <c r="Z961" s="93"/>
    </row>
    <row r="962" spans="23:26" x14ac:dyDescent="0.2">
      <c r="W962" s="93"/>
      <c r="X962" s="93"/>
      <c r="Y962" s="93"/>
      <c r="Z962" s="93"/>
    </row>
    <row r="963" spans="23:26" x14ac:dyDescent="0.2">
      <c r="W963" s="93"/>
      <c r="X963" s="93"/>
      <c r="Y963" s="93"/>
      <c r="Z963" s="93"/>
    </row>
    <row r="964" spans="23:26" x14ac:dyDescent="0.2">
      <c r="W964" s="93"/>
      <c r="X964" s="93"/>
      <c r="Y964" s="93"/>
      <c r="Z964" s="93"/>
    </row>
    <row r="965" spans="23:26" x14ac:dyDescent="0.2">
      <c r="W965" s="93"/>
      <c r="X965" s="93"/>
      <c r="Y965" s="93"/>
      <c r="Z965" s="93"/>
    </row>
    <row r="966" spans="23:26" x14ac:dyDescent="0.2">
      <c r="W966" s="93"/>
      <c r="X966" s="93"/>
      <c r="Y966" s="93"/>
      <c r="Z966" s="93"/>
    </row>
    <row r="967" spans="23:26" x14ac:dyDescent="0.2">
      <c r="W967" s="93"/>
      <c r="X967" s="93"/>
      <c r="Y967" s="93"/>
      <c r="Z967" s="93"/>
    </row>
    <row r="968" spans="23:26" x14ac:dyDescent="0.2">
      <c r="W968" s="93"/>
      <c r="X968" s="93"/>
      <c r="Y968" s="93"/>
      <c r="Z968" s="93"/>
    </row>
    <row r="969" spans="23:26" x14ac:dyDescent="0.2">
      <c r="W969" s="93"/>
      <c r="X969" s="93"/>
      <c r="Y969" s="93"/>
      <c r="Z969" s="93"/>
    </row>
    <row r="970" spans="23:26" x14ac:dyDescent="0.2">
      <c r="W970" s="93"/>
      <c r="X970" s="93"/>
      <c r="Y970" s="93"/>
      <c r="Z970" s="93"/>
    </row>
    <row r="971" spans="23:26" x14ac:dyDescent="0.2">
      <c r="W971" s="93"/>
      <c r="X971" s="93"/>
      <c r="Y971" s="93"/>
      <c r="Z971" s="93"/>
    </row>
    <row r="972" spans="23:26" x14ac:dyDescent="0.2">
      <c r="W972" s="93"/>
      <c r="X972" s="93"/>
      <c r="Y972" s="93"/>
      <c r="Z972" s="93"/>
    </row>
    <row r="973" spans="23:26" x14ac:dyDescent="0.2">
      <c r="W973" s="93"/>
      <c r="X973" s="93"/>
      <c r="Y973" s="93"/>
      <c r="Z973" s="93"/>
    </row>
    <row r="974" spans="23:26" x14ac:dyDescent="0.2">
      <c r="W974" s="93"/>
      <c r="X974" s="93"/>
      <c r="Y974" s="93"/>
      <c r="Z974" s="93"/>
    </row>
    <row r="975" spans="23:26" x14ac:dyDescent="0.2">
      <c r="W975" s="93"/>
      <c r="X975" s="93"/>
      <c r="Y975" s="93"/>
      <c r="Z975" s="93"/>
    </row>
    <row r="976" spans="23:26" x14ac:dyDescent="0.2">
      <c r="W976" s="93"/>
      <c r="X976" s="93"/>
      <c r="Y976" s="93"/>
      <c r="Z976" s="93"/>
    </row>
    <row r="977" spans="23:26" x14ac:dyDescent="0.2">
      <c r="W977" s="93"/>
      <c r="X977" s="93"/>
      <c r="Y977" s="93"/>
      <c r="Z977" s="93"/>
    </row>
    <row r="978" spans="23:26" x14ac:dyDescent="0.2">
      <c r="W978" s="93"/>
      <c r="X978" s="93"/>
      <c r="Y978" s="93"/>
      <c r="Z978" s="93"/>
    </row>
    <row r="979" spans="23:26" x14ac:dyDescent="0.2">
      <c r="W979" s="93"/>
      <c r="X979" s="93"/>
      <c r="Y979" s="93"/>
      <c r="Z979" s="93"/>
    </row>
    <row r="980" spans="23:26" x14ac:dyDescent="0.2">
      <c r="W980" s="93"/>
      <c r="X980" s="93"/>
      <c r="Y980" s="93"/>
      <c r="Z980" s="93"/>
    </row>
    <row r="981" spans="23:26" x14ac:dyDescent="0.2">
      <c r="W981" s="93"/>
      <c r="X981" s="93"/>
      <c r="Y981" s="93"/>
      <c r="Z981" s="93"/>
    </row>
    <row r="982" spans="23:26" x14ac:dyDescent="0.2">
      <c r="W982" s="93"/>
      <c r="X982" s="93"/>
      <c r="Y982" s="93"/>
      <c r="Z982" s="93"/>
    </row>
    <row r="983" spans="23:26" x14ac:dyDescent="0.2">
      <c r="W983" s="93"/>
      <c r="X983" s="93"/>
      <c r="Y983" s="93"/>
      <c r="Z983" s="93"/>
    </row>
    <row r="984" spans="23:26" x14ac:dyDescent="0.2">
      <c r="W984" s="93"/>
      <c r="X984" s="93"/>
      <c r="Y984" s="93"/>
      <c r="Z984" s="93"/>
    </row>
    <row r="985" spans="23:26" x14ac:dyDescent="0.2">
      <c r="W985" s="93"/>
      <c r="X985" s="93"/>
      <c r="Y985" s="93"/>
      <c r="Z985" s="93"/>
    </row>
    <row r="986" spans="23:26" x14ac:dyDescent="0.2">
      <c r="W986" s="93"/>
      <c r="X986" s="93"/>
      <c r="Y986" s="93"/>
      <c r="Z986" s="93"/>
    </row>
    <row r="987" spans="23:26" x14ac:dyDescent="0.2">
      <c r="W987" s="93"/>
      <c r="X987" s="93"/>
      <c r="Y987" s="93"/>
      <c r="Z987" s="93"/>
    </row>
    <row r="988" spans="23:26" x14ac:dyDescent="0.2">
      <c r="W988" s="93"/>
      <c r="X988" s="93"/>
      <c r="Y988" s="93"/>
      <c r="Z988" s="93"/>
    </row>
    <row r="989" spans="23:26" x14ac:dyDescent="0.2">
      <c r="W989" s="93"/>
      <c r="X989" s="93"/>
      <c r="Y989" s="93"/>
      <c r="Z989" s="93"/>
    </row>
    <row r="990" spans="23:26" x14ac:dyDescent="0.2">
      <c r="W990" s="93"/>
      <c r="X990" s="93"/>
      <c r="Y990" s="93"/>
      <c r="Z990" s="93"/>
    </row>
    <row r="991" spans="23:26" x14ac:dyDescent="0.2">
      <c r="W991" s="93"/>
      <c r="X991" s="93"/>
      <c r="Y991" s="93"/>
      <c r="Z991" s="93"/>
    </row>
    <row r="992" spans="23:26" x14ac:dyDescent="0.2">
      <c r="W992" s="93"/>
      <c r="X992" s="93"/>
      <c r="Y992" s="93"/>
      <c r="Z992" s="93"/>
    </row>
    <row r="993" spans="23:26" x14ac:dyDescent="0.2">
      <c r="W993" s="93"/>
      <c r="X993" s="93"/>
      <c r="Y993" s="93"/>
      <c r="Z993" s="93"/>
    </row>
    <row r="994" spans="23:26" x14ac:dyDescent="0.2">
      <c r="W994" s="93"/>
      <c r="X994" s="93"/>
      <c r="Y994" s="93"/>
      <c r="Z994" s="93"/>
    </row>
    <row r="995" spans="23:26" x14ac:dyDescent="0.2">
      <c r="W995" s="93"/>
      <c r="X995" s="93"/>
      <c r="Y995" s="93"/>
      <c r="Z995" s="93"/>
    </row>
    <row r="996" spans="23:26" x14ac:dyDescent="0.2">
      <c r="W996" s="93"/>
      <c r="X996" s="93"/>
      <c r="Y996" s="93"/>
      <c r="Z996" s="93"/>
    </row>
    <row r="997" spans="23:26" x14ac:dyDescent="0.2">
      <c r="W997" s="93"/>
      <c r="X997" s="93"/>
      <c r="Y997" s="93"/>
      <c r="Z997" s="93"/>
    </row>
    <row r="998" spans="23:26" x14ac:dyDescent="0.2">
      <c r="W998" s="93"/>
      <c r="X998" s="93"/>
      <c r="Y998" s="93"/>
      <c r="Z998" s="93"/>
    </row>
    <row r="999" spans="23:26" x14ac:dyDescent="0.2">
      <c r="W999" s="93"/>
      <c r="X999" s="93"/>
      <c r="Y999" s="93"/>
      <c r="Z999" s="93"/>
    </row>
    <row r="1000" spans="23:26" x14ac:dyDescent="0.2">
      <c r="W1000" s="93"/>
      <c r="X1000" s="93"/>
      <c r="Y1000" s="93"/>
      <c r="Z1000" s="93"/>
    </row>
    <row r="1001" spans="23:26" x14ac:dyDescent="0.2">
      <c r="W1001" s="93"/>
      <c r="X1001" s="93"/>
      <c r="Y1001" s="93"/>
      <c r="Z1001" s="93"/>
    </row>
    <row r="1002" spans="23:26" x14ac:dyDescent="0.2">
      <c r="W1002" s="93"/>
      <c r="X1002" s="93"/>
      <c r="Y1002" s="93"/>
      <c r="Z1002" s="93"/>
    </row>
    <row r="1003" spans="23:26" x14ac:dyDescent="0.2">
      <c r="W1003" s="93"/>
      <c r="X1003" s="93"/>
      <c r="Y1003" s="93"/>
      <c r="Z1003" s="93"/>
    </row>
    <row r="1004" spans="23:26" x14ac:dyDescent="0.2">
      <c r="W1004" s="93"/>
      <c r="X1004" s="93"/>
      <c r="Y1004" s="93"/>
      <c r="Z1004" s="93"/>
    </row>
    <row r="1005" spans="23:26" x14ac:dyDescent="0.2">
      <c r="W1005" s="93"/>
      <c r="X1005" s="93"/>
      <c r="Y1005" s="93"/>
      <c r="Z1005" s="93"/>
    </row>
    <row r="1006" spans="23:26" x14ac:dyDescent="0.2">
      <c r="W1006" s="93"/>
      <c r="X1006" s="93"/>
      <c r="Y1006" s="93"/>
      <c r="Z1006" s="93"/>
    </row>
    <row r="1007" spans="23:26" x14ac:dyDescent="0.2">
      <c r="W1007" s="93"/>
      <c r="X1007" s="93"/>
      <c r="Y1007" s="93"/>
      <c r="Z1007" s="93"/>
    </row>
    <row r="1008" spans="23:26" x14ac:dyDescent="0.2">
      <c r="W1008" s="93"/>
      <c r="X1008" s="93"/>
      <c r="Y1008" s="93"/>
      <c r="Z1008" s="93"/>
    </row>
    <row r="1009" spans="23:26" x14ac:dyDescent="0.2">
      <c r="W1009" s="93"/>
      <c r="X1009" s="93"/>
      <c r="Y1009" s="93"/>
      <c r="Z1009" s="93"/>
    </row>
    <row r="1010" spans="23:26" x14ac:dyDescent="0.2">
      <c r="W1010" s="93"/>
      <c r="X1010" s="93"/>
      <c r="Y1010" s="93"/>
      <c r="Z1010" s="93"/>
    </row>
    <row r="1011" spans="23:26" x14ac:dyDescent="0.2">
      <c r="W1011" s="93"/>
      <c r="X1011" s="93"/>
      <c r="Y1011" s="93"/>
      <c r="Z1011" s="93"/>
    </row>
    <row r="1012" spans="23:26" x14ac:dyDescent="0.2">
      <c r="W1012" s="93"/>
      <c r="X1012" s="93"/>
      <c r="Y1012" s="93"/>
      <c r="Z1012" s="93"/>
    </row>
    <row r="1013" spans="23:26" x14ac:dyDescent="0.2">
      <c r="W1013" s="93"/>
      <c r="X1013" s="93"/>
      <c r="Y1013" s="93"/>
      <c r="Z1013" s="93"/>
    </row>
    <row r="1014" spans="23:26" x14ac:dyDescent="0.2">
      <c r="W1014" s="93"/>
      <c r="X1014" s="93"/>
      <c r="Y1014" s="93"/>
      <c r="Z1014" s="93"/>
    </row>
    <row r="1015" spans="23:26" x14ac:dyDescent="0.2">
      <c r="W1015" s="93"/>
      <c r="X1015" s="93"/>
      <c r="Y1015" s="93"/>
      <c r="Z1015" s="93"/>
    </row>
    <row r="1016" spans="23:26" x14ac:dyDescent="0.2">
      <c r="W1016" s="93"/>
      <c r="X1016" s="93"/>
      <c r="Y1016" s="93"/>
      <c r="Z1016" s="93"/>
    </row>
    <row r="1017" spans="23:26" x14ac:dyDescent="0.2">
      <c r="W1017" s="93"/>
      <c r="X1017" s="93"/>
      <c r="Y1017" s="93"/>
      <c r="Z1017" s="93"/>
    </row>
    <row r="1018" spans="23:26" x14ac:dyDescent="0.2">
      <c r="W1018" s="93"/>
      <c r="X1018" s="93"/>
      <c r="Y1018" s="93"/>
      <c r="Z1018" s="93"/>
    </row>
    <row r="1019" spans="23:26" x14ac:dyDescent="0.2">
      <c r="W1019" s="93"/>
      <c r="X1019" s="93"/>
      <c r="Y1019" s="93"/>
      <c r="Z1019" s="93"/>
    </row>
  </sheetData>
  <customSheetViews>
    <customSheetView guid="{1561A5C0-98C6-4E26-BD9D-1379D6E848E5}" showGridLines="0" fitToPage="1" showRuler="0" topLeftCell="A38">
      <selection activeCell="A58" sqref="A58"/>
      <pageMargins left="0.39370078740157483" right="0.39370078740157483" top="0.78740157480314965" bottom="0.78740157480314965" header="0.31496062992125984" footer="0.31496062992125984"/>
      <printOptions horizontalCentered="1"/>
      <pageSetup paperSize="9" scale="42" orientation="landscape" horizontalDpi="4294967294" r:id="rId1"/>
      <headerFooter alignWithMargins="0">
        <oddFooter>&amp;C&amp;F&amp;R&amp;A</oddFooter>
      </headerFooter>
    </customSheetView>
  </customSheetViews>
  <mergeCells count="4">
    <mergeCell ref="A5:V5"/>
    <mergeCell ref="A64:W66"/>
    <mergeCell ref="E13:E14"/>
    <mergeCell ref="E11:F11"/>
  </mergeCells>
  <phoneticPr fontId="0" type="noConversion"/>
  <conditionalFormatting sqref="E17:E36">
    <cfRule type="expression" dxfId="10" priority="1" stopIfTrue="1">
      <formula>E17&gt;$E$15</formula>
    </cfRule>
  </conditionalFormatting>
  <conditionalFormatting sqref="K41:K60">
    <cfRule type="cellIs" dxfId="9" priority="2" stopIfTrue="1" operator="equal">
      <formula>"ERRO"</formula>
    </cfRule>
  </conditionalFormatting>
  <dataValidations xWindow="202" yWindow="527" count="23">
    <dataValidation type="custom" errorStyle="warning" allowBlank="1" showInputMessage="1" showErrorMessage="1" errorTitle="ALERTA" error="VOCÊ TEM CERTEZA QUE O CUSTO INFORMADO DE SEGURO PARA CADA VEÍCULO É ANUAL (R$/ANO/VEÍCULO)?" promptTitle="ALERTA" prompt="FAVOR INFORMAR O GASTO ANUAL COM SEGURO POR VEÍCULO." sqref="W17:W36" xr:uid="{00000000-0002-0000-0D00-000000000000}">
      <formula1>W17&lt;=0</formula1>
    </dataValidation>
    <dataValidation allowBlank="1" showInputMessage="1" showErrorMessage="1" promptTitle="ALERTA" prompt="FAVOR INFORMAR VALOR DE AQUISIÇÃO DE 1 VEÍCULO (NOVO OU USADO)." sqref="B17:B36" xr:uid="{00000000-0002-0000-0D00-000001000000}"/>
    <dataValidation allowBlank="1" showInputMessage="1" showErrorMessage="1" errorTitle="ERRO" error="INSERIR NÚMERO INTEIRO" promptTitle="ALERTA" prompt="INFORMAR O NÚMERO INTEIRO DE COLABORADORES PARA ESTA FUNÇÃO/CARGO. SE NECESSÁRIO, FRACIONAR NA DEDICAÇÃO AO CONTRATO" sqref="D17:D36" xr:uid="{00000000-0002-0000-0D00-000002000000}"/>
    <dataValidation allowBlank="1" showInputMessage="1" showErrorMessage="1" promptTitle="ALERTA" prompt="FAVOR INFORMAR A ALÍQUOTA % INCIDENTE SOBRE VEÍCULOS AUTOMOTORES. VERIFICAR LEGISLAÇÃO VIGENTE." sqref="F20:F36" xr:uid="{00000000-0002-0000-0D00-000003000000}"/>
    <dataValidation allowBlank="1" showInputMessage="1" showErrorMessage="1" promptTitle="ALERTA" prompt="FAVOR INFORMAR O ANO DE FABRICAÇÃO DO VEÍCULO (NOVO OU USADO) OU ANO INÍCIO DE UTILIZAÇÃO DO MESMO. " sqref="C17:C36" xr:uid="{00000000-0002-0000-0D00-000004000000}"/>
    <dataValidation allowBlank="1" showInputMessage="1" showErrorMessage="1" promptTitle="ALERTA" prompt="FAVOR INFORMAR DESCRIÇÃO DO VEÍCULO CONFORME DEFINIDO NO MEMORIAL DESCRITIVO (ESPECIFICAÇÕES TÉCNICAS)." sqref="A17:A36" xr:uid="{00000000-0002-0000-0D00-000005000000}"/>
    <dataValidation allowBlank="1" showInputMessage="1" showErrorMessage="1" promptTitle="ALERTA" prompt="FAVOR INFORMAR O VALOR ANUAL DO SEGURO OBRIGATÓRIO. VERIFICAR LEGISLAÇÃO VIGENTE." sqref="G20:G36" xr:uid="{00000000-0002-0000-0D00-000006000000}"/>
    <dataValidation allowBlank="1" showInputMessage="1" showErrorMessage="1" promptTitle="ALERTA" prompt="FAVOR INFORMAR PRAZO DE DEPRECIAÇÃO EM MESES. CONSULTAR LEGISLAÇÃO VIGENTE." sqref="H20:H36" xr:uid="{00000000-0002-0000-0D00-000007000000}"/>
    <dataValidation type="custom" allowBlank="1" showInputMessage="1" showErrorMessage="1" errorTitle="ERRO" error="PRAZO DE DEDICAÇÃO DO VEÍCULO EM MESES MAIOR QUE O PRAZO CONTRATUAL." promptTitle="ALERTA" prompt="FAVOR INFORMAR O PRAZO EM MESES DE DEDICAÇÃO DO VEÍCULO AO CONTRATO." sqref="E17:E36" xr:uid="{00000000-0002-0000-0D00-000008000000}">
      <formula1>E17&lt;=$E$15</formula1>
    </dataValidation>
    <dataValidation allowBlank="1" showInputMessage="1" showErrorMessage="1" promptTitle="ALERTA" prompt="FAVOR INFORMAR OS GASTOS MENSAIS OPERACIONAIS E COM MANUTENÇÃO POR VEÍCULO, TAIS COMO COMBUSTÍVEL, PNEUS, ÓLEO MOTOR, ETC." sqref="V17:V36" xr:uid="{00000000-0002-0000-0D00-000009000000}"/>
    <dataValidation allowBlank="1" showInputMessage="1" showErrorMessage="1" promptTitle="ALERTA" prompt="FAVOR INFORMAR O NÚMERO DE QUILÔMETROS EM QUE O ÓLEO DO MOTOR PRECISA SER TROCADO. CONSULTAR SITE DE FABRICANTES DE VEÍCULOS. " sqref="U17:U36" xr:uid="{00000000-0002-0000-0D00-00000A000000}"/>
    <dataValidation allowBlank="1" showInputMessage="1" showErrorMessage="1" promptTitle="ALERTA" prompt="FAVOR INFORMAR O NÚMERO DE LITROS DE ÓLEO MOTOR UTILIZADOS NO VEÍCULO. CONSULTAR ESPECIFICAÇÕES NOS SITES DOS FABRICANTES DOS VEÍCULOS OU REVISTAS ESPECIALIZADAS." sqref="T17:T36" xr:uid="{00000000-0002-0000-0D00-00000B000000}"/>
    <dataValidation allowBlank="1" showInputMessage="1" showErrorMessage="1" promptTitle="ALERTA" prompt="FAVOR INFORMAR O NÚMERO DE QUILÔMETROS DA VIDA ÚTIL DE UM PNEU. CONSULTAR SITE DE FABRICANTES. " sqref="R17:R36" xr:uid="{00000000-0002-0000-0D00-00000C000000}"/>
    <dataValidation allowBlank="1" showInputMessage="1" showErrorMessage="1" promptTitle="ALERTA" prompt="FAVOR INFORMAR O VALOR DE 1 LITRO DE ÓLEO DO MOTOR." sqref="S17:S36" xr:uid="{00000000-0002-0000-0D00-00000D000000}"/>
    <dataValidation allowBlank="1" showInputMessage="1" showErrorMessage="1" promptTitle="ALERTA" prompt="FAVOR INFORMAR A MÉDIA DE QUILÔMETROS RODADOS DIARIAMENTE POR VEÍCULO." sqref="M17:M36" xr:uid="{00000000-0002-0000-0D00-00000E000000}"/>
    <dataValidation allowBlank="1" showInputMessage="1" showErrorMessage="1" promptTitle="ALERTA" prompt="FAVOR INFORMAR O PREÇO MÉDIO DE 1 UNIDADE (LITRO/M3) DE COMBUSTÍVEL, CONFORME A CARACTERÍSTICA DO VEÍCULO." sqref="O17:O36" xr:uid="{00000000-0002-0000-0D00-00000F000000}"/>
    <dataValidation allowBlank="1" showInputMessage="1" showErrorMessage="1" promptTitle="ALERTA" prompt="FAVOR INFORMAR O CONSUMO MÉDIO DE 1 UNIDADE (LITRO/M3) DE COMBUSTÍVEL. CONSULTAR REVISTAS ESPECIALIZADAS. EX.: QUATRO RODAS, AUTO ESPORTE, ... " sqref="N17:N36" xr:uid="{00000000-0002-0000-0D00-000010000000}"/>
    <dataValidation allowBlank="1" showInputMessage="1" showErrorMessage="1" promptTitle="ALERTA" prompt="FAVOR INFORMAR O VALOR DE UM PNEU NOVO." sqref="P17:P36" xr:uid="{00000000-0002-0000-0D00-000011000000}"/>
    <dataValidation allowBlank="1" showInputMessage="1" showErrorMessage="1" promptTitle="ALERTA" prompt="FAVOR INFORMAR O NÚMERO DE PNEUS UTILIZADOS NO VEÍCULO. NÃO DEVERÁ SER CONSIDERADO O PNEU SOBRESSALENTE (STEP)." sqref="Q17:Q36" xr:uid="{00000000-0002-0000-0D00-000012000000}"/>
    <dataValidation type="whole" allowBlank="1" showInputMessage="1" showErrorMessage="1" errorTitle="ERRO" error="FAVOR INFORMAR O NÚMERO DE DIAS ENTRE &quot;0&quot; E &quot;30&quot;." promptTitle="ALERTA" prompt="FAVOR INFORMAR O NÚMERO DE DIAS EM QUE UM VEÍCULO É UTILIZADO MENSALMENTE. " sqref="L17:L36" xr:uid="{00000000-0002-0000-0D00-000013000000}">
      <formula1>0</formula1>
      <formula2>30</formula2>
    </dataValidation>
    <dataValidation allowBlank="1" showInputMessage="1" showErrorMessage="1" promptTitle="ALERTA" prompt="FAVOR INFORMAR PRAZO DE DEPRECIAÇÃO EM MESES. SUGESTÃO: CONSULTAR LEGISLAÇÃO VIGENTE NO SITE DA RECEITA FEDERAL (www.receita.fazenda.gov.br) - Instrução Normativa SRF nº 162 31/12/1998." sqref="H17:H19" xr:uid="{00000000-0002-0000-0D00-000014000000}"/>
    <dataValidation allowBlank="1" showInputMessage="1" showErrorMessage="1" promptTitle="ALERTA" prompt="FAVOR INFORMAR O VALOR ANUAL DO SEGURO OBRIGATÓRIO. VERIFICAR LEGISLAÇÃO VIGENTE NO SITE DO DETRAN DO ESTADO ONDE O VEÍCULO ESTÁ LICENCIADO (www.detran.XX.gov.br), ONDE &quot;XX&quot; CORRESPONDE A UF - UNIDADE FEDERATIVA ou SIGLA DO ESTADO." sqref="G17:G19" xr:uid="{00000000-0002-0000-0D00-000015000000}"/>
    <dataValidation allowBlank="1" showInputMessage="1" showErrorMessage="1" promptTitle="ALERTA" prompt="FAVOR INFORMAR A ALÍQUOTA % INCIDENTE SOBRE VEÍCULOS AUTOMOTORES. VERIFICAR LEGISLAÇÃO VIGENTE NO SITE DO DETRAN DO ESTADO ONDE O VEÍCULO ESTÁ LICENCIADO (www.detran.XX.gov.br), ONDE &quot;XX&quot; CORRESPONDE A UF - UNIDADE FEDERATIVA ou SIGLA DO ESTADO." sqref="F17:F19" xr:uid="{00000000-0002-0000-0D00-000016000000}"/>
  </dataValidations>
  <printOptions horizontalCentered="1"/>
  <pageMargins left="0.19685039370078741" right="0.19685039370078741" top="0.39370078740157483" bottom="0.59055118110236227" header="0.19685039370078741" footer="0.19685039370078741"/>
  <pageSetup paperSize="9" scale="35" orientation="landscape" horizontalDpi="4294967294" r:id="rId2"/>
  <headerFooter alignWithMargins="0">
    <oddFooter>&amp;L&amp;A&amp;C&amp;F&amp;Rpágina &amp;P de &amp;N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7">
    <pageSetUpPr fitToPage="1"/>
  </sheetPr>
  <dimension ref="A1:U1012"/>
  <sheetViews>
    <sheetView showGridLines="0" zoomScale="90" zoomScaleNormal="90" zoomScaleSheetLayoutView="50" workbookViewId="0">
      <pane ySplit="7" topLeftCell="A8" activePane="bottomLeft" state="frozen"/>
      <selection activeCell="A4" sqref="A4:B4"/>
      <selection pane="bottomLeft" activeCell="A9" sqref="A9"/>
    </sheetView>
  </sheetViews>
  <sheetFormatPr defaultColWidth="9.140625" defaultRowHeight="12.75" x14ac:dyDescent="0.2"/>
  <cols>
    <col min="1" max="1" width="49.140625" style="86" customWidth="1"/>
    <col min="2" max="3" width="17.42578125" style="86" customWidth="1"/>
    <col min="4" max="4" width="18" style="86" customWidth="1"/>
    <col min="5" max="12" width="17.42578125" style="86" customWidth="1"/>
    <col min="13" max="15" width="16.7109375" style="86" customWidth="1"/>
    <col min="16" max="16" width="19.7109375" style="86" customWidth="1"/>
    <col min="17" max="19" width="16.7109375" style="86" customWidth="1"/>
    <col min="20" max="20" width="19.5703125" style="86" customWidth="1"/>
    <col min="21" max="21" width="19.7109375" style="86" customWidth="1"/>
    <col min="22" max="16384" width="9.140625" style="86"/>
  </cols>
  <sheetData>
    <row r="1" spans="1:21" ht="15.75" customHeight="1" x14ac:dyDescent="0.2">
      <c r="A1" s="95"/>
      <c r="B1" s="96"/>
    </row>
    <row r="2" spans="1:21" ht="12.75" customHeight="1" x14ac:dyDescent="0.2">
      <c r="A2" s="98"/>
      <c r="B2" s="96"/>
    </row>
    <row r="3" spans="1:21" ht="15.75" customHeight="1" x14ac:dyDescent="0.2">
      <c r="A3" s="98"/>
      <c r="B3" s="96"/>
    </row>
    <row r="4" spans="1:21" ht="15" customHeight="1" x14ac:dyDescent="0.2">
      <c r="A4" s="99">
        <f>'DADOS GERAIS'!A4</f>
        <v>0</v>
      </c>
      <c r="B4" s="96"/>
    </row>
    <row r="5" spans="1:21" ht="15.75" customHeight="1" x14ac:dyDescent="0.25">
      <c r="A5" s="726">
        <f>'DADOS GERAIS'!$A$5</f>
        <v>0</v>
      </c>
      <c r="B5" s="726"/>
      <c r="C5" s="726"/>
      <c r="D5" s="726"/>
      <c r="E5" s="726"/>
      <c r="F5" s="726"/>
      <c r="G5" s="726"/>
      <c r="H5" s="726"/>
      <c r="I5" s="726"/>
      <c r="J5" s="726"/>
      <c r="K5" s="726"/>
      <c r="L5" s="726"/>
      <c r="M5" s="726"/>
    </row>
    <row r="6" spans="1:21" ht="15.75" customHeight="1" x14ac:dyDescent="0.2">
      <c r="A6" s="81" t="str">
        <f>'DADOS GERAIS'!$A$6</f>
        <v xml:space="preserve"> Nº </v>
      </c>
      <c r="B6" s="94"/>
      <c r="C6" s="101"/>
      <c r="D6" s="101"/>
      <c r="E6" s="101"/>
      <c r="F6" s="101"/>
      <c r="G6" s="101"/>
      <c r="H6" s="101"/>
      <c r="I6" s="101"/>
      <c r="J6" s="101"/>
      <c r="K6" s="101"/>
      <c r="L6" s="101"/>
      <c r="M6" s="101"/>
      <c r="N6" s="101"/>
      <c r="O6" s="101"/>
      <c r="P6" s="102"/>
      <c r="Q6" s="102"/>
      <c r="R6" s="102"/>
      <c r="S6" s="102"/>
    </row>
    <row r="7" spans="1:21" ht="15.75" customHeight="1" x14ac:dyDescent="0.2">
      <c r="A7" s="82" t="s">
        <v>225</v>
      </c>
      <c r="B7" s="103"/>
      <c r="C7" s="104"/>
      <c r="D7" s="104"/>
      <c r="E7" s="104"/>
      <c r="F7" s="104"/>
      <c r="G7" s="104"/>
      <c r="H7" s="104"/>
      <c r="I7" s="104"/>
      <c r="J7" s="104"/>
      <c r="K7" s="104"/>
      <c r="L7" s="104"/>
      <c r="M7" s="104"/>
      <c r="N7" s="104"/>
      <c r="O7" s="104"/>
      <c r="P7" s="105"/>
      <c r="Q7" s="105"/>
      <c r="R7" s="105"/>
      <c r="S7" s="105"/>
      <c r="T7" s="105"/>
      <c r="U7" s="105"/>
    </row>
    <row r="8" spans="1:21" ht="15.75" customHeight="1" x14ac:dyDescent="0.2">
      <c r="A8" s="106"/>
      <c r="B8" s="94"/>
      <c r="C8" s="101"/>
      <c r="D8" s="101"/>
      <c r="E8" s="101"/>
      <c r="F8" s="101"/>
      <c r="G8" s="101"/>
      <c r="H8" s="101"/>
      <c r="I8" s="101"/>
      <c r="J8" s="101"/>
      <c r="K8" s="101"/>
      <c r="L8" s="101"/>
      <c r="M8" s="101"/>
      <c r="N8" s="101"/>
      <c r="O8" s="101"/>
      <c r="P8" s="102"/>
      <c r="Q8" s="102"/>
      <c r="R8" s="102"/>
      <c r="S8" s="102"/>
    </row>
    <row r="9" spans="1:21" ht="15.75" customHeight="1" x14ac:dyDescent="0.2">
      <c r="A9" s="106"/>
      <c r="B9" s="94"/>
      <c r="C9" s="94"/>
      <c r="D9" s="101"/>
      <c r="E9" s="101"/>
      <c r="F9" s="101"/>
      <c r="G9" s="101"/>
      <c r="H9" s="101"/>
      <c r="I9" s="101"/>
      <c r="J9" s="101"/>
      <c r="K9" s="101"/>
      <c r="L9" s="101"/>
      <c r="M9" s="101"/>
      <c r="N9" s="101"/>
      <c r="O9" s="101"/>
      <c r="P9" s="102"/>
      <c r="Q9" s="102"/>
      <c r="R9" s="102"/>
      <c r="S9" s="102"/>
    </row>
    <row r="10" spans="1:21" ht="15.75" customHeight="1" thickBot="1" x14ac:dyDescent="0.25">
      <c r="A10" s="83" t="s">
        <v>226</v>
      </c>
      <c r="B10" s="94"/>
      <c r="C10" s="101"/>
      <c r="D10" s="101"/>
      <c r="E10" s="101"/>
      <c r="F10" s="101"/>
      <c r="G10" s="101"/>
      <c r="H10" s="101"/>
      <c r="I10" s="101"/>
      <c r="J10" s="101"/>
      <c r="K10" s="101"/>
      <c r="L10" s="101"/>
      <c r="M10" s="101"/>
      <c r="N10" s="101"/>
      <c r="O10" s="101"/>
      <c r="P10" s="102"/>
      <c r="Q10" s="102"/>
      <c r="R10" s="102"/>
      <c r="S10" s="102"/>
    </row>
    <row r="11" spans="1:21" ht="15.75" customHeight="1" thickBot="1" x14ac:dyDescent="0.25">
      <c r="A11" s="107"/>
      <c r="B11" s="108" t="s">
        <v>6</v>
      </c>
      <c r="C11" s="148" t="s">
        <v>7</v>
      </c>
      <c r="D11" s="101"/>
      <c r="E11" s="101"/>
      <c r="F11" s="101"/>
      <c r="G11" s="101"/>
      <c r="H11" s="101"/>
      <c r="I11" s="101"/>
      <c r="J11" s="101"/>
      <c r="K11" s="101"/>
      <c r="L11" s="101"/>
      <c r="M11" s="101"/>
      <c r="N11" s="101"/>
      <c r="O11" s="101"/>
      <c r="P11" s="102"/>
      <c r="Q11" s="102"/>
      <c r="R11" s="102"/>
      <c r="S11" s="102"/>
    </row>
    <row r="12" spans="1:21" ht="15.75" customHeight="1" thickBot="1" x14ac:dyDescent="0.25">
      <c r="A12" s="206" t="s">
        <v>227</v>
      </c>
      <c r="B12" s="110">
        <f>K37</f>
        <v>0</v>
      </c>
      <c r="C12" s="151">
        <f>IF(B12=0,0,B12*'DADOS GERAIS'!$B$24)</f>
        <v>0</v>
      </c>
      <c r="D12" s="207"/>
      <c r="E12" s="207"/>
      <c r="F12" s="207"/>
      <c r="G12" s="207"/>
      <c r="H12" s="207"/>
      <c r="I12" s="207"/>
      <c r="J12" s="207"/>
      <c r="K12" s="207"/>
      <c r="L12" s="167"/>
      <c r="M12" s="101"/>
      <c r="N12" s="101"/>
      <c r="O12" s="101"/>
      <c r="P12" s="102"/>
      <c r="Q12" s="102"/>
      <c r="R12" s="102"/>
      <c r="S12" s="102"/>
    </row>
    <row r="13" spans="1:21" ht="15.75" customHeight="1" x14ac:dyDescent="0.2">
      <c r="A13" s="106"/>
      <c r="B13" s="94"/>
      <c r="C13" s="747" t="s">
        <v>126</v>
      </c>
      <c r="D13" s="101"/>
      <c r="E13" s="101"/>
      <c r="F13" s="101"/>
      <c r="G13" s="101"/>
      <c r="H13" s="101"/>
      <c r="I13" s="101"/>
      <c r="J13" s="101"/>
      <c r="K13" s="101"/>
      <c r="L13" s="208"/>
      <c r="M13" s="101"/>
      <c r="N13" s="101"/>
      <c r="O13" s="101"/>
      <c r="P13" s="102"/>
      <c r="Q13" s="102"/>
      <c r="R13" s="102"/>
      <c r="S13" s="102"/>
    </row>
    <row r="14" spans="1:21" ht="15.75" customHeight="1" thickBot="1" x14ac:dyDescent="0.25">
      <c r="A14" s="106"/>
      <c r="B14" s="94"/>
      <c r="C14" s="747"/>
      <c r="D14" s="101"/>
      <c r="F14" s="101"/>
      <c r="G14" s="101"/>
      <c r="H14" s="101"/>
      <c r="I14" s="101"/>
      <c r="J14" s="101"/>
      <c r="K14" s="101"/>
      <c r="L14" s="101"/>
      <c r="M14" s="101"/>
      <c r="N14" s="101"/>
      <c r="O14" s="101"/>
      <c r="P14" s="101"/>
      <c r="Q14" s="102"/>
      <c r="R14" s="102"/>
      <c r="S14" s="102"/>
      <c r="T14" s="102"/>
    </row>
    <row r="15" spans="1:21" ht="15.75" customHeight="1" thickBot="1" x14ac:dyDescent="0.25">
      <c r="A15" s="83" t="s">
        <v>228</v>
      </c>
      <c r="B15" s="94"/>
      <c r="C15" s="202" t="e">
        <f>ROUNDUP('DADOS GERAIS'!$B$24,2)</f>
        <v>#VALUE!</v>
      </c>
      <c r="D15" s="101"/>
      <c r="E15" s="101"/>
      <c r="F15" s="751" t="s">
        <v>121</v>
      </c>
      <c r="G15" s="752"/>
      <c r="H15" s="752"/>
      <c r="I15" s="752"/>
      <c r="J15" s="753"/>
      <c r="K15" s="225"/>
      <c r="L15" s="225"/>
      <c r="M15" s="225"/>
      <c r="N15" s="101"/>
      <c r="O15" s="101"/>
      <c r="P15" s="101"/>
      <c r="Q15" s="102"/>
      <c r="R15" s="102"/>
      <c r="S15" s="102"/>
      <c r="T15" s="102"/>
    </row>
    <row r="16" spans="1:21" ht="51.75" thickBot="1" x14ac:dyDescent="0.25">
      <c r="A16" s="134" t="s">
        <v>31</v>
      </c>
      <c r="B16" s="113" t="s">
        <v>29</v>
      </c>
      <c r="C16" s="113" t="s">
        <v>156</v>
      </c>
      <c r="D16" s="114" t="s">
        <v>101</v>
      </c>
      <c r="E16" s="134" t="s">
        <v>44</v>
      </c>
      <c r="F16" s="114" t="s">
        <v>75</v>
      </c>
      <c r="G16" s="269" t="s">
        <v>199</v>
      </c>
      <c r="H16" s="269" t="s">
        <v>200</v>
      </c>
      <c r="I16" s="269" t="s">
        <v>201</v>
      </c>
      <c r="J16" s="293" t="s">
        <v>100</v>
      </c>
      <c r="K16" s="117" t="s">
        <v>74</v>
      </c>
      <c r="L16" s="101"/>
      <c r="M16" s="101"/>
      <c r="N16" s="101"/>
      <c r="O16" s="102"/>
      <c r="P16" s="102"/>
      <c r="Q16" s="102"/>
      <c r="R16" s="102"/>
    </row>
    <row r="17" spans="1:18" x14ac:dyDescent="0.2">
      <c r="A17" s="59"/>
      <c r="B17" s="316"/>
      <c r="C17" s="67"/>
      <c r="D17" s="16"/>
      <c r="E17" s="43"/>
      <c r="F17" s="34"/>
      <c r="G17" s="294"/>
      <c r="H17" s="295"/>
      <c r="I17" s="296"/>
      <c r="J17" s="297" t="str">
        <f>IF(B17&lt;&gt;"",IF(F17="N",(G17*E17/H17)*I17,0),"")</f>
        <v/>
      </c>
      <c r="K17" s="227" t="str">
        <f>IF(B17="","",IF(C17&gt;$C$15,"ERRO",(B17*((E17*D17)+J17)/'DADOS GERAIS'!$B$24*'VEÍCULOS LOCADOS'!C17)))</f>
        <v/>
      </c>
      <c r="L17" s="101"/>
      <c r="M17" s="101"/>
      <c r="N17" s="101"/>
      <c r="O17" s="102"/>
      <c r="P17" s="102"/>
      <c r="Q17" s="102"/>
      <c r="R17" s="102"/>
    </row>
    <row r="18" spans="1:18" x14ac:dyDescent="0.2">
      <c r="A18" s="60"/>
      <c r="B18" s="32"/>
      <c r="C18" s="67"/>
      <c r="D18" s="26"/>
      <c r="E18" s="44"/>
      <c r="F18" s="34"/>
      <c r="G18" s="298"/>
      <c r="H18" s="295"/>
      <c r="I18" s="298"/>
      <c r="J18" s="297" t="str">
        <f>IF(B18&lt;&gt;"",IF(F18="N",(G18*E18/H18)*I18,0),"")</f>
        <v/>
      </c>
      <c r="K18" s="227" t="str">
        <f>IF(B18="","",IF(C18&gt;$C$15,"ERRO",(B18*((E18*D18)+J18)/'DADOS GERAIS'!$B$24*'VEÍCULOS LOCADOS'!C18)))</f>
        <v/>
      </c>
      <c r="L18" s="101"/>
      <c r="M18" s="101"/>
      <c r="N18" s="101"/>
      <c r="O18" s="102"/>
      <c r="P18" s="102"/>
      <c r="Q18" s="102"/>
      <c r="R18" s="102"/>
    </row>
    <row r="19" spans="1:18" x14ac:dyDescent="0.2">
      <c r="A19" s="60"/>
      <c r="B19" s="32"/>
      <c r="C19" s="67"/>
      <c r="D19" s="26"/>
      <c r="E19" s="44"/>
      <c r="F19" s="34"/>
      <c r="G19" s="298"/>
      <c r="H19" s="295"/>
      <c r="I19" s="298"/>
      <c r="J19" s="297" t="str">
        <f t="shared" ref="J19:J36" si="0">IF(B19&lt;&gt;"",IF(F19="N",(G19*E19/H19)*I19,0),"")</f>
        <v/>
      </c>
      <c r="K19" s="227" t="str">
        <f>IF(B19="","",IF(C19&gt;$C$15,"ERRO",(B19*((E19*D19)+J19)/'DADOS GERAIS'!$B$24*'VEÍCULOS LOCADOS'!C19)))</f>
        <v/>
      </c>
      <c r="L19" s="101"/>
      <c r="M19" s="101"/>
      <c r="N19" s="101"/>
      <c r="O19" s="102"/>
      <c r="P19" s="102"/>
      <c r="Q19" s="102"/>
      <c r="R19" s="102"/>
    </row>
    <row r="20" spans="1:18" x14ac:dyDescent="0.2">
      <c r="A20" s="60"/>
      <c r="B20" s="32"/>
      <c r="C20" s="67"/>
      <c r="D20" s="26"/>
      <c r="E20" s="44"/>
      <c r="F20" s="34"/>
      <c r="G20" s="298"/>
      <c r="H20" s="295"/>
      <c r="I20" s="298"/>
      <c r="J20" s="297" t="str">
        <f t="shared" si="0"/>
        <v/>
      </c>
      <c r="K20" s="227" t="str">
        <f>IF(B20="","",IF(C20&gt;$C$15,"ERRO",(B20*((E20*D20)+J20)/'DADOS GERAIS'!$B$24*'VEÍCULOS LOCADOS'!C20)))</f>
        <v/>
      </c>
      <c r="L20" s="101"/>
      <c r="M20" s="101"/>
      <c r="N20" s="101"/>
      <c r="O20" s="102"/>
      <c r="P20" s="102"/>
      <c r="Q20" s="102"/>
      <c r="R20" s="102"/>
    </row>
    <row r="21" spans="1:18" x14ac:dyDescent="0.2">
      <c r="A21" s="60"/>
      <c r="B21" s="32"/>
      <c r="C21" s="67"/>
      <c r="D21" s="26"/>
      <c r="E21" s="44"/>
      <c r="F21" s="34"/>
      <c r="G21" s="298"/>
      <c r="H21" s="295"/>
      <c r="I21" s="298"/>
      <c r="J21" s="297" t="str">
        <f t="shared" si="0"/>
        <v/>
      </c>
      <c r="K21" s="227" t="str">
        <f>IF(B21="","",IF(C21&gt;$C$15,"ERRO",(B21*((E21*D21)+J21)/'DADOS GERAIS'!$B$24*'VEÍCULOS LOCADOS'!C21)))</f>
        <v/>
      </c>
      <c r="L21" s="101"/>
      <c r="M21" s="101"/>
      <c r="N21" s="101"/>
      <c r="O21" s="102"/>
      <c r="P21" s="102"/>
      <c r="Q21" s="102"/>
      <c r="R21" s="102"/>
    </row>
    <row r="22" spans="1:18" x14ac:dyDescent="0.2">
      <c r="A22" s="60"/>
      <c r="B22" s="32"/>
      <c r="C22" s="67"/>
      <c r="D22" s="26"/>
      <c r="E22" s="44"/>
      <c r="F22" s="34"/>
      <c r="G22" s="298"/>
      <c r="H22" s="295"/>
      <c r="I22" s="298"/>
      <c r="J22" s="297" t="str">
        <f t="shared" si="0"/>
        <v/>
      </c>
      <c r="K22" s="227" t="str">
        <f>IF(B22="","",IF(C22&gt;$C$15,"ERRO",(B22*((E22*D22)+J22)/'DADOS GERAIS'!$B$24*'VEÍCULOS LOCADOS'!C22)))</f>
        <v/>
      </c>
      <c r="L22" s="101"/>
      <c r="M22" s="101"/>
      <c r="N22" s="101"/>
      <c r="O22" s="102"/>
      <c r="P22" s="102"/>
      <c r="Q22" s="102"/>
      <c r="R22" s="102"/>
    </row>
    <row r="23" spans="1:18" x14ac:dyDescent="0.2">
      <c r="A23" s="60"/>
      <c r="B23" s="32"/>
      <c r="C23" s="67"/>
      <c r="D23" s="26"/>
      <c r="E23" s="44"/>
      <c r="F23" s="34"/>
      <c r="G23" s="298"/>
      <c r="H23" s="295"/>
      <c r="I23" s="298"/>
      <c r="J23" s="297" t="str">
        <f t="shared" si="0"/>
        <v/>
      </c>
      <c r="K23" s="227" t="str">
        <f>IF(B23="","",IF(C23&gt;$C$15,"ERRO",(B23*((E23*D23)+J23)/'DADOS GERAIS'!$B$24*'VEÍCULOS LOCADOS'!C23)))</f>
        <v/>
      </c>
      <c r="L23" s="101"/>
      <c r="M23" s="101"/>
      <c r="N23" s="101"/>
      <c r="O23" s="102"/>
      <c r="P23" s="102"/>
      <c r="Q23" s="102"/>
      <c r="R23" s="102"/>
    </row>
    <row r="24" spans="1:18" x14ac:dyDescent="0.2">
      <c r="A24" s="60"/>
      <c r="B24" s="32"/>
      <c r="C24" s="67"/>
      <c r="D24" s="26"/>
      <c r="E24" s="44"/>
      <c r="F24" s="34"/>
      <c r="G24" s="298"/>
      <c r="H24" s="295"/>
      <c r="I24" s="298"/>
      <c r="J24" s="297" t="str">
        <f t="shared" si="0"/>
        <v/>
      </c>
      <c r="K24" s="227" t="str">
        <f>IF(B24="","",IF(C24&gt;$C$15,"ERRO",(B24*((E24*D24)+J24)/'DADOS GERAIS'!$B$24*'VEÍCULOS LOCADOS'!C24)))</f>
        <v/>
      </c>
      <c r="L24" s="101"/>
      <c r="M24" s="101"/>
      <c r="N24" s="101"/>
      <c r="O24" s="102"/>
      <c r="P24" s="102"/>
      <c r="Q24" s="102"/>
      <c r="R24" s="102"/>
    </row>
    <row r="25" spans="1:18" x14ac:dyDescent="0.2">
      <c r="A25" s="60"/>
      <c r="B25" s="32"/>
      <c r="C25" s="67"/>
      <c r="D25" s="26"/>
      <c r="E25" s="44"/>
      <c r="F25" s="34"/>
      <c r="G25" s="298"/>
      <c r="H25" s="295"/>
      <c r="I25" s="298"/>
      <c r="J25" s="297" t="str">
        <f t="shared" si="0"/>
        <v/>
      </c>
      <c r="K25" s="227" t="str">
        <f>IF(B25="","",IF(C25&gt;$C$15,"ERRO",(B25*((E25*D25)+J25)/'DADOS GERAIS'!$B$24*'VEÍCULOS LOCADOS'!C25)))</f>
        <v/>
      </c>
      <c r="L25" s="101"/>
      <c r="M25" s="101"/>
      <c r="N25" s="101"/>
      <c r="O25" s="102"/>
      <c r="P25" s="102"/>
      <c r="Q25" s="102"/>
      <c r="R25" s="102"/>
    </row>
    <row r="26" spans="1:18" x14ac:dyDescent="0.2">
      <c r="A26" s="60"/>
      <c r="B26" s="32"/>
      <c r="C26" s="67"/>
      <c r="D26" s="26"/>
      <c r="E26" s="44"/>
      <c r="F26" s="34"/>
      <c r="G26" s="298"/>
      <c r="H26" s="295"/>
      <c r="I26" s="298"/>
      <c r="J26" s="297" t="str">
        <f t="shared" si="0"/>
        <v/>
      </c>
      <c r="K26" s="227" t="str">
        <f>IF(B26="","",IF(C26&gt;$C$15,"ERRO",(B26*((E26*D26)+J26)/'DADOS GERAIS'!$B$24*'VEÍCULOS LOCADOS'!C26)))</f>
        <v/>
      </c>
      <c r="L26" s="101"/>
      <c r="M26" s="101"/>
      <c r="N26" s="101"/>
      <c r="O26" s="102"/>
      <c r="P26" s="102"/>
      <c r="Q26" s="102"/>
      <c r="R26" s="102"/>
    </row>
    <row r="27" spans="1:18" x14ac:dyDescent="0.2">
      <c r="A27" s="60"/>
      <c r="B27" s="32"/>
      <c r="C27" s="67"/>
      <c r="D27" s="26"/>
      <c r="E27" s="44"/>
      <c r="F27" s="34"/>
      <c r="G27" s="298"/>
      <c r="H27" s="295"/>
      <c r="I27" s="298"/>
      <c r="J27" s="297" t="str">
        <f t="shared" si="0"/>
        <v/>
      </c>
      <c r="K27" s="227" t="str">
        <f>IF(B27="","",IF(C27&gt;$C$15,"ERRO",(B27*((E27*D27)+J27)/'DADOS GERAIS'!$B$24*'VEÍCULOS LOCADOS'!C27)))</f>
        <v/>
      </c>
      <c r="L27" s="101"/>
      <c r="M27" s="101"/>
      <c r="N27" s="101"/>
      <c r="O27" s="102"/>
      <c r="P27" s="102"/>
      <c r="Q27" s="102"/>
      <c r="R27" s="102"/>
    </row>
    <row r="28" spans="1:18" x14ac:dyDescent="0.2">
      <c r="A28" s="60"/>
      <c r="B28" s="32"/>
      <c r="C28" s="67"/>
      <c r="D28" s="26"/>
      <c r="E28" s="44"/>
      <c r="F28" s="34"/>
      <c r="G28" s="298"/>
      <c r="H28" s="295"/>
      <c r="I28" s="298"/>
      <c r="J28" s="297" t="str">
        <f t="shared" si="0"/>
        <v/>
      </c>
      <c r="K28" s="227" t="str">
        <f>IF(B28="","",IF(C28&gt;$C$15,"ERRO",(B28*((E28*D28)+J28)/'DADOS GERAIS'!$B$24*'VEÍCULOS LOCADOS'!C28)))</f>
        <v/>
      </c>
      <c r="L28" s="101"/>
      <c r="M28" s="101"/>
      <c r="N28" s="101"/>
      <c r="O28" s="102"/>
      <c r="P28" s="102"/>
      <c r="Q28" s="102"/>
      <c r="R28" s="102"/>
    </row>
    <row r="29" spans="1:18" x14ac:dyDescent="0.2">
      <c r="A29" s="60"/>
      <c r="B29" s="32"/>
      <c r="C29" s="67"/>
      <c r="D29" s="26"/>
      <c r="E29" s="44"/>
      <c r="F29" s="34"/>
      <c r="G29" s="298"/>
      <c r="H29" s="295"/>
      <c r="I29" s="298"/>
      <c r="J29" s="297" t="str">
        <f t="shared" si="0"/>
        <v/>
      </c>
      <c r="K29" s="227" t="str">
        <f>IF(B29="","",IF(C29&gt;$C$15,"ERRO",(B29*((E29*D29)+J29)/'DADOS GERAIS'!$B$24*'VEÍCULOS LOCADOS'!C29)))</f>
        <v/>
      </c>
      <c r="L29" s="101"/>
      <c r="M29" s="101"/>
      <c r="N29" s="101"/>
      <c r="O29" s="102"/>
      <c r="P29" s="102"/>
      <c r="Q29" s="102"/>
      <c r="R29" s="102"/>
    </row>
    <row r="30" spans="1:18" x14ac:dyDescent="0.2">
      <c r="A30" s="60"/>
      <c r="B30" s="32"/>
      <c r="C30" s="67"/>
      <c r="D30" s="26"/>
      <c r="E30" s="44"/>
      <c r="F30" s="34"/>
      <c r="G30" s="298"/>
      <c r="H30" s="295"/>
      <c r="I30" s="298"/>
      <c r="J30" s="297" t="str">
        <f t="shared" si="0"/>
        <v/>
      </c>
      <c r="K30" s="227" t="str">
        <f>IF(B30="","",IF(C30&gt;$C$15,"ERRO",(B30*((E30*D30)+J30)/'DADOS GERAIS'!$B$24*'VEÍCULOS LOCADOS'!C30)))</f>
        <v/>
      </c>
      <c r="L30" s="101"/>
      <c r="M30" s="101"/>
      <c r="N30" s="101"/>
      <c r="O30" s="102"/>
      <c r="P30" s="102"/>
      <c r="Q30" s="102"/>
      <c r="R30" s="102"/>
    </row>
    <row r="31" spans="1:18" x14ac:dyDescent="0.2">
      <c r="A31" s="61"/>
      <c r="B31" s="320"/>
      <c r="C31" s="67"/>
      <c r="D31" s="27"/>
      <c r="E31" s="45"/>
      <c r="F31" s="34"/>
      <c r="G31" s="298"/>
      <c r="H31" s="295"/>
      <c r="I31" s="298"/>
      <c r="J31" s="297" t="str">
        <f t="shared" si="0"/>
        <v/>
      </c>
      <c r="K31" s="227" t="str">
        <f>IF(B31="","",IF(C31&gt;$C$15,"ERRO",(B31*((E31*D31)+J31)/'DADOS GERAIS'!$B$24*'VEÍCULOS LOCADOS'!C31)))</f>
        <v/>
      </c>
      <c r="L31" s="101"/>
      <c r="M31" s="101"/>
      <c r="N31" s="101"/>
      <c r="O31" s="102"/>
      <c r="P31" s="102"/>
      <c r="Q31" s="102"/>
      <c r="R31" s="102"/>
    </row>
    <row r="32" spans="1:18" x14ac:dyDescent="0.2">
      <c r="A32" s="61"/>
      <c r="B32" s="320"/>
      <c r="C32" s="67"/>
      <c r="D32" s="27"/>
      <c r="E32" s="45"/>
      <c r="F32" s="34"/>
      <c r="G32" s="298"/>
      <c r="H32" s="295"/>
      <c r="I32" s="298"/>
      <c r="J32" s="297" t="str">
        <f t="shared" si="0"/>
        <v/>
      </c>
      <c r="K32" s="227" t="str">
        <f>IF(B32="","",IF(C32&gt;$C$15,"ERRO",(B32*((E32*D32)+J32)/'DADOS GERAIS'!$B$24*'VEÍCULOS LOCADOS'!C32)))</f>
        <v/>
      </c>
      <c r="L32" s="101"/>
      <c r="M32" s="101"/>
      <c r="N32" s="101"/>
      <c r="O32" s="102"/>
      <c r="P32" s="102"/>
      <c r="Q32" s="102"/>
      <c r="R32" s="102"/>
    </row>
    <row r="33" spans="1:20" x14ac:dyDescent="0.2">
      <c r="A33" s="61"/>
      <c r="B33" s="320"/>
      <c r="C33" s="67"/>
      <c r="D33" s="27"/>
      <c r="E33" s="45"/>
      <c r="F33" s="34"/>
      <c r="G33" s="298"/>
      <c r="H33" s="295"/>
      <c r="I33" s="298"/>
      <c r="J33" s="297" t="str">
        <f t="shared" si="0"/>
        <v/>
      </c>
      <c r="K33" s="227" t="str">
        <f>IF(B33="","",IF(C33&gt;$C$15,"ERRO",(B33*((E33*D33)+J33)/'DADOS GERAIS'!$B$24*'VEÍCULOS LOCADOS'!C33)))</f>
        <v/>
      </c>
      <c r="L33" s="101"/>
      <c r="M33" s="101"/>
      <c r="N33" s="101"/>
      <c r="O33" s="102"/>
      <c r="P33" s="102"/>
      <c r="Q33" s="102"/>
      <c r="R33" s="102"/>
    </row>
    <row r="34" spans="1:20" x14ac:dyDescent="0.2">
      <c r="A34" s="61"/>
      <c r="B34" s="320"/>
      <c r="C34" s="67"/>
      <c r="D34" s="27"/>
      <c r="E34" s="45"/>
      <c r="F34" s="34"/>
      <c r="G34" s="298"/>
      <c r="H34" s="295"/>
      <c r="I34" s="298"/>
      <c r="J34" s="297" t="str">
        <f t="shared" si="0"/>
        <v/>
      </c>
      <c r="K34" s="227" t="str">
        <f>IF(B34="","",IF(C34&gt;$C$15,"ERRO",(B34*((E34*D34)+J34)/'DADOS GERAIS'!$B$24*'VEÍCULOS LOCADOS'!C34)))</f>
        <v/>
      </c>
      <c r="L34" s="101"/>
      <c r="M34" s="101"/>
      <c r="N34" s="101"/>
      <c r="O34" s="102"/>
      <c r="P34" s="102"/>
      <c r="Q34" s="102"/>
      <c r="R34" s="102"/>
    </row>
    <row r="35" spans="1:20" x14ac:dyDescent="0.2">
      <c r="A35" s="61"/>
      <c r="B35" s="320"/>
      <c r="C35" s="67"/>
      <c r="D35" s="27"/>
      <c r="E35" s="45"/>
      <c r="F35" s="34"/>
      <c r="G35" s="298"/>
      <c r="H35" s="295"/>
      <c r="I35" s="298"/>
      <c r="J35" s="297" t="str">
        <f t="shared" si="0"/>
        <v/>
      </c>
      <c r="K35" s="227" t="str">
        <f>IF(B35="","",IF(C35&gt;$C$15,"ERRO",(B35*((E35*D35)+J35)/'DADOS GERAIS'!$B$24*'VEÍCULOS LOCADOS'!C35)))</f>
        <v/>
      </c>
      <c r="L35" s="101"/>
      <c r="M35" s="101"/>
      <c r="N35" s="101"/>
      <c r="O35" s="102"/>
      <c r="P35" s="102"/>
      <c r="Q35" s="102"/>
      <c r="R35" s="102"/>
    </row>
    <row r="36" spans="1:20" ht="13.5" thickBot="1" x14ac:dyDescent="0.25">
      <c r="A36" s="62"/>
      <c r="B36" s="321"/>
      <c r="C36" s="67"/>
      <c r="D36" s="29"/>
      <c r="E36" s="46"/>
      <c r="F36" s="34"/>
      <c r="G36" s="298"/>
      <c r="H36" s="295"/>
      <c r="I36" s="298"/>
      <c r="J36" s="297" t="str">
        <f t="shared" si="0"/>
        <v/>
      </c>
      <c r="K36" s="227" t="str">
        <f>IF(B36="","",IF(C36&gt;$C$15,"ERRO",(B36*((E36*D36)+J36)/'DADOS GERAIS'!$B$24*'VEÍCULOS LOCADOS'!C36)))</f>
        <v/>
      </c>
      <c r="L36" s="101"/>
      <c r="M36" s="101"/>
      <c r="N36" s="101"/>
      <c r="O36" s="102"/>
      <c r="P36" s="102"/>
      <c r="Q36" s="102"/>
      <c r="R36" s="102"/>
    </row>
    <row r="37" spans="1:20" ht="15.75" customHeight="1" thickBot="1" x14ac:dyDescent="0.25">
      <c r="A37" s="84" t="s">
        <v>46</v>
      </c>
      <c r="B37" s="221"/>
      <c r="C37" s="221"/>
      <c r="D37" s="221"/>
      <c r="E37" s="222"/>
      <c r="F37" s="223"/>
      <c r="G37" s="292"/>
      <c r="H37" s="292"/>
      <c r="I37" s="292"/>
      <c r="J37" s="224"/>
      <c r="K37" s="126">
        <f>SUM(K17:K36)</f>
        <v>0</v>
      </c>
      <c r="L37" s="101"/>
      <c r="M37" s="101"/>
      <c r="N37" s="101"/>
      <c r="O37" s="102"/>
      <c r="P37" s="102"/>
      <c r="Q37" s="102"/>
      <c r="R37" s="102"/>
    </row>
    <row r="38" spans="1:20" x14ac:dyDescent="0.2">
      <c r="Q38" s="93"/>
      <c r="R38" s="93"/>
      <c r="S38" s="93"/>
      <c r="T38" s="93"/>
    </row>
    <row r="39" spans="1:20" ht="16.5" thickBot="1" x14ac:dyDescent="0.25">
      <c r="A39" s="83" t="s">
        <v>116</v>
      </c>
      <c r="D39" s="127"/>
      <c r="E39" s="127"/>
      <c r="Q39" s="93"/>
      <c r="R39" s="93"/>
      <c r="S39" s="93"/>
      <c r="T39" s="93"/>
    </row>
    <row r="40" spans="1:20" x14ac:dyDescent="0.2">
      <c r="A40" s="717"/>
      <c r="B40" s="718"/>
      <c r="C40" s="718"/>
      <c r="D40" s="718"/>
      <c r="E40" s="718"/>
      <c r="F40" s="718"/>
      <c r="G40" s="718"/>
      <c r="H40" s="718"/>
      <c r="I40" s="718"/>
      <c r="J40" s="718"/>
      <c r="K40" s="719"/>
      <c r="M40" s="93"/>
      <c r="N40" s="93"/>
      <c r="O40" s="93"/>
      <c r="P40" s="93"/>
    </row>
    <row r="41" spans="1:20" x14ac:dyDescent="0.2">
      <c r="A41" s="720"/>
      <c r="B41" s="721"/>
      <c r="C41" s="721"/>
      <c r="D41" s="721"/>
      <c r="E41" s="721"/>
      <c r="F41" s="721"/>
      <c r="G41" s="721"/>
      <c r="H41" s="721"/>
      <c r="I41" s="721"/>
      <c r="J41" s="721"/>
      <c r="K41" s="722"/>
      <c r="M41" s="93"/>
      <c r="N41" s="93"/>
      <c r="O41" s="93"/>
      <c r="P41" s="93"/>
    </row>
    <row r="42" spans="1:20" ht="13.5" thickBot="1" x14ac:dyDescent="0.25">
      <c r="A42" s="723"/>
      <c r="B42" s="724"/>
      <c r="C42" s="724"/>
      <c r="D42" s="724"/>
      <c r="E42" s="724"/>
      <c r="F42" s="724"/>
      <c r="G42" s="724"/>
      <c r="H42" s="724"/>
      <c r="I42" s="724"/>
      <c r="J42" s="724"/>
      <c r="K42" s="725"/>
      <c r="M42" s="93"/>
      <c r="N42" s="93"/>
      <c r="O42" s="93"/>
      <c r="P42" s="93"/>
    </row>
    <row r="43" spans="1:20" x14ac:dyDescent="0.2">
      <c r="P43" s="93"/>
      <c r="Q43" s="93"/>
      <c r="R43" s="93"/>
      <c r="S43" s="93"/>
    </row>
    <row r="44" spans="1:20" x14ac:dyDescent="0.2">
      <c r="P44" s="93"/>
      <c r="Q44" s="93"/>
      <c r="R44" s="93"/>
      <c r="S44" s="93"/>
    </row>
    <row r="45" spans="1:20" x14ac:dyDescent="0.2">
      <c r="P45" s="93"/>
      <c r="Q45" s="93"/>
      <c r="R45" s="93"/>
      <c r="S45" s="93"/>
    </row>
    <row r="46" spans="1:20" x14ac:dyDescent="0.2">
      <c r="P46" s="93"/>
      <c r="Q46" s="93"/>
      <c r="R46" s="93"/>
      <c r="S46" s="93"/>
    </row>
    <row r="47" spans="1:20" x14ac:dyDescent="0.2">
      <c r="P47" s="93"/>
      <c r="Q47" s="93"/>
      <c r="R47" s="93"/>
      <c r="S47" s="93"/>
    </row>
    <row r="48" spans="1:20" x14ac:dyDescent="0.2">
      <c r="P48" s="93"/>
      <c r="Q48" s="93"/>
      <c r="R48" s="93"/>
      <c r="S48" s="93"/>
    </row>
    <row r="49" spans="16:19" x14ac:dyDescent="0.2">
      <c r="P49" s="93"/>
      <c r="Q49" s="93"/>
      <c r="R49" s="93"/>
      <c r="S49" s="93"/>
    </row>
    <row r="50" spans="16:19" x14ac:dyDescent="0.2">
      <c r="P50" s="93"/>
      <c r="Q50" s="93"/>
      <c r="R50" s="93"/>
      <c r="S50" s="93"/>
    </row>
    <row r="51" spans="16:19" x14ac:dyDescent="0.2">
      <c r="P51" s="93"/>
      <c r="Q51" s="93"/>
      <c r="R51" s="93"/>
      <c r="S51" s="93"/>
    </row>
    <row r="52" spans="16:19" x14ac:dyDescent="0.2">
      <c r="P52" s="93"/>
      <c r="Q52" s="93"/>
      <c r="R52" s="93"/>
      <c r="S52" s="93"/>
    </row>
    <row r="53" spans="16:19" x14ac:dyDescent="0.2">
      <c r="P53" s="93"/>
      <c r="Q53" s="93"/>
      <c r="R53" s="93"/>
      <c r="S53" s="93"/>
    </row>
    <row r="54" spans="16:19" x14ac:dyDescent="0.2">
      <c r="P54" s="93"/>
      <c r="Q54" s="93"/>
      <c r="R54" s="93"/>
      <c r="S54" s="93"/>
    </row>
    <row r="55" spans="16:19" x14ac:dyDescent="0.2">
      <c r="P55" s="93"/>
      <c r="Q55" s="93"/>
      <c r="R55" s="93"/>
      <c r="S55" s="93"/>
    </row>
    <row r="56" spans="16:19" x14ac:dyDescent="0.2">
      <c r="P56" s="93"/>
      <c r="Q56" s="93"/>
      <c r="R56" s="93"/>
      <c r="S56" s="93"/>
    </row>
    <row r="57" spans="16:19" x14ac:dyDescent="0.2">
      <c r="P57" s="93"/>
      <c r="Q57" s="93"/>
      <c r="R57" s="93"/>
      <c r="S57" s="93"/>
    </row>
    <row r="58" spans="16:19" x14ac:dyDescent="0.2">
      <c r="P58" s="93"/>
      <c r="Q58" s="93"/>
      <c r="R58" s="93"/>
      <c r="S58" s="93"/>
    </row>
    <row r="59" spans="16:19" x14ac:dyDescent="0.2">
      <c r="P59" s="93"/>
      <c r="Q59" s="93"/>
      <c r="R59" s="93"/>
      <c r="S59" s="93"/>
    </row>
    <row r="60" spans="16:19" x14ac:dyDescent="0.2">
      <c r="P60" s="93"/>
      <c r="Q60" s="93"/>
      <c r="R60" s="93"/>
      <c r="S60" s="93"/>
    </row>
    <row r="61" spans="16:19" x14ac:dyDescent="0.2">
      <c r="P61" s="93"/>
      <c r="Q61" s="93"/>
      <c r="R61" s="93"/>
      <c r="S61" s="93"/>
    </row>
    <row r="62" spans="16:19" x14ac:dyDescent="0.2">
      <c r="P62" s="93"/>
      <c r="Q62" s="93"/>
      <c r="R62" s="93"/>
      <c r="S62" s="93"/>
    </row>
    <row r="63" spans="16:19" x14ac:dyDescent="0.2">
      <c r="P63" s="93"/>
      <c r="Q63" s="93"/>
      <c r="R63" s="93"/>
      <c r="S63" s="93"/>
    </row>
    <row r="64" spans="16:19" x14ac:dyDescent="0.2">
      <c r="P64" s="93"/>
      <c r="Q64" s="93"/>
      <c r="R64" s="93"/>
      <c r="S64" s="93"/>
    </row>
    <row r="65" spans="16:19" x14ac:dyDescent="0.2">
      <c r="P65" s="93"/>
      <c r="Q65" s="93"/>
      <c r="R65" s="93"/>
      <c r="S65" s="93"/>
    </row>
    <row r="66" spans="16:19" x14ac:dyDescent="0.2">
      <c r="P66" s="93"/>
      <c r="Q66" s="93"/>
      <c r="R66" s="93"/>
      <c r="S66" s="93"/>
    </row>
    <row r="67" spans="16:19" x14ac:dyDescent="0.2">
      <c r="P67" s="93"/>
      <c r="Q67" s="93"/>
      <c r="R67" s="93"/>
      <c r="S67" s="93"/>
    </row>
    <row r="68" spans="16:19" x14ac:dyDescent="0.2">
      <c r="P68" s="93"/>
      <c r="Q68" s="93"/>
      <c r="R68" s="93"/>
      <c r="S68" s="93"/>
    </row>
    <row r="69" spans="16:19" x14ac:dyDescent="0.2">
      <c r="P69" s="93"/>
      <c r="Q69" s="93"/>
      <c r="R69" s="93"/>
      <c r="S69" s="93"/>
    </row>
    <row r="70" spans="16:19" x14ac:dyDescent="0.2">
      <c r="P70" s="93"/>
      <c r="Q70" s="93"/>
      <c r="R70" s="93"/>
      <c r="S70" s="93"/>
    </row>
    <row r="71" spans="16:19" x14ac:dyDescent="0.2">
      <c r="P71" s="93"/>
      <c r="Q71" s="93"/>
      <c r="R71" s="93"/>
      <c r="S71" s="93"/>
    </row>
    <row r="72" spans="16:19" x14ac:dyDescent="0.2">
      <c r="P72" s="93"/>
      <c r="Q72" s="93"/>
      <c r="R72" s="93"/>
      <c r="S72" s="93"/>
    </row>
    <row r="73" spans="16:19" x14ac:dyDescent="0.2">
      <c r="P73" s="93"/>
      <c r="Q73" s="93"/>
      <c r="R73" s="93"/>
      <c r="S73" s="93"/>
    </row>
    <row r="74" spans="16:19" x14ac:dyDescent="0.2">
      <c r="P74" s="93"/>
      <c r="Q74" s="93"/>
      <c r="R74" s="93"/>
      <c r="S74" s="93"/>
    </row>
    <row r="75" spans="16:19" x14ac:dyDescent="0.2">
      <c r="P75" s="93"/>
      <c r="Q75" s="93"/>
      <c r="R75" s="93"/>
      <c r="S75" s="93"/>
    </row>
    <row r="76" spans="16:19" x14ac:dyDescent="0.2">
      <c r="P76" s="93"/>
      <c r="Q76" s="93"/>
      <c r="R76" s="93"/>
      <c r="S76" s="93"/>
    </row>
    <row r="77" spans="16:19" x14ac:dyDescent="0.2">
      <c r="P77" s="93"/>
      <c r="Q77" s="93"/>
      <c r="R77" s="93"/>
      <c r="S77" s="93"/>
    </row>
    <row r="78" spans="16:19" x14ac:dyDescent="0.2">
      <c r="P78" s="93"/>
      <c r="Q78" s="93"/>
      <c r="R78" s="93"/>
      <c r="S78" s="93"/>
    </row>
    <row r="79" spans="16:19" x14ac:dyDescent="0.2">
      <c r="P79" s="93"/>
      <c r="Q79" s="93"/>
      <c r="R79" s="93"/>
      <c r="S79" s="93"/>
    </row>
    <row r="80" spans="16:19" x14ac:dyDescent="0.2">
      <c r="P80" s="93"/>
      <c r="Q80" s="93"/>
      <c r="R80" s="93"/>
      <c r="S80" s="93"/>
    </row>
    <row r="81" spans="16:19" x14ac:dyDescent="0.2">
      <c r="P81" s="93"/>
      <c r="Q81" s="93"/>
      <c r="R81" s="93"/>
      <c r="S81" s="93"/>
    </row>
    <row r="82" spans="16:19" x14ac:dyDescent="0.2">
      <c r="P82" s="93"/>
      <c r="Q82" s="93"/>
      <c r="R82" s="93"/>
      <c r="S82" s="93"/>
    </row>
    <row r="83" spans="16:19" x14ac:dyDescent="0.2">
      <c r="P83" s="93"/>
      <c r="Q83" s="93"/>
      <c r="R83" s="93"/>
      <c r="S83" s="93"/>
    </row>
    <row r="84" spans="16:19" x14ac:dyDescent="0.2">
      <c r="P84" s="93"/>
      <c r="Q84" s="93"/>
      <c r="R84" s="93"/>
      <c r="S84" s="93"/>
    </row>
    <row r="85" spans="16:19" x14ac:dyDescent="0.2">
      <c r="P85" s="93"/>
      <c r="Q85" s="93"/>
      <c r="R85" s="93"/>
      <c r="S85" s="93"/>
    </row>
    <row r="86" spans="16:19" x14ac:dyDescent="0.2">
      <c r="P86" s="93"/>
      <c r="Q86" s="93"/>
      <c r="R86" s="93"/>
      <c r="S86" s="93"/>
    </row>
    <row r="87" spans="16:19" x14ac:dyDescent="0.2">
      <c r="P87" s="93"/>
      <c r="Q87" s="93"/>
      <c r="R87" s="93"/>
      <c r="S87" s="93"/>
    </row>
    <row r="88" spans="16:19" x14ac:dyDescent="0.2">
      <c r="P88" s="93"/>
      <c r="Q88" s="93"/>
      <c r="R88" s="93"/>
      <c r="S88" s="93"/>
    </row>
    <row r="89" spans="16:19" x14ac:dyDescent="0.2">
      <c r="P89" s="93"/>
      <c r="Q89" s="93"/>
      <c r="R89" s="93"/>
      <c r="S89" s="93"/>
    </row>
    <row r="90" spans="16:19" x14ac:dyDescent="0.2">
      <c r="P90" s="93"/>
      <c r="Q90" s="93"/>
      <c r="R90" s="93"/>
      <c r="S90" s="93"/>
    </row>
    <row r="91" spans="16:19" x14ac:dyDescent="0.2">
      <c r="P91" s="93"/>
      <c r="Q91" s="93"/>
      <c r="R91" s="93"/>
      <c r="S91" s="93"/>
    </row>
    <row r="92" spans="16:19" x14ac:dyDescent="0.2">
      <c r="P92" s="93"/>
      <c r="Q92" s="93"/>
      <c r="R92" s="93"/>
      <c r="S92" s="93"/>
    </row>
    <row r="93" spans="16:19" x14ac:dyDescent="0.2">
      <c r="P93" s="93"/>
      <c r="Q93" s="93"/>
      <c r="R93" s="93"/>
      <c r="S93" s="93"/>
    </row>
    <row r="94" spans="16:19" x14ac:dyDescent="0.2">
      <c r="P94" s="93"/>
      <c r="Q94" s="93"/>
      <c r="R94" s="93"/>
      <c r="S94" s="93"/>
    </row>
    <row r="95" spans="16:19" x14ac:dyDescent="0.2">
      <c r="P95" s="93"/>
      <c r="Q95" s="93"/>
      <c r="R95" s="93"/>
      <c r="S95" s="93"/>
    </row>
    <row r="96" spans="16:19" x14ac:dyDescent="0.2">
      <c r="P96" s="93"/>
      <c r="Q96" s="93"/>
      <c r="R96" s="93"/>
      <c r="S96" s="93"/>
    </row>
    <row r="97" spans="16:19" x14ac:dyDescent="0.2">
      <c r="P97" s="93"/>
      <c r="Q97" s="93"/>
      <c r="R97" s="93"/>
      <c r="S97" s="93"/>
    </row>
    <row r="98" spans="16:19" x14ac:dyDescent="0.2">
      <c r="P98" s="93"/>
      <c r="Q98" s="93"/>
      <c r="R98" s="93"/>
      <c r="S98" s="93"/>
    </row>
    <row r="99" spans="16:19" x14ac:dyDescent="0.2">
      <c r="P99" s="93"/>
      <c r="Q99" s="93"/>
      <c r="R99" s="93"/>
      <c r="S99" s="93"/>
    </row>
    <row r="100" spans="16:19" x14ac:dyDescent="0.2">
      <c r="P100" s="93"/>
      <c r="Q100" s="93"/>
      <c r="R100" s="93"/>
      <c r="S100" s="93"/>
    </row>
    <row r="101" spans="16:19" x14ac:dyDescent="0.2">
      <c r="P101" s="93"/>
      <c r="Q101" s="93"/>
      <c r="R101" s="93"/>
      <c r="S101" s="93"/>
    </row>
    <row r="102" spans="16:19" x14ac:dyDescent="0.2">
      <c r="P102" s="93"/>
      <c r="Q102" s="93"/>
      <c r="R102" s="93"/>
      <c r="S102" s="93"/>
    </row>
    <row r="103" spans="16:19" x14ac:dyDescent="0.2">
      <c r="P103" s="93"/>
      <c r="Q103" s="93"/>
      <c r="R103" s="93"/>
      <c r="S103" s="93"/>
    </row>
    <row r="104" spans="16:19" x14ac:dyDescent="0.2">
      <c r="P104" s="93"/>
      <c r="Q104" s="93"/>
      <c r="R104" s="93"/>
      <c r="S104" s="93"/>
    </row>
    <row r="105" spans="16:19" x14ac:dyDescent="0.2">
      <c r="P105" s="93"/>
      <c r="Q105" s="93"/>
      <c r="R105" s="93"/>
      <c r="S105" s="93"/>
    </row>
    <row r="106" spans="16:19" x14ac:dyDescent="0.2">
      <c r="P106" s="93"/>
      <c r="Q106" s="93"/>
      <c r="R106" s="93"/>
      <c r="S106" s="93"/>
    </row>
    <row r="107" spans="16:19" x14ac:dyDescent="0.2">
      <c r="P107" s="93"/>
      <c r="Q107" s="93"/>
      <c r="R107" s="93"/>
      <c r="S107" s="93"/>
    </row>
    <row r="108" spans="16:19" x14ac:dyDescent="0.2">
      <c r="P108" s="93"/>
      <c r="Q108" s="93"/>
      <c r="R108" s="93"/>
      <c r="S108" s="93"/>
    </row>
    <row r="109" spans="16:19" x14ac:dyDescent="0.2">
      <c r="P109" s="93"/>
      <c r="Q109" s="93"/>
      <c r="R109" s="93"/>
      <c r="S109" s="93"/>
    </row>
    <row r="110" spans="16:19" x14ac:dyDescent="0.2">
      <c r="P110" s="93"/>
      <c r="Q110" s="93"/>
      <c r="R110" s="93"/>
      <c r="S110" s="93"/>
    </row>
    <row r="111" spans="16:19" x14ac:dyDescent="0.2">
      <c r="P111" s="93"/>
      <c r="Q111" s="93"/>
      <c r="R111" s="93"/>
      <c r="S111" s="93"/>
    </row>
    <row r="112" spans="16:19" x14ac:dyDescent="0.2">
      <c r="P112" s="93"/>
      <c r="Q112" s="93"/>
      <c r="R112" s="93"/>
      <c r="S112" s="93"/>
    </row>
    <row r="113" spans="16:19" x14ac:dyDescent="0.2">
      <c r="P113" s="93"/>
      <c r="Q113" s="93"/>
      <c r="R113" s="93"/>
      <c r="S113" s="93"/>
    </row>
    <row r="114" spans="16:19" x14ac:dyDescent="0.2">
      <c r="P114" s="93"/>
      <c r="Q114" s="93"/>
      <c r="R114" s="93"/>
      <c r="S114" s="93"/>
    </row>
    <row r="115" spans="16:19" x14ac:dyDescent="0.2">
      <c r="P115" s="93"/>
      <c r="Q115" s="93"/>
      <c r="R115" s="93"/>
      <c r="S115" s="93"/>
    </row>
    <row r="116" spans="16:19" x14ac:dyDescent="0.2">
      <c r="P116" s="93"/>
      <c r="Q116" s="93"/>
      <c r="R116" s="93"/>
      <c r="S116" s="93"/>
    </row>
    <row r="117" spans="16:19" x14ac:dyDescent="0.2">
      <c r="P117" s="93"/>
      <c r="Q117" s="93"/>
      <c r="R117" s="93"/>
      <c r="S117" s="93"/>
    </row>
    <row r="118" spans="16:19" x14ac:dyDescent="0.2">
      <c r="P118" s="93"/>
      <c r="Q118" s="93"/>
      <c r="R118" s="93"/>
      <c r="S118" s="93"/>
    </row>
    <row r="119" spans="16:19" x14ac:dyDescent="0.2">
      <c r="P119" s="93"/>
      <c r="Q119" s="93"/>
      <c r="R119" s="93"/>
      <c r="S119" s="93"/>
    </row>
    <row r="120" spans="16:19" x14ac:dyDescent="0.2">
      <c r="P120" s="93"/>
      <c r="Q120" s="93"/>
      <c r="R120" s="93"/>
      <c r="S120" s="93"/>
    </row>
    <row r="121" spans="16:19" x14ac:dyDescent="0.2">
      <c r="P121" s="93"/>
      <c r="Q121" s="93"/>
      <c r="R121" s="93"/>
      <c r="S121" s="93"/>
    </row>
    <row r="122" spans="16:19" x14ac:dyDescent="0.2">
      <c r="P122" s="93"/>
      <c r="Q122" s="93"/>
      <c r="R122" s="93"/>
      <c r="S122" s="93"/>
    </row>
    <row r="123" spans="16:19" x14ac:dyDescent="0.2">
      <c r="P123" s="93"/>
      <c r="Q123" s="93"/>
      <c r="R123" s="93"/>
      <c r="S123" s="93"/>
    </row>
    <row r="124" spans="16:19" x14ac:dyDescent="0.2">
      <c r="P124" s="93"/>
      <c r="Q124" s="93"/>
      <c r="R124" s="93"/>
      <c r="S124" s="93"/>
    </row>
    <row r="125" spans="16:19" x14ac:dyDescent="0.2">
      <c r="P125" s="93"/>
      <c r="Q125" s="93"/>
      <c r="R125" s="93"/>
      <c r="S125" s="93"/>
    </row>
    <row r="126" spans="16:19" x14ac:dyDescent="0.2">
      <c r="P126" s="93"/>
      <c r="Q126" s="93"/>
      <c r="R126" s="93"/>
      <c r="S126" s="93"/>
    </row>
    <row r="127" spans="16:19" x14ac:dyDescent="0.2">
      <c r="P127" s="93"/>
      <c r="Q127" s="93"/>
      <c r="R127" s="93"/>
      <c r="S127" s="93"/>
    </row>
    <row r="128" spans="16:19" x14ac:dyDescent="0.2">
      <c r="P128" s="93"/>
      <c r="Q128" s="93"/>
      <c r="R128" s="93"/>
      <c r="S128" s="93"/>
    </row>
    <row r="129" spans="16:19" x14ac:dyDescent="0.2">
      <c r="P129" s="93"/>
      <c r="Q129" s="93"/>
      <c r="R129" s="93"/>
      <c r="S129" s="93"/>
    </row>
    <row r="130" spans="16:19" x14ac:dyDescent="0.2">
      <c r="P130" s="93"/>
      <c r="Q130" s="93"/>
      <c r="R130" s="93"/>
      <c r="S130" s="93"/>
    </row>
    <row r="131" spans="16:19" x14ac:dyDescent="0.2">
      <c r="P131" s="93"/>
      <c r="Q131" s="93"/>
      <c r="R131" s="93"/>
      <c r="S131" s="93"/>
    </row>
    <row r="132" spans="16:19" x14ac:dyDescent="0.2">
      <c r="P132" s="93"/>
      <c r="Q132" s="93"/>
      <c r="R132" s="93"/>
      <c r="S132" s="93"/>
    </row>
    <row r="133" spans="16:19" x14ac:dyDescent="0.2">
      <c r="P133" s="93"/>
      <c r="Q133" s="93"/>
      <c r="R133" s="93"/>
      <c r="S133" s="93"/>
    </row>
    <row r="134" spans="16:19" x14ac:dyDescent="0.2">
      <c r="P134" s="93"/>
      <c r="Q134" s="93"/>
      <c r="R134" s="93"/>
      <c r="S134" s="93"/>
    </row>
    <row r="135" spans="16:19" x14ac:dyDescent="0.2">
      <c r="P135" s="93"/>
      <c r="Q135" s="93"/>
      <c r="R135" s="93"/>
      <c r="S135" s="93"/>
    </row>
    <row r="136" spans="16:19" x14ac:dyDescent="0.2">
      <c r="P136" s="93"/>
      <c r="Q136" s="93"/>
      <c r="R136" s="93"/>
      <c r="S136" s="93"/>
    </row>
    <row r="137" spans="16:19" x14ac:dyDescent="0.2">
      <c r="P137" s="93"/>
      <c r="Q137" s="93"/>
      <c r="R137" s="93"/>
      <c r="S137" s="93"/>
    </row>
    <row r="138" spans="16:19" x14ac:dyDescent="0.2">
      <c r="P138" s="93"/>
      <c r="Q138" s="93"/>
      <c r="R138" s="93"/>
      <c r="S138" s="93"/>
    </row>
    <row r="139" spans="16:19" x14ac:dyDescent="0.2">
      <c r="P139" s="93"/>
      <c r="Q139" s="93"/>
      <c r="R139" s="93"/>
      <c r="S139" s="93"/>
    </row>
    <row r="140" spans="16:19" x14ac:dyDescent="0.2">
      <c r="P140" s="93"/>
      <c r="Q140" s="93"/>
      <c r="R140" s="93"/>
      <c r="S140" s="93"/>
    </row>
    <row r="141" spans="16:19" x14ac:dyDescent="0.2">
      <c r="P141" s="93"/>
      <c r="Q141" s="93"/>
      <c r="R141" s="93"/>
      <c r="S141" s="93"/>
    </row>
    <row r="142" spans="16:19" x14ac:dyDescent="0.2">
      <c r="P142" s="93"/>
      <c r="Q142" s="93"/>
      <c r="R142" s="93"/>
      <c r="S142" s="93"/>
    </row>
    <row r="143" spans="16:19" x14ac:dyDescent="0.2">
      <c r="P143" s="93"/>
      <c r="Q143" s="93"/>
      <c r="R143" s="93"/>
      <c r="S143" s="93"/>
    </row>
    <row r="144" spans="16:19" x14ac:dyDescent="0.2">
      <c r="P144" s="93"/>
      <c r="Q144" s="93"/>
      <c r="R144" s="93"/>
      <c r="S144" s="93"/>
    </row>
    <row r="145" spans="16:19" x14ac:dyDescent="0.2">
      <c r="P145" s="93"/>
      <c r="Q145" s="93"/>
      <c r="R145" s="93"/>
      <c r="S145" s="93"/>
    </row>
    <row r="146" spans="16:19" x14ac:dyDescent="0.2">
      <c r="P146" s="93"/>
      <c r="Q146" s="93"/>
      <c r="R146" s="93"/>
      <c r="S146" s="93"/>
    </row>
    <row r="147" spans="16:19" x14ac:dyDescent="0.2">
      <c r="P147" s="93"/>
      <c r="Q147" s="93"/>
      <c r="R147" s="93"/>
      <c r="S147" s="93"/>
    </row>
    <row r="148" spans="16:19" x14ac:dyDescent="0.2">
      <c r="P148" s="93"/>
      <c r="Q148" s="93"/>
      <c r="R148" s="93"/>
      <c r="S148" s="93"/>
    </row>
    <row r="149" spans="16:19" x14ac:dyDescent="0.2">
      <c r="P149" s="93"/>
      <c r="Q149" s="93"/>
      <c r="R149" s="93"/>
      <c r="S149" s="93"/>
    </row>
    <row r="150" spans="16:19" x14ac:dyDescent="0.2">
      <c r="P150" s="93"/>
      <c r="Q150" s="93"/>
      <c r="R150" s="93"/>
      <c r="S150" s="93"/>
    </row>
    <row r="151" spans="16:19" x14ac:dyDescent="0.2">
      <c r="P151" s="93"/>
      <c r="Q151" s="93"/>
      <c r="R151" s="93"/>
      <c r="S151" s="93"/>
    </row>
    <row r="152" spans="16:19" x14ac:dyDescent="0.2">
      <c r="P152" s="93"/>
      <c r="Q152" s="93"/>
      <c r="R152" s="93"/>
      <c r="S152" s="93"/>
    </row>
    <row r="153" spans="16:19" x14ac:dyDescent="0.2">
      <c r="P153" s="93"/>
      <c r="Q153" s="93"/>
      <c r="R153" s="93"/>
      <c r="S153" s="93"/>
    </row>
    <row r="154" spans="16:19" x14ac:dyDescent="0.2">
      <c r="P154" s="93"/>
      <c r="Q154" s="93"/>
      <c r="R154" s="93"/>
      <c r="S154" s="93"/>
    </row>
    <row r="155" spans="16:19" x14ac:dyDescent="0.2">
      <c r="P155" s="93"/>
      <c r="Q155" s="93"/>
      <c r="R155" s="93"/>
      <c r="S155" s="93"/>
    </row>
    <row r="156" spans="16:19" x14ac:dyDescent="0.2">
      <c r="P156" s="93"/>
      <c r="Q156" s="93"/>
      <c r="R156" s="93"/>
      <c r="S156" s="93"/>
    </row>
    <row r="157" spans="16:19" x14ac:dyDescent="0.2">
      <c r="P157" s="93"/>
      <c r="Q157" s="93"/>
      <c r="R157" s="93"/>
      <c r="S157" s="93"/>
    </row>
    <row r="158" spans="16:19" x14ac:dyDescent="0.2">
      <c r="P158" s="93"/>
      <c r="Q158" s="93"/>
      <c r="R158" s="93"/>
      <c r="S158" s="93"/>
    </row>
    <row r="159" spans="16:19" x14ac:dyDescent="0.2">
      <c r="P159" s="93"/>
      <c r="Q159" s="93"/>
      <c r="R159" s="93"/>
      <c r="S159" s="93"/>
    </row>
    <row r="160" spans="16:19" x14ac:dyDescent="0.2">
      <c r="P160" s="93"/>
      <c r="Q160" s="93"/>
      <c r="R160" s="93"/>
      <c r="S160" s="93"/>
    </row>
    <row r="161" spans="16:19" x14ac:dyDescent="0.2">
      <c r="P161" s="93"/>
      <c r="Q161" s="93"/>
      <c r="R161" s="93"/>
      <c r="S161" s="93"/>
    </row>
    <row r="162" spans="16:19" x14ac:dyDescent="0.2">
      <c r="P162" s="93"/>
      <c r="Q162" s="93"/>
      <c r="R162" s="93"/>
      <c r="S162" s="93"/>
    </row>
    <row r="163" spans="16:19" x14ac:dyDescent="0.2">
      <c r="P163" s="93"/>
      <c r="Q163" s="93"/>
      <c r="R163" s="93"/>
      <c r="S163" s="93"/>
    </row>
    <row r="164" spans="16:19" x14ac:dyDescent="0.2">
      <c r="P164" s="93"/>
      <c r="Q164" s="93"/>
      <c r="R164" s="93"/>
      <c r="S164" s="93"/>
    </row>
    <row r="165" spans="16:19" x14ac:dyDescent="0.2">
      <c r="P165" s="93"/>
      <c r="Q165" s="93"/>
      <c r="R165" s="93"/>
      <c r="S165" s="93"/>
    </row>
    <row r="166" spans="16:19" x14ac:dyDescent="0.2">
      <c r="P166" s="93"/>
      <c r="Q166" s="93"/>
      <c r="R166" s="93"/>
      <c r="S166" s="93"/>
    </row>
    <row r="167" spans="16:19" x14ac:dyDescent="0.2">
      <c r="P167" s="93"/>
      <c r="Q167" s="93"/>
      <c r="R167" s="93"/>
      <c r="S167" s="93"/>
    </row>
    <row r="168" spans="16:19" x14ac:dyDescent="0.2">
      <c r="P168" s="93"/>
      <c r="Q168" s="93"/>
      <c r="R168" s="93"/>
      <c r="S168" s="93"/>
    </row>
    <row r="169" spans="16:19" x14ac:dyDescent="0.2">
      <c r="P169" s="93"/>
      <c r="Q169" s="93"/>
      <c r="R169" s="93"/>
      <c r="S169" s="93"/>
    </row>
    <row r="170" spans="16:19" x14ac:dyDescent="0.2">
      <c r="P170" s="93"/>
      <c r="Q170" s="93"/>
      <c r="R170" s="93"/>
      <c r="S170" s="93"/>
    </row>
    <row r="171" spans="16:19" x14ac:dyDescent="0.2">
      <c r="P171" s="93"/>
      <c r="Q171" s="93"/>
      <c r="R171" s="93"/>
      <c r="S171" s="93"/>
    </row>
    <row r="172" spans="16:19" x14ac:dyDescent="0.2">
      <c r="P172" s="93"/>
      <c r="Q172" s="93"/>
      <c r="R172" s="93"/>
      <c r="S172" s="93"/>
    </row>
    <row r="173" spans="16:19" x14ac:dyDescent="0.2">
      <c r="P173" s="93"/>
      <c r="Q173" s="93"/>
      <c r="R173" s="93"/>
      <c r="S173" s="93"/>
    </row>
    <row r="174" spans="16:19" x14ac:dyDescent="0.2">
      <c r="P174" s="93"/>
      <c r="Q174" s="93"/>
      <c r="R174" s="93"/>
      <c r="S174" s="93"/>
    </row>
    <row r="175" spans="16:19" x14ac:dyDescent="0.2">
      <c r="P175" s="93"/>
      <c r="Q175" s="93"/>
      <c r="R175" s="93"/>
      <c r="S175" s="93"/>
    </row>
    <row r="176" spans="16:19" x14ac:dyDescent="0.2">
      <c r="P176" s="93"/>
      <c r="Q176" s="93"/>
      <c r="R176" s="93"/>
      <c r="S176" s="93"/>
    </row>
    <row r="177" spans="16:19" x14ac:dyDescent="0.2">
      <c r="P177" s="93"/>
      <c r="Q177" s="93"/>
      <c r="R177" s="93"/>
      <c r="S177" s="93"/>
    </row>
    <row r="178" spans="16:19" x14ac:dyDescent="0.2">
      <c r="P178" s="93"/>
      <c r="Q178" s="93"/>
      <c r="R178" s="93"/>
      <c r="S178" s="93"/>
    </row>
    <row r="179" spans="16:19" x14ac:dyDescent="0.2">
      <c r="P179" s="93"/>
      <c r="Q179" s="93"/>
      <c r="R179" s="93"/>
      <c r="S179" s="93"/>
    </row>
    <row r="180" spans="16:19" x14ac:dyDescent="0.2">
      <c r="P180" s="93"/>
      <c r="Q180" s="93"/>
      <c r="R180" s="93"/>
      <c r="S180" s="93"/>
    </row>
    <row r="181" spans="16:19" x14ac:dyDescent="0.2">
      <c r="P181" s="93"/>
      <c r="Q181" s="93"/>
      <c r="R181" s="93"/>
      <c r="S181" s="93"/>
    </row>
    <row r="182" spans="16:19" x14ac:dyDescent="0.2">
      <c r="P182" s="93"/>
      <c r="Q182" s="93"/>
      <c r="R182" s="93"/>
      <c r="S182" s="93"/>
    </row>
    <row r="183" spans="16:19" x14ac:dyDescent="0.2">
      <c r="P183" s="93"/>
      <c r="Q183" s="93"/>
      <c r="R183" s="93"/>
      <c r="S183" s="93"/>
    </row>
    <row r="184" spans="16:19" x14ac:dyDescent="0.2">
      <c r="P184" s="93"/>
      <c r="Q184" s="93"/>
      <c r="R184" s="93"/>
      <c r="S184" s="93"/>
    </row>
    <row r="185" spans="16:19" x14ac:dyDescent="0.2">
      <c r="P185" s="93"/>
      <c r="Q185" s="93"/>
      <c r="R185" s="93"/>
      <c r="S185" s="93"/>
    </row>
    <row r="186" spans="16:19" x14ac:dyDescent="0.2">
      <c r="P186" s="93"/>
      <c r="Q186" s="93"/>
      <c r="R186" s="93"/>
      <c r="S186" s="93"/>
    </row>
    <row r="187" spans="16:19" x14ac:dyDescent="0.2">
      <c r="P187" s="93"/>
      <c r="Q187" s="93"/>
      <c r="R187" s="93"/>
      <c r="S187" s="93"/>
    </row>
    <row r="188" spans="16:19" x14ac:dyDescent="0.2">
      <c r="P188" s="93"/>
      <c r="Q188" s="93"/>
      <c r="R188" s="93"/>
      <c r="S188" s="93"/>
    </row>
    <row r="189" spans="16:19" x14ac:dyDescent="0.2">
      <c r="P189" s="93"/>
      <c r="Q189" s="93"/>
      <c r="R189" s="93"/>
      <c r="S189" s="93"/>
    </row>
    <row r="190" spans="16:19" x14ac:dyDescent="0.2">
      <c r="P190" s="93"/>
      <c r="Q190" s="93"/>
      <c r="R190" s="93"/>
      <c r="S190" s="93"/>
    </row>
    <row r="191" spans="16:19" x14ac:dyDescent="0.2">
      <c r="P191" s="93"/>
      <c r="Q191" s="93"/>
      <c r="R191" s="93"/>
      <c r="S191" s="93"/>
    </row>
    <row r="192" spans="16:19" x14ac:dyDescent="0.2">
      <c r="P192" s="93"/>
      <c r="Q192" s="93"/>
      <c r="R192" s="93"/>
      <c r="S192" s="93"/>
    </row>
    <row r="193" spans="16:19" x14ac:dyDescent="0.2">
      <c r="P193" s="93"/>
      <c r="Q193" s="93"/>
      <c r="R193" s="93"/>
      <c r="S193" s="93"/>
    </row>
    <row r="194" spans="16:19" x14ac:dyDescent="0.2">
      <c r="P194" s="93"/>
      <c r="Q194" s="93"/>
      <c r="R194" s="93"/>
      <c r="S194" s="93"/>
    </row>
    <row r="195" spans="16:19" x14ac:dyDescent="0.2">
      <c r="P195" s="93"/>
      <c r="Q195" s="93"/>
      <c r="R195" s="93"/>
      <c r="S195" s="93"/>
    </row>
    <row r="196" spans="16:19" x14ac:dyDescent="0.2">
      <c r="P196" s="93"/>
      <c r="Q196" s="93"/>
      <c r="R196" s="93"/>
      <c r="S196" s="93"/>
    </row>
    <row r="197" spans="16:19" x14ac:dyDescent="0.2">
      <c r="P197" s="93"/>
      <c r="Q197" s="93"/>
      <c r="R197" s="93"/>
      <c r="S197" s="93"/>
    </row>
    <row r="198" spans="16:19" x14ac:dyDescent="0.2">
      <c r="P198" s="93"/>
      <c r="Q198" s="93"/>
      <c r="R198" s="93"/>
      <c r="S198" s="93"/>
    </row>
    <row r="199" spans="16:19" x14ac:dyDescent="0.2">
      <c r="P199" s="93"/>
      <c r="Q199" s="93"/>
      <c r="R199" s="93"/>
      <c r="S199" s="93"/>
    </row>
    <row r="200" spans="16:19" x14ac:dyDescent="0.2">
      <c r="P200" s="93"/>
      <c r="Q200" s="93"/>
      <c r="R200" s="93"/>
      <c r="S200" s="93"/>
    </row>
    <row r="201" spans="16:19" x14ac:dyDescent="0.2">
      <c r="P201" s="93"/>
      <c r="Q201" s="93"/>
      <c r="R201" s="93"/>
      <c r="S201" s="93"/>
    </row>
    <row r="202" spans="16:19" x14ac:dyDescent="0.2">
      <c r="P202" s="93"/>
      <c r="Q202" s="93"/>
      <c r="R202" s="93"/>
      <c r="S202" s="93"/>
    </row>
    <row r="203" spans="16:19" x14ac:dyDescent="0.2">
      <c r="P203" s="93"/>
      <c r="Q203" s="93"/>
      <c r="R203" s="93"/>
      <c r="S203" s="93"/>
    </row>
    <row r="204" spans="16:19" x14ac:dyDescent="0.2">
      <c r="P204" s="93"/>
      <c r="Q204" s="93"/>
      <c r="R204" s="93"/>
      <c r="S204" s="93"/>
    </row>
    <row r="205" spans="16:19" x14ac:dyDescent="0.2">
      <c r="P205" s="93"/>
      <c r="Q205" s="93"/>
      <c r="R205" s="93"/>
      <c r="S205" s="93"/>
    </row>
    <row r="206" spans="16:19" x14ac:dyDescent="0.2">
      <c r="P206" s="93"/>
      <c r="Q206" s="93"/>
      <c r="R206" s="93"/>
      <c r="S206" s="93"/>
    </row>
    <row r="207" spans="16:19" x14ac:dyDescent="0.2">
      <c r="P207" s="93"/>
      <c r="Q207" s="93"/>
      <c r="R207" s="93"/>
      <c r="S207" s="93"/>
    </row>
    <row r="208" spans="16:19" x14ac:dyDescent="0.2">
      <c r="P208" s="93"/>
      <c r="Q208" s="93"/>
      <c r="R208" s="93"/>
      <c r="S208" s="93"/>
    </row>
    <row r="209" spans="16:19" x14ac:dyDescent="0.2">
      <c r="P209" s="93"/>
      <c r="Q209" s="93"/>
      <c r="R209" s="93"/>
      <c r="S209" s="93"/>
    </row>
    <row r="210" spans="16:19" x14ac:dyDescent="0.2">
      <c r="P210" s="93"/>
      <c r="Q210" s="93"/>
      <c r="R210" s="93"/>
      <c r="S210" s="93"/>
    </row>
    <row r="211" spans="16:19" x14ac:dyDescent="0.2">
      <c r="P211" s="93"/>
      <c r="Q211" s="93"/>
      <c r="R211" s="93"/>
      <c r="S211" s="93"/>
    </row>
    <row r="212" spans="16:19" x14ac:dyDescent="0.2">
      <c r="P212" s="93"/>
      <c r="Q212" s="93"/>
      <c r="R212" s="93"/>
      <c r="S212" s="93"/>
    </row>
    <row r="213" spans="16:19" x14ac:dyDescent="0.2">
      <c r="P213" s="93"/>
      <c r="Q213" s="93"/>
      <c r="R213" s="93"/>
      <c r="S213" s="93"/>
    </row>
    <row r="214" spans="16:19" x14ac:dyDescent="0.2">
      <c r="P214" s="93"/>
      <c r="Q214" s="93"/>
      <c r="R214" s="93"/>
      <c r="S214" s="93"/>
    </row>
    <row r="215" spans="16:19" x14ac:dyDescent="0.2">
      <c r="P215" s="93"/>
      <c r="Q215" s="93"/>
      <c r="R215" s="93"/>
      <c r="S215" s="93"/>
    </row>
    <row r="216" spans="16:19" x14ac:dyDescent="0.2">
      <c r="P216" s="93"/>
      <c r="Q216" s="93"/>
      <c r="R216" s="93"/>
      <c r="S216" s="93"/>
    </row>
    <row r="217" spans="16:19" x14ac:dyDescent="0.2">
      <c r="P217" s="93"/>
      <c r="Q217" s="93"/>
      <c r="R217" s="93"/>
      <c r="S217" s="93"/>
    </row>
    <row r="218" spans="16:19" x14ac:dyDescent="0.2">
      <c r="P218" s="93"/>
      <c r="Q218" s="93"/>
      <c r="R218" s="93"/>
      <c r="S218" s="93"/>
    </row>
    <row r="219" spans="16:19" x14ac:dyDescent="0.2">
      <c r="P219" s="93"/>
      <c r="Q219" s="93"/>
      <c r="R219" s="93"/>
      <c r="S219" s="93"/>
    </row>
    <row r="220" spans="16:19" x14ac:dyDescent="0.2">
      <c r="P220" s="93"/>
      <c r="Q220" s="93"/>
      <c r="R220" s="93"/>
      <c r="S220" s="93"/>
    </row>
    <row r="221" spans="16:19" x14ac:dyDescent="0.2">
      <c r="P221" s="93"/>
      <c r="Q221" s="93"/>
      <c r="R221" s="93"/>
      <c r="S221" s="93"/>
    </row>
    <row r="222" spans="16:19" x14ac:dyDescent="0.2">
      <c r="P222" s="93"/>
      <c r="Q222" s="93"/>
      <c r="R222" s="93"/>
      <c r="S222" s="93"/>
    </row>
    <row r="223" spans="16:19" x14ac:dyDescent="0.2">
      <c r="P223" s="93"/>
      <c r="Q223" s="93"/>
      <c r="R223" s="93"/>
      <c r="S223" s="93"/>
    </row>
    <row r="224" spans="16:19" x14ac:dyDescent="0.2">
      <c r="P224" s="93"/>
      <c r="Q224" s="93"/>
      <c r="R224" s="93"/>
      <c r="S224" s="93"/>
    </row>
    <row r="225" spans="16:19" x14ac:dyDescent="0.2">
      <c r="P225" s="93"/>
      <c r="Q225" s="93"/>
      <c r="R225" s="93"/>
      <c r="S225" s="93"/>
    </row>
    <row r="226" spans="16:19" x14ac:dyDescent="0.2">
      <c r="P226" s="93"/>
      <c r="Q226" s="93"/>
      <c r="R226" s="93"/>
      <c r="S226" s="93"/>
    </row>
    <row r="227" spans="16:19" x14ac:dyDescent="0.2">
      <c r="P227" s="93"/>
      <c r="Q227" s="93"/>
      <c r="R227" s="93"/>
      <c r="S227" s="93"/>
    </row>
    <row r="228" spans="16:19" x14ac:dyDescent="0.2">
      <c r="P228" s="93"/>
      <c r="Q228" s="93"/>
      <c r="R228" s="93"/>
      <c r="S228" s="93"/>
    </row>
    <row r="229" spans="16:19" x14ac:dyDescent="0.2">
      <c r="P229" s="93"/>
      <c r="Q229" s="93"/>
      <c r="R229" s="93"/>
      <c r="S229" s="93"/>
    </row>
    <row r="230" spans="16:19" x14ac:dyDescent="0.2">
      <c r="P230" s="93"/>
      <c r="Q230" s="93"/>
      <c r="R230" s="93"/>
      <c r="S230" s="93"/>
    </row>
    <row r="231" spans="16:19" x14ac:dyDescent="0.2">
      <c r="P231" s="93"/>
      <c r="Q231" s="93"/>
      <c r="R231" s="93"/>
      <c r="S231" s="93"/>
    </row>
    <row r="232" spans="16:19" x14ac:dyDescent="0.2">
      <c r="P232" s="93"/>
      <c r="Q232" s="93"/>
      <c r="R232" s="93"/>
      <c r="S232" s="93"/>
    </row>
    <row r="233" spans="16:19" x14ac:dyDescent="0.2">
      <c r="P233" s="93"/>
      <c r="Q233" s="93"/>
      <c r="R233" s="93"/>
      <c r="S233" s="93"/>
    </row>
    <row r="234" spans="16:19" x14ac:dyDescent="0.2">
      <c r="P234" s="93"/>
      <c r="Q234" s="93"/>
      <c r="R234" s="93"/>
      <c r="S234" s="93"/>
    </row>
    <row r="235" spans="16:19" x14ac:dyDescent="0.2">
      <c r="P235" s="93"/>
      <c r="Q235" s="93"/>
      <c r="R235" s="93"/>
      <c r="S235" s="93"/>
    </row>
    <row r="236" spans="16:19" x14ac:dyDescent="0.2">
      <c r="P236" s="93"/>
      <c r="Q236" s="93"/>
      <c r="R236" s="93"/>
      <c r="S236" s="93"/>
    </row>
    <row r="237" spans="16:19" x14ac:dyDescent="0.2">
      <c r="P237" s="93"/>
      <c r="Q237" s="93"/>
      <c r="R237" s="93"/>
      <c r="S237" s="93"/>
    </row>
    <row r="238" spans="16:19" x14ac:dyDescent="0.2">
      <c r="P238" s="93"/>
      <c r="Q238" s="93"/>
      <c r="R238" s="93"/>
      <c r="S238" s="93"/>
    </row>
    <row r="239" spans="16:19" x14ac:dyDescent="0.2">
      <c r="P239" s="93"/>
      <c r="Q239" s="93"/>
      <c r="R239" s="93"/>
      <c r="S239" s="93"/>
    </row>
    <row r="240" spans="16:19" x14ac:dyDescent="0.2">
      <c r="P240" s="93"/>
      <c r="Q240" s="93"/>
      <c r="R240" s="93"/>
      <c r="S240" s="93"/>
    </row>
    <row r="241" spans="16:19" x14ac:dyDescent="0.2">
      <c r="P241" s="93"/>
      <c r="Q241" s="93"/>
      <c r="R241" s="93"/>
      <c r="S241" s="93"/>
    </row>
    <row r="242" spans="16:19" x14ac:dyDescent="0.2">
      <c r="P242" s="93"/>
      <c r="Q242" s="93"/>
      <c r="R242" s="93"/>
      <c r="S242" s="93"/>
    </row>
    <row r="243" spans="16:19" x14ac:dyDescent="0.2">
      <c r="P243" s="93"/>
      <c r="Q243" s="93"/>
      <c r="R243" s="93"/>
      <c r="S243" s="93"/>
    </row>
    <row r="244" spans="16:19" x14ac:dyDescent="0.2">
      <c r="P244" s="93"/>
      <c r="Q244" s="93"/>
      <c r="R244" s="93"/>
      <c r="S244" s="93"/>
    </row>
    <row r="245" spans="16:19" x14ac:dyDescent="0.2">
      <c r="P245" s="93"/>
      <c r="Q245" s="93"/>
      <c r="R245" s="93"/>
      <c r="S245" s="93"/>
    </row>
    <row r="246" spans="16:19" x14ac:dyDescent="0.2">
      <c r="P246" s="93"/>
      <c r="Q246" s="93"/>
      <c r="R246" s="93"/>
      <c r="S246" s="93"/>
    </row>
    <row r="247" spans="16:19" x14ac:dyDescent="0.2">
      <c r="P247" s="93"/>
      <c r="Q247" s="93"/>
      <c r="R247" s="93"/>
      <c r="S247" s="93"/>
    </row>
    <row r="248" spans="16:19" x14ac:dyDescent="0.2">
      <c r="P248" s="93"/>
      <c r="Q248" s="93"/>
      <c r="R248" s="93"/>
      <c r="S248" s="93"/>
    </row>
    <row r="249" spans="16:19" x14ac:dyDescent="0.2">
      <c r="P249" s="93"/>
      <c r="Q249" s="93"/>
      <c r="R249" s="93"/>
      <c r="S249" s="93"/>
    </row>
    <row r="250" spans="16:19" x14ac:dyDescent="0.2">
      <c r="P250" s="93"/>
      <c r="Q250" s="93"/>
      <c r="R250" s="93"/>
      <c r="S250" s="93"/>
    </row>
    <row r="251" spans="16:19" x14ac:dyDescent="0.2">
      <c r="P251" s="93"/>
      <c r="Q251" s="93"/>
      <c r="R251" s="93"/>
      <c r="S251" s="93"/>
    </row>
    <row r="252" spans="16:19" x14ac:dyDescent="0.2">
      <c r="P252" s="93"/>
      <c r="Q252" s="93"/>
      <c r="R252" s="93"/>
      <c r="S252" s="93"/>
    </row>
    <row r="253" spans="16:19" x14ac:dyDescent="0.2">
      <c r="P253" s="93"/>
      <c r="Q253" s="93"/>
      <c r="R253" s="93"/>
      <c r="S253" s="93"/>
    </row>
    <row r="254" spans="16:19" x14ac:dyDescent="0.2">
      <c r="P254" s="93"/>
      <c r="Q254" s="93"/>
      <c r="R254" s="93"/>
      <c r="S254" s="93"/>
    </row>
    <row r="255" spans="16:19" x14ac:dyDescent="0.2">
      <c r="P255" s="93"/>
      <c r="Q255" s="93"/>
      <c r="R255" s="93"/>
      <c r="S255" s="93"/>
    </row>
    <row r="256" spans="16:19" x14ac:dyDescent="0.2">
      <c r="P256" s="93"/>
      <c r="Q256" s="93"/>
      <c r="R256" s="93"/>
      <c r="S256" s="93"/>
    </row>
    <row r="257" spans="16:19" x14ac:dyDescent="0.2">
      <c r="P257" s="93"/>
      <c r="Q257" s="93"/>
      <c r="R257" s="93"/>
      <c r="S257" s="93"/>
    </row>
    <row r="258" spans="16:19" x14ac:dyDescent="0.2">
      <c r="P258" s="93"/>
      <c r="Q258" s="93"/>
      <c r="R258" s="93"/>
      <c r="S258" s="93"/>
    </row>
    <row r="259" spans="16:19" x14ac:dyDescent="0.2">
      <c r="P259" s="93"/>
      <c r="Q259" s="93"/>
      <c r="R259" s="93"/>
      <c r="S259" s="93"/>
    </row>
    <row r="260" spans="16:19" x14ac:dyDescent="0.2">
      <c r="P260" s="93"/>
      <c r="Q260" s="93"/>
      <c r="R260" s="93"/>
      <c r="S260" s="93"/>
    </row>
    <row r="261" spans="16:19" x14ac:dyDescent="0.2">
      <c r="P261" s="93"/>
      <c r="Q261" s="93"/>
      <c r="R261" s="93"/>
      <c r="S261" s="93"/>
    </row>
    <row r="262" spans="16:19" x14ac:dyDescent="0.2">
      <c r="P262" s="93"/>
      <c r="Q262" s="93"/>
      <c r="R262" s="93"/>
      <c r="S262" s="93"/>
    </row>
    <row r="263" spans="16:19" x14ac:dyDescent="0.2">
      <c r="P263" s="93"/>
      <c r="Q263" s="93"/>
      <c r="R263" s="93"/>
      <c r="S263" s="93"/>
    </row>
    <row r="264" spans="16:19" x14ac:dyDescent="0.2">
      <c r="P264" s="93"/>
      <c r="Q264" s="93"/>
      <c r="R264" s="93"/>
      <c r="S264" s="93"/>
    </row>
    <row r="265" spans="16:19" x14ac:dyDescent="0.2">
      <c r="P265" s="93"/>
      <c r="Q265" s="93"/>
      <c r="R265" s="93"/>
      <c r="S265" s="93"/>
    </row>
    <row r="266" spans="16:19" x14ac:dyDescent="0.2">
      <c r="P266" s="93"/>
      <c r="Q266" s="93"/>
      <c r="R266" s="93"/>
      <c r="S266" s="93"/>
    </row>
    <row r="267" spans="16:19" x14ac:dyDescent="0.2">
      <c r="P267" s="93"/>
      <c r="Q267" s="93"/>
      <c r="R267" s="93"/>
      <c r="S267" s="93"/>
    </row>
    <row r="268" spans="16:19" x14ac:dyDescent="0.2">
      <c r="P268" s="93"/>
      <c r="Q268" s="93"/>
      <c r="R268" s="93"/>
      <c r="S268" s="93"/>
    </row>
    <row r="269" spans="16:19" x14ac:dyDescent="0.2">
      <c r="P269" s="93"/>
      <c r="Q269" s="93"/>
      <c r="R269" s="93"/>
      <c r="S269" s="93"/>
    </row>
    <row r="270" spans="16:19" x14ac:dyDescent="0.2">
      <c r="P270" s="93"/>
      <c r="Q270" s="93"/>
      <c r="R270" s="93"/>
      <c r="S270" s="93"/>
    </row>
    <row r="271" spans="16:19" x14ac:dyDescent="0.2">
      <c r="P271" s="93"/>
      <c r="Q271" s="93"/>
      <c r="R271" s="93"/>
      <c r="S271" s="93"/>
    </row>
    <row r="272" spans="16:19" x14ac:dyDescent="0.2">
      <c r="P272" s="93"/>
      <c r="Q272" s="93"/>
      <c r="R272" s="93"/>
      <c r="S272" s="93"/>
    </row>
    <row r="273" spans="16:19" x14ac:dyDescent="0.2">
      <c r="P273" s="93"/>
      <c r="Q273" s="93"/>
      <c r="R273" s="93"/>
      <c r="S273" s="93"/>
    </row>
    <row r="274" spans="16:19" x14ac:dyDescent="0.2">
      <c r="P274" s="93"/>
      <c r="Q274" s="93"/>
      <c r="R274" s="93"/>
      <c r="S274" s="93"/>
    </row>
    <row r="275" spans="16:19" x14ac:dyDescent="0.2">
      <c r="P275" s="93"/>
      <c r="Q275" s="93"/>
      <c r="R275" s="93"/>
      <c r="S275" s="93"/>
    </row>
    <row r="276" spans="16:19" x14ac:dyDescent="0.2">
      <c r="P276" s="93"/>
      <c r="Q276" s="93"/>
      <c r="R276" s="93"/>
      <c r="S276" s="93"/>
    </row>
    <row r="277" spans="16:19" x14ac:dyDescent="0.2">
      <c r="P277" s="93"/>
      <c r="Q277" s="93"/>
      <c r="R277" s="93"/>
      <c r="S277" s="93"/>
    </row>
    <row r="278" spans="16:19" x14ac:dyDescent="0.2">
      <c r="P278" s="93"/>
      <c r="Q278" s="93"/>
      <c r="R278" s="93"/>
      <c r="S278" s="93"/>
    </row>
    <row r="279" spans="16:19" x14ac:dyDescent="0.2">
      <c r="P279" s="93"/>
      <c r="Q279" s="93"/>
      <c r="R279" s="93"/>
      <c r="S279" s="93"/>
    </row>
    <row r="280" spans="16:19" x14ac:dyDescent="0.2">
      <c r="P280" s="93"/>
      <c r="Q280" s="93"/>
      <c r="R280" s="93"/>
      <c r="S280" s="93"/>
    </row>
    <row r="281" spans="16:19" x14ac:dyDescent="0.2">
      <c r="P281" s="93"/>
      <c r="Q281" s="93"/>
      <c r="R281" s="93"/>
      <c r="S281" s="93"/>
    </row>
    <row r="282" spans="16:19" x14ac:dyDescent="0.2">
      <c r="P282" s="93"/>
      <c r="Q282" s="93"/>
      <c r="R282" s="93"/>
      <c r="S282" s="93"/>
    </row>
    <row r="283" spans="16:19" x14ac:dyDescent="0.2">
      <c r="P283" s="93"/>
      <c r="Q283" s="93"/>
      <c r="R283" s="93"/>
      <c r="S283" s="93"/>
    </row>
    <row r="284" spans="16:19" x14ac:dyDescent="0.2">
      <c r="P284" s="93"/>
      <c r="Q284" s="93"/>
      <c r="R284" s="93"/>
      <c r="S284" s="93"/>
    </row>
    <row r="285" spans="16:19" x14ac:dyDescent="0.2">
      <c r="P285" s="93"/>
      <c r="Q285" s="93"/>
      <c r="R285" s="93"/>
      <c r="S285" s="93"/>
    </row>
    <row r="286" spans="16:19" x14ac:dyDescent="0.2">
      <c r="P286" s="93"/>
      <c r="Q286" s="93"/>
      <c r="R286" s="93"/>
      <c r="S286" s="93"/>
    </row>
    <row r="287" spans="16:19" x14ac:dyDescent="0.2">
      <c r="P287" s="93"/>
      <c r="Q287" s="93"/>
      <c r="R287" s="93"/>
      <c r="S287" s="93"/>
    </row>
    <row r="288" spans="16:19" x14ac:dyDescent="0.2">
      <c r="P288" s="93"/>
      <c r="Q288" s="93"/>
      <c r="R288" s="93"/>
      <c r="S288" s="93"/>
    </row>
    <row r="289" spans="16:19" x14ac:dyDescent="0.2">
      <c r="P289" s="93"/>
      <c r="Q289" s="93"/>
      <c r="R289" s="93"/>
      <c r="S289" s="93"/>
    </row>
    <row r="290" spans="16:19" x14ac:dyDescent="0.2">
      <c r="P290" s="93"/>
      <c r="Q290" s="93"/>
      <c r="R290" s="93"/>
      <c r="S290" s="93"/>
    </row>
    <row r="291" spans="16:19" x14ac:dyDescent="0.2">
      <c r="P291" s="93"/>
      <c r="Q291" s="93"/>
      <c r="R291" s="93"/>
      <c r="S291" s="93"/>
    </row>
    <row r="292" spans="16:19" x14ac:dyDescent="0.2">
      <c r="P292" s="93"/>
      <c r="Q292" s="93"/>
      <c r="R292" s="93"/>
      <c r="S292" s="93"/>
    </row>
    <row r="293" spans="16:19" x14ac:dyDescent="0.2">
      <c r="P293" s="93"/>
      <c r="Q293" s="93"/>
      <c r="R293" s="93"/>
      <c r="S293" s="93"/>
    </row>
    <row r="294" spans="16:19" x14ac:dyDescent="0.2">
      <c r="P294" s="93"/>
      <c r="Q294" s="93"/>
      <c r="R294" s="93"/>
      <c r="S294" s="93"/>
    </row>
    <row r="295" spans="16:19" x14ac:dyDescent="0.2">
      <c r="P295" s="93"/>
      <c r="Q295" s="93"/>
      <c r="R295" s="93"/>
      <c r="S295" s="93"/>
    </row>
    <row r="296" spans="16:19" x14ac:dyDescent="0.2">
      <c r="P296" s="93"/>
      <c r="Q296" s="93"/>
      <c r="R296" s="93"/>
      <c r="S296" s="93"/>
    </row>
    <row r="297" spans="16:19" x14ac:dyDescent="0.2">
      <c r="P297" s="93"/>
      <c r="Q297" s="93"/>
      <c r="R297" s="93"/>
      <c r="S297" s="93"/>
    </row>
    <row r="298" spans="16:19" x14ac:dyDescent="0.2">
      <c r="P298" s="93"/>
      <c r="Q298" s="93"/>
      <c r="R298" s="93"/>
      <c r="S298" s="93"/>
    </row>
    <row r="299" spans="16:19" x14ac:dyDescent="0.2">
      <c r="P299" s="93"/>
      <c r="Q299" s="93"/>
      <c r="R299" s="93"/>
      <c r="S299" s="93"/>
    </row>
    <row r="300" spans="16:19" x14ac:dyDescent="0.2">
      <c r="P300" s="93"/>
      <c r="Q300" s="93"/>
      <c r="R300" s="93"/>
      <c r="S300" s="93"/>
    </row>
    <row r="301" spans="16:19" x14ac:dyDescent="0.2">
      <c r="P301" s="93"/>
      <c r="Q301" s="93"/>
      <c r="R301" s="93"/>
      <c r="S301" s="93"/>
    </row>
    <row r="302" spans="16:19" x14ac:dyDescent="0.2">
      <c r="P302" s="93"/>
      <c r="Q302" s="93"/>
      <c r="R302" s="93"/>
      <c r="S302" s="93"/>
    </row>
    <row r="303" spans="16:19" x14ac:dyDescent="0.2">
      <c r="P303" s="93"/>
      <c r="Q303" s="93"/>
      <c r="R303" s="93"/>
      <c r="S303" s="93"/>
    </row>
    <row r="304" spans="16:19" x14ac:dyDescent="0.2">
      <c r="P304" s="93"/>
      <c r="Q304" s="93"/>
      <c r="R304" s="93"/>
      <c r="S304" s="93"/>
    </row>
    <row r="305" spans="16:19" x14ac:dyDescent="0.2">
      <c r="P305" s="93"/>
      <c r="Q305" s="93"/>
      <c r="R305" s="93"/>
      <c r="S305" s="93"/>
    </row>
    <row r="306" spans="16:19" x14ac:dyDescent="0.2">
      <c r="P306" s="93"/>
      <c r="Q306" s="93"/>
      <c r="R306" s="93"/>
      <c r="S306" s="93"/>
    </row>
    <row r="307" spans="16:19" x14ac:dyDescent="0.2">
      <c r="P307" s="93"/>
      <c r="Q307" s="93"/>
      <c r="R307" s="93"/>
      <c r="S307" s="93"/>
    </row>
    <row r="308" spans="16:19" x14ac:dyDescent="0.2">
      <c r="P308" s="93"/>
      <c r="Q308" s="93"/>
      <c r="R308" s="93"/>
      <c r="S308" s="93"/>
    </row>
    <row r="309" spans="16:19" x14ac:dyDescent="0.2">
      <c r="P309" s="93"/>
      <c r="Q309" s="93"/>
      <c r="R309" s="93"/>
      <c r="S309" s="93"/>
    </row>
    <row r="310" spans="16:19" x14ac:dyDescent="0.2">
      <c r="P310" s="93"/>
      <c r="Q310" s="93"/>
      <c r="R310" s="93"/>
      <c r="S310" s="93"/>
    </row>
    <row r="311" spans="16:19" x14ac:dyDescent="0.2">
      <c r="P311" s="93"/>
      <c r="Q311" s="93"/>
      <c r="R311" s="93"/>
      <c r="S311" s="93"/>
    </row>
    <row r="312" spans="16:19" x14ac:dyDescent="0.2">
      <c r="P312" s="93"/>
      <c r="Q312" s="93"/>
      <c r="R312" s="93"/>
      <c r="S312" s="93"/>
    </row>
    <row r="313" spans="16:19" x14ac:dyDescent="0.2">
      <c r="P313" s="93"/>
      <c r="Q313" s="93"/>
      <c r="R313" s="93"/>
      <c r="S313" s="93"/>
    </row>
    <row r="314" spans="16:19" x14ac:dyDescent="0.2">
      <c r="P314" s="93"/>
      <c r="Q314" s="93"/>
      <c r="R314" s="93"/>
      <c r="S314" s="93"/>
    </row>
    <row r="315" spans="16:19" x14ac:dyDescent="0.2">
      <c r="P315" s="93"/>
      <c r="Q315" s="93"/>
      <c r="R315" s="93"/>
      <c r="S315" s="93"/>
    </row>
    <row r="316" spans="16:19" x14ac:dyDescent="0.2">
      <c r="P316" s="93"/>
      <c r="Q316" s="93"/>
      <c r="R316" s="93"/>
      <c r="S316" s="93"/>
    </row>
    <row r="317" spans="16:19" x14ac:dyDescent="0.2">
      <c r="P317" s="93"/>
      <c r="Q317" s="93"/>
      <c r="R317" s="93"/>
      <c r="S317" s="93"/>
    </row>
    <row r="318" spans="16:19" x14ac:dyDescent="0.2">
      <c r="P318" s="93"/>
      <c r="Q318" s="93"/>
      <c r="R318" s="93"/>
      <c r="S318" s="93"/>
    </row>
    <row r="319" spans="16:19" x14ac:dyDescent="0.2">
      <c r="P319" s="93"/>
      <c r="Q319" s="93"/>
      <c r="R319" s="93"/>
      <c r="S319" s="93"/>
    </row>
    <row r="320" spans="16:19" x14ac:dyDescent="0.2">
      <c r="P320" s="93"/>
      <c r="Q320" s="93"/>
      <c r="R320" s="93"/>
      <c r="S320" s="93"/>
    </row>
    <row r="321" spans="16:19" x14ac:dyDescent="0.2">
      <c r="P321" s="93"/>
      <c r="Q321" s="93"/>
      <c r="R321" s="93"/>
      <c r="S321" s="93"/>
    </row>
    <row r="322" spans="16:19" x14ac:dyDescent="0.2">
      <c r="P322" s="93"/>
      <c r="Q322" s="93"/>
      <c r="R322" s="93"/>
      <c r="S322" s="93"/>
    </row>
    <row r="323" spans="16:19" x14ac:dyDescent="0.2">
      <c r="P323" s="93"/>
      <c r="Q323" s="93"/>
      <c r="R323" s="93"/>
      <c r="S323" s="93"/>
    </row>
    <row r="324" spans="16:19" x14ac:dyDescent="0.2">
      <c r="P324" s="93"/>
      <c r="Q324" s="93"/>
      <c r="R324" s="93"/>
      <c r="S324" s="93"/>
    </row>
    <row r="325" spans="16:19" x14ac:dyDescent="0.2">
      <c r="P325" s="93"/>
      <c r="Q325" s="93"/>
      <c r="R325" s="93"/>
      <c r="S325" s="93"/>
    </row>
    <row r="326" spans="16:19" x14ac:dyDescent="0.2">
      <c r="P326" s="93"/>
      <c r="Q326" s="93"/>
      <c r="R326" s="93"/>
      <c r="S326" s="93"/>
    </row>
    <row r="327" spans="16:19" x14ac:dyDescent="0.2">
      <c r="P327" s="93"/>
      <c r="Q327" s="93"/>
      <c r="R327" s="93"/>
      <c r="S327" s="93"/>
    </row>
    <row r="328" spans="16:19" x14ac:dyDescent="0.2">
      <c r="P328" s="93"/>
      <c r="Q328" s="93"/>
      <c r="R328" s="93"/>
      <c r="S328" s="93"/>
    </row>
    <row r="329" spans="16:19" x14ac:dyDescent="0.2">
      <c r="P329" s="93"/>
      <c r="Q329" s="93"/>
      <c r="R329" s="93"/>
      <c r="S329" s="93"/>
    </row>
    <row r="330" spans="16:19" x14ac:dyDescent="0.2">
      <c r="P330" s="93"/>
      <c r="Q330" s="93"/>
      <c r="R330" s="93"/>
      <c r="S330" s="93"/>
    </row>
    <row r="331" spans="16:19" x14ac:dyDescent="0.2">
      <c r="P331" s="93"/>
      <c r="Q331" s="93"/>
      <c r="R331" s="93"/>
      <c r="S331" s="93"/>
    </row>
    <row r="332" spans="16:19" x14ac:dyDescent="0.2">
      <c r="P332" s="93"/>
      <c r="Q332" s="93"/>
      <c r="R332" s="93"/>
      <c r="S332" s="93"/>
    </row>
    <row r="333" spans="16:19" x14ac:dyDescent="0.2">
      <c r="P333" s="93"/>
      <c r="Q333" s="93"/>
      <c r="R333" s="93"/>
      <c r="S333" s="93"/>
    </row>
    <row r="334" spans="16:19" x14ac:dyDescent="0.2">
      <c r="P334" s="93"/>
      <c r="Q334" s="93"/>
      <c r="R334" s="93"/>
      <c r="S334" s="93"/>
    </row>
    <row r="335" spans="16:19" x14ac:dyDescent="0.2">
      <c r="P335" s="93"/>
      <c r="Q335" s="93"/>
      <c r="R335" s="93"/>
      <c r="S335" s="93"/>
    </row>
    <row r="336" spans="16:19" x14ac:dyDescent="0.2">
      <c r="P336" s="93"/>
      <c r="Q336" s="93"/>
      <c r="R336" s="93"/>
      <c r="S336" s="93"/>
    </row>
    <row r="337" spans="16:19" x14ac:dyDescent="0.2">
      <c r="P337" s="93"/>
      <c r="Q337" s="93"/>
      <c r="R337" s="93"/>
      <c r="S337" s="93"/>
    </row>
    <row r="338" spans="16:19" x14ac:dyDescent="0.2">
      <c r="P338" s="93"/>
      <c r="Q338" s="93"/>
      <c r="R338" s="93"/>
      <c r="S338" s="93"/>
    </row>
    <row r="339" spans="16:19" x14ac:dyDescent="0.2">
      <c r="P339" s="93"/>
      <c r="Q339" s="93"/>
      <c r="R339" s="93"/>
      <c r="S339" s="93"/>
    </row>
    <row r="340" spans="16:19" x14ac:dyDescent="0.2">
      <c r="P340" s="93"/>
      <c r="Q340" s="93"/>
      <c r="R340" s="93"/>
      <c r="S340" s="93"/>
    </row>
    <row r="341" spans="16:19" x14ac:dyDescent="0.2">
      <c r="P341" s="93"/>
      <c r="Q341" s="93"/>
      <c r="R341" s="93"/>
      <c r="S341" s="93"/>
    </row>
    <row r="342" spans="16:19" x14ac:dyDescent="0.2">
      <c r="P342" s="93"/>
      <c r="Q342" s="93"/>
      <c r="R342" s="93"/>
      <c r="S342" s="93"/>
    </row>
    <row r="343" spans="16:19" x14ac:dyDescent="0.2">
      <c r="P343" s="93"/>
      <c r="Q343" s="93"/>
      <c r="R343" s="93"/>
      <c r="S343" s="93"/>
    </row>
    <row r="344" spans="16:19" x14ac:dyDescent="0.2">
      <c r="P344" s="93"/>
      <c r="Q344" s="93"/>
      <c r="R344" s="93"/>
      <c r="S344" s="93"/>
    </row>
    <row r="345" spans="16:19" x14ac:dyDescent="0.2">
      <c r="P345" s="93"/>
      <c r="Q345" s="93"/>
      <c r="R345" s="93"/>
      <c r="S345" s="93"/>
    </row>
    <row r="346" spans="16:19" x14ac:dyDescent="0.2">
      <c r="P346" s="93"/>
      <c r="Q346" s="93"/>
      <c r="R346" s="93"/>
      <c r="S346" s="93"/>
    </row>
    <row r="347" spans="16:19" x14ac:dyDescent="0.2">
      <c r="P347" s="93"/>
      <c r="Q347" s="93"/>
      <c r="R347" s="93"/>
      <c r="S347" s="93"/>
    </row>
    <row r="348" spans="16:19" x14ac:dyDescent="0.2">
      <c r="P348" s="93"/>
      <c r="Q348" s="93"/>
      <c r="R348" s="93"/>
      <c r="S348" s="93"/>
    </row>
    <row r="349" spans="16:19" x14ac:dyDescent="0.2">
      <c r="P349" s="93"/>
      <c r="Q349" s="93"/>
      <c r="R349" s="93"/>
      <c r="S349" s="93"/>
    </row>
    <row r="350" spans="16:19" x14ac:dyDescent="0.2">
      <c r="P350" s="93"/>
      <c r="Q350" s="93"/>
      <c r="R350" s="93"/>
      <c r="S350" s="93"/>
    </row>
    <row r="351" spans="16:19" x14ac:dyDescent="0.2">
      <c r="P351" s="93"/>
      <c r="Q351" s="93"/>
      <c r="R351" s="93"/>
      <c r="S351" s="93"/>
    </row>
    <row r="352" spans="16:19" x14ac:dyDescent="0.2">
      <c r="P352" s="93"/>
      <c r="Q352" s="93"/>
      <c r="R352" s="93"/>
      <c r="S352" s="93"/>
    </row>
    <row r="353" spans="16:19" x14ac:dyDescent="0.2">
      <c r="P353" s="93"/>
      <c r="Q353" s="93"/>
      <c r="R353" s="93"/>
      <c r="S353" s="93"/>
    </row>
    <row r="354" spans="16:19" x14ac:dyDescent="0.2">
      <c r="P354" s="93"/>
      <c r="Q354" s="93"/>
      <c r="R354" s="93"/>
      <c r="S354" s="93"/>
    </row>
    <row r="355" spans="16:19" x14ac:dyDescent="0.2">
      <c r="P355" s="93"/>
      <c r="Q355" s="93"/>
      <c r="R355" s="93"/>
      <c r="S355" s="93"/>
    </row>
    <row r="356" spans="16:19" x14ac:dyDescent="0.2">
      <c r="P356" s="93"/>
      <c r="Q356" s="93"/>
      <c r="R356" s="93"/>
      <c r="S356" s="93"/>
    </row>
    <row r="357" spans="16:19" x14ac:dyDescent="0.2">
      <c r="P357" s="93"/>
      <c r="Q357" s="93"/>
      <c r="R357" s="93"/>
      <c r="S357" s="93"/>
    </row>
    <row r="358" spans="16:19" x14ac:dyDescent="0.2">
      <c r="P358" s="93"/>
      <c r="Q358" s="93"/>
      <c r="R358" s="93"/>
      <c r="S358" s="93"/>
    </row>
    <row r="359" spans="16:19" x14ac:dyDescent="0.2">
      <c r="P359" s="93"/>
      <c r="Q359" s="93"/>
      <c r="R359" s="93"/>
      <c r="S359" s="93"/>
    </row>
    <row r="360" spans="16:19" x14ac:dyDescent="0.2">
      <c r="P360" s="93"/>
      <c r="Q360" s="93"/>
      <c r="R360" s="93"/>
      <c r="S360" s="93"/>
    </row>
    <row r="361" spans="16:19" x14ac:dyDescent="0.2">
      <c r="P361" s="93"/>
      <c r="Q361" s="93"/>
      <c r="R361" s="93"/>
      <c r="S361" s="93"/>
    </row>
    <row r="362" spans="16:19" x14ac:dyDescent="0.2">
      <c r="P362" s="93"/>
      <c r="Q362" s="93"/>
      <c r="R362" s="93"/>
      <c r="S362" s="93"/>
    </row>
    <row r="363" spans="16:19" x14ac:dyDescent="0.2">
      <c r="P363" s="93"/>
      <c r="Q363" s="93"/>
      <c r="R363" s="93"/>
      <c r="S363" s="93"/>
    </row>
    <row r="364" spans="16:19" x14ac:dyDescent="0.2">
      <c r="P364" s="93"/>
      <c r="Q364" s="93"/>
      <c r="R364" s="93"/>
      <c r="S364" s="93"/>
    </row>
    <row r="365" spans="16:19" x14ac:dyDescent="0.2">
      <c r="P365" s="93"/>
      <c r="Q365" s="93"/>
      <c r="R365" s="93"/>
      <c r="S365" s="93"/>
    </row>
    <row r="366" spans="16:19" x14ac:dyDescent="0.2">
      <c r="P366" s="93"/>
      <c r="Q366" s="93"/>
      <c r="R366" s="93"/>
      <c r="S366" s="93"/>
    </row>
    <row r="367" spans="16:19" x14ac:dyDescent="0.2">
      <c r="P367" s="93"/>
      <c r="Q367" s="93"/>
      <c r="R367" s="93"/>
      <c r="S367" s="93"/>
    </row>
    <row r="368" spans="16:19" x14ac:dyDescent="0.2">
      <c r="P368" s="93"/>
      <c r="Q368" s="93"/>
      <c r="R368" s="93"/>
      <c r="S368" s="93"/>
    </row>
    <row r="369" spans="16:19" x14ac:dyDescent="0.2">
      <c r="P369" s="93"/>
      <c r="Q369" s="93"/>
      <c r="R369" s="93"/>
      <c r="S369" s="93"/>
    </row>
    <row r="370" spans="16:19" x14ac:dyDescent="0.2">
      <c r="P370" s="93"/>
      <c r="Q370" s="93"/>
      <c r="R370" s="93"/>
      <c r="S370" s="93"/>
    </row>
    <row r="371" spans="16:19" x14ac:dyDescent="0.2">
      <c r="P371" s="93"/>
      <c r="Q371" s="93"/>
      <c r="R371" s="93"/>
      <c r="S371" s="93"/>
    </row>
    <row r="372" spans="16:19" x14ac:dyDescent="0.2">
      <c r="P372" s="93"/>
      <c r="Q372" s="93"/>
      <c r="R372" s="93"/>
      <c r="S372" s="93"/>
    </row>
    <row r="373" spans="16:19" x14ac:dyDescent="0.2">
      <c r="P373" s="93"/>
      <c r="Q373" s="93"/>
      <c r="R373" s="93"/>
      <c r="S373" s="93"/>
    </row>
    <row r="374" spans="16:19" x14ac:dyDescent="0.2">
      <c r="P374" s="93"/>
      <c r="Q374" s="93"/>
      <c r="R374" s="93"/>
      <c r="S374" s="93"/>
    </row>
    <row r="375" spans="16:19" x14ac:dyDescent="0.2">
      <c r="P375" s="93"/>
      <c r="Q375" s="93"/>
      <c r="R375" s="93"/>
      <c r="S375" s="93"/>
    </row>
    <row r="376" spans="16:19" x14ac:dyDescent="0.2">
      <c r="P376" s="93"/>
      <c r="Q376" s="93"/>
      <c r="R376" s="93"/>
      <c r="S376" s="93"/>
    </row>
    <row r="377" spans="16:19" x14ac:dyDescent="0.2">
      <c r="P377" s="93"/>
      <c r="Q377" s="93"/>
      <c r="R377" s="93"/>
      <c r="S377" s="93"/>
    </row>
    <row r="378" spans="16:19" x14ac:dyDescent="0.2">
      <c r="P378" s="93"/>
      <c r="Q378" s="93"/>
      <c r="R378" s="93"/>
      <c r="S378" s="93"/>
    </row>
    <row r="379" spans="16:19" x14ac:dyDescent="0.2">
      <c r="P379" s="93"/>
      <c r="Q379" s="93"/>
      <c r="R379" s="93"/>
      <c r="S379" s="93"/>
    </row>
    <row r="380" spans="16:19" x14ac:dyDescent="0.2">
      <c r="P380" s="93"/>
      <c r="Q380" s="93"/>
      <c r="R380" s="93"/>
      <c r="S380" s="93"/>
    </row>
    <row r="381" spans="16:19" x14ac:dyDescent="0.2">
      <c r="P381" s="93"/>
      <c r="Q381" s="93"/>
      <c r="R381" s="93"/>
      <c r="S381" s="93"/>
    </row>
    <row r="382" spans="16:19" x14ac:dyDescent="0.2">
      <c r="P382" s="93"/>
      <c r="Q382" s="93"/>
      <c r="R382" s="93"/>
      <c r="S382" s="93"/>
    </row>
    <row r="383" spans="16:19" x14ac:dyDescent="0.2">
      <c r="P383" s="93"/>
      <c r="Q383" s="93"/>
      <c r="R383" s="93"/>
      <c r="S383" s="93"/>
    </row>
    <row r="384" spans="16:19" x14ac:dyDescent="0.2">
      <c r="P384" s="93"/>
      <c r="Q384" s="93"/>
      <c r="R384" s="93"/>
      <c r="S384" s="93"/>
    </row>
    <row r="385" spans="16:19" x14ac:dyDescent="0.2">
      <c r="P385" s="93"/>
      <c r="Q385" s="93"/>
      <c r="R385" s="93"/>
      <c r="S385" s="93"/>
    </row>
    <row r="386" spans="16:19" x14ac:dyDescent="0.2">
      <c r="P386" s="93"/>
      <c r="Q386" s="93"/>
      <c r="R386" s="93"/>
      <c r="S386" s="93"/>
    </row>
    <row r="387" spans="16:19" x14ac:dyDescent="0.2">
      <c r="P387" s="93"/>
      <c r="Q387" s="93"/>
      <c r="R387" s="93"/>
      <c r="S387" s="93"/>
    </row>
    <row r="388" spans="16:19" x14ac:dyDescent="0.2">
      <c r="P388" s="93"/>
      <c r="Q388" s="93"/>
      <c r="R388" s="93"/>
      <c r="S388" s="93"/>
    </row>
    <row r="389" spans="16:19" x14ac:dyDescent="0.2">
      <c r="P389" s="93"/>
      <c r="Q389" s="93"/>
      <c r="R389" s="93"/>
      <c r="S389" s="93"/>
    </row>
    <row r="390" spans="16:19" x14ac:dyDescent="0.2">
      <c r="P390" s="93"/>
      <c r="Q390" s="93"/>
      <c r="R390" s="93"/>
      <c r="S390" s="93"/>
    </row>
    <row r="391" spans="16:19" x14ac:dyDescent="0.2">
      <c r="P391" s="93"/>
      <c r="Q391" s="93"/>
      <c r="R391" s="93"/>
      <c r="S391" s="93"/>
    </row>
    <row r="392" spans="16:19" x14ac:dyDescent="0.2">
      <c r="P392" s="93"/>
      <c r="Q392" s="93"/>
      <c r="R392" s="93"/>
      <c r="S392" s="93"/>
    </row>
    <row r="393" spans="16:19" x14ac:dyDescent="0.2">
      <c r="P393" s="93"/>
      <c r="Q393" s="93"/>
      <c r="R393" s="93"/>
      <c r="S393" s="93"/>
    </row>
    <row r="394" spans="16:19" x14ac:dyDescent="0.2">
      <c r="P394" s="93"/>
      <c r="Q394" s="93"/>
      <c r="R394" s="93"/>
      <c r="S394" s="93"/>
    </row>
    <row r="395" spans="16:19" x14ac:dyDescent="0.2">
      <c r="P395" s="93"/>
      <c r="Q395" s="93"/>
      <c r="R395" s="93"/>
      <c r="S395" s="93"/>
    </row>
    <row r="396" spans="16:19" x14ac:dyDescent="0.2">
      <c r="P396" s="93"/>
      <c r="Q396" s="93"/>
      <c r="R396" s="93"/>
      <c r="S396" s="93"/>
    </row>
    <row r="397" spans="16:19" x14ac:dyDescent="0.2">
      <c r="P397" s="93"/>
      <c r="Q397" s="93"/>
      <c r="R397" s="93"/>
      <c r="S397" s="93"/>
    </row>
    <row r="398" spans="16:19" x14ac:dyDescent="0.2">
      <c r="P398" s="93"/>
      <c r="Q398" s="93"/>
      <c r="R398" s="93"/>
      <c r="S398" s="93"/>
    </row>
    <row r="399" spans="16:19" x14ac:dyDescent="0.2">
      <c r="P399" s="93"/>
      <c r="Q399" s="93"/>
      <c r="R399" s="93"/>
      <c r="S399" s="93"/>
    </row>
    <row r="400" spans="16:19" x14ac:dyDescent="0.2">
      <c r="P400" s="93"/>
      <c r="Q400" s="93"/>
      <c r="R400" s="93"/>
      <c r="S400" s="93"/>
    </row>
    <row r="401" spans="16:19" x14ac:dyDescent="0.2">
      <c r="P401" s="93"/>
      <c r="Q401" s="93"/>
      <c r="R401" s="93"/>
      <c r="S401" s="93"/>
    </row>
    <row r="402" spans="16:19" x14ac:dyDescent="0.2">
      <c r="P402" s="93"/>
      <c r="Q402" s="93"/>
      <c r="R402" s="93"/>
      <c r="S402" s="93"/>
    </row>
    <row r="403" spans="16:19" x14ac:dyDescent="0.2">
      <c r="P403" s="93"/>
      <c r="Q403" s="93"/>
      <c r="R403" s="93"/>
      <c r="S403" s="93"/>
    </row>
    <row r="404" spans="16:19" x14ac:dyDescent="0.2">
      <c r="P404" s="93"/>
      <c r="Q404" s="93"/>
      <c r="R404" s="93"/>
      <c r="S404" s="93"/>
    </row>
    <row r="405" spans="16:19" x14ac:dyDescent="0.2">
      <c r="P405" s="93"/>
      <c r="Q405" s="93"/>
      <c r="R405" s="93"/>
      <c r="S405" s="93"/>
    </row>
    <row r="406" spans="16:19" x14ac:dyDescent="0.2">
      <c r="P406" s="93"/>
      <c r="Q406" s="93"/>
      <c r="R406" s="93"/>
      <c r="S406" s="93"/>
    </row>
    <row r="407" spans="16:19" x14ac:dyDescent="0.2">
      <c r="P407" s="93"/>
      <c r="Q407" s="93"/>
      <c r="R407" s="93"/>
      <c r="S407" s="93"/>
    </row>
    <row r="408" spans="16:19" x14ac:dyDescent="0.2">
      <c r="P408" s="93"/>
      <c r="Q408" s="93"/>
      <c r="R408" s="93"/>
      <c r="S408" s="93"/>
    </row>
    <row r="409" spans="16:19" x14ac:dyDescent="0.2">
      <c r="P409" s="93"/>
      <c r="Q409" s="93"/>
      <c r="R409" s="93"/>
      <c r="S409" s="93"/>
    </row>
    <row r="410" spans="16:19" x14ac:dyDescent="0.2">
      <c r="P410" s="93"/>
      <c r="Q410" s="93"/>
      <c r="R410" s="93"/>
      <c r="S410" s="93"/>
    </row>
    <row r="411" spans="16:19" x14ac:dyDescent="0.2">
      <c r="P411" s="93"/>
      <c r="Q411" s="93"/>
      <c r="R411" s="93"/>
      <c r="S411" s="93"/>
    </row>
    <row r="412" spans="16:19" x14ac:dyDescent="0.2">
      <c r="P412" s="93"/>
      <c r="Q412" s="93"/>
      <c r="R412" s="93"/>
      <c r="S412" s="93"/>
    </row>
    <row r="413" spans="16:19" x14ac:dyDescent="0.2">
      <c r="P413" s="93"/>
      <c r="Q413" s="93"/>
      <c r="R413" s="93"/>
      <c r="S413" s="93"/>
    </row>
    <row r="414" spans="16:19" x14ac:dyDescent="0.2">
      <c r="P414" s="93"/>
      <c r="Q414" s="93"/>
      <c r="R414" s="93"/>
      <c r="S414" s="93"/>
    </row>
    <row r="415" spans="16:19" x14ac:dyDescent="0.2">
      <c r="P415" s="93"/>
      <c r="Q415" s="93"/>
      <c r="R415" s="93"/>
      <c r="S415" s="93"/>
    </row>
    <row r="416" spans="16:19" x14ac:dyDescent="0.2">
      <c r="P416" s="93"/>
      <c r="Q416" s="93"/>
      <c r="R416" s="93"/>
      <c r="S416" s="93"/>
    </row>
    <row r="417" spans="16:19" x14ac:dyDescent="0.2">
      <c r="P417" s="93"/>
      <c r="Q417" s="93"/>
      <c r="R417" s="93"/>
      <c r="S417" s="93"/>
    </row>
    <row r="418" spans="16:19" x14ac:dyDescent="0.2">
      <c r="P418" s="93"/>
      <c r="Q418" s="93"/>
      <c r="R418" s="93"/>
      <c r="S418" s="93"/>
    </row>
    <row r="419" spans="16:19" x14ac:dyDescent="0.2">
      <c r="P419" s="93"/>
      <c r="Q419" s="93"/>
      <c r="R419" s="93"/>
      <c r="S419" s="93"/>
    </row>
    <row r="420" spans="16:19" x14ac:dyDescent="0.2">
      <c r="P420" s="93"/>
      <c r="Q420" s="93"/>
      <c r="R420" s="93"/>
      <c r="S420" s="93"/>
    </row>
    <row r="421" spans="16:19" x14ac:dyDescent="0.2">
      <c r="P421" s="93"/>
      <c r="Q421" s="93"/>
      <c r="R421" s="93"/>
      <c r="S421" s="93"/>
    </row>
    <row r="422" spans="16:19" x14ac:dyDescent="0.2">
      <c r="P422" s="93"/>
      <c r="Q422" s="93"/>
      <c r="R422" s="93"/>
      <c r="S422" s="93"/>
    </row>
    <row r="423" spans="16:19" x14ac:dyDescent="0.2">
      <c r="P423" s="93"/>
      <c r="Q423" s="93"/>
      <c r="R423" s="93"/>
      <c r="S423" s="93"/>
    </row>
    <row r="424" spans="16:19" x14ac:dyDescent="0.2">
      <c r="P424" s="93"/>
      <c r="Q424" s="93"/>
      <c r="R424" s="93"/>
      <c r="S424" s="93"/>
    </row>
    <row r="425" spans="16:19" x14ac:dyDescent="0.2">
      <c r="P425" s="93"/>
      <c r="Q425" s="93"/>
      <c r="R425" s="93"/>
      <c r="S425" s="93"/>
    </row>
    <row r="426" spans="16:19" x14ac:dyDescent="0.2">
      <c r="P426" s="93"/>
      <c r="Q426" s="93"/>
      <c r="R426" s="93"/>
      <c r="S426" s="93"/>
    </row>
    <row r="427" spans="16:19" x14ac:dyDescent="0.2">
      <c r="P427" s="93"/>
      <c r="Q427" s="93"/>
      <c r="R427" s="93"/>
      <c r="S427" s="93"/>
    </row>
    <row r="428" spans="16:19" x14ac:dyDescent="0.2">
      <c r="P428" s="93"/>
      <c r="Q428" s="93"/>
      <c r="R428" s="93"/>
      <c r="S428" s="93"/>
    </row>
    <row r="429" spans="16:19" x14ac:dyDescent="0.2">
      <c r="P429" s="93"/>
      <c r="Q429" s="93"/>
      <c r="R429" s="93"/>
      <c r="S429" s="93"/>
    </row>
    <row r="430" spans="16:19" x14ac:dyDescent="0.2">
      <c r="P430" s="93"/>
      <c r="Q430" s="93"/>
      <c r="R430" s="93"/>
      <c r="S430" s="93"/>
    </row>
    <row r="431" spans="16:19" x14ac:dyDescent="0.2">
      <c r="P431" s="93"/>
      <c r="Q431" s="93"/>
      <c r="R431" s="93"/>
      <c r="S431" s="93"/>
    </row>
    <row r="432" spans="16:19" x14ac:dyDescent="0.2">
      <c r="P432" s="93"/>
      <c r="Q432" s="93"/>
      <c r="R432" s="93"/>
      <c r="S432" s="93"/>
    </row>
    <row r="433" spans="16:19" x14ac:dyDescent="0.2">
      <c r="P433" s="93"/>
      <c r="Q433" s="93"/>
      <c r="R433" s="93"/>
      <c r="S433" s="93"/>
    </row>
    <row r="434" spans="16:19" x14ac:dyDescent="0.2">
      <c r="P434" s="93"/>
      <c r="Q434" s="93"/>
      <c r="R434" s="93"/>
      <c r="S434" s="93"/>
    </row>
    <row r="435" spans="16:19" x14ac:dyDescent="0.2">
      <c r="P435" s="93"/>
      <c r="Q435" s="93"/>
      <c r="R435" s="93"/>
      <c r="S435" s="93"/>
    </row>
    <row r="436" spans="16:19" x14ac:dyDescent="0.2">
      <c r="P436" s="93"/>
      <c r="Q436" s="93"/>
      <c r="R436" s="93"/>
      <c r="S436" s="93"/>
    </row>
    <row r="437" spans="16:19" x14ac:dyDescent="0.2">
      <c r="P437" s="93"/>
      <c r="Q437" s="93"/>
      <c r="R437" s="93"/>
      <c r="S437" s="93"/>
    </row>
    <row r="438" spans="16:19" x14ac:dyDescent="0.2">
      <c r="P438" s="93"/>
      <c r="Q438" s="93"/>
      <c r="R438" s="93"/>
      <c r="S438" s="93"/>
    </row>
    <row r="439" spans="16:19" x14ac:dyDescent="0.2">
      <c r="P439" s="93"/>
      <c r="Q439" s="93"/>
      <c r="R439" s="93"/>
      <c r="S439" s="93"/>
    </row>
    <row r="440" spans="16:19" x14ac:dyDescent="0.2">
      <c r="P440" s="93"/>
      <c r="Q440" s="93"/>
      <c r="R440" s="93"/>
      <c r="S440" s="93"/>
    </row>
    <row r="441" spans="16:19" x14ac:dyDescent="0.2">
      <c r="P441" s="93"/>
      <c r="Q441" s="93"/>
      <c r="R441" s="93"/>
      <c r="S441" s="93"/>
    </row>
    <row r="442" spans="16:19" x14ac:dyDescent="0.2">
      <c r="P442" s="93"/>
      <c r="Q442" s="93"/>
      <c r="R442" s="93"/>
      <c r="S442" s="93"/>
    </row>
    <row r="443" spans="16:19" x14ac:dyDescent="0.2">
      <c r="P443" s="93"/>
      <c r="Q443" s="93"/>
      <c r="R443" s="93"/>
      <c r="S443" s="93"/>
    </row>
    <row r="444" spans="16:19" x14ac:dyDescent="0.2">
      <c r="P444" s="93"/>
      <c r="Q444" s="93"/>
      <c r="R444" s="93"/>
      <c r="S444" s="93"/>
    </row>
    <row r="445" spans="16:19" x14ac:dyDescent="0.2">
      <c r="P445" s="93"/>
      <c r="Q445" s="93"/>
      <c r="R445" s="93"/>
      <c r="S445" s="93"/>
    </row>
    <row r="446" spans="16:19" x14ac:dyDescent="0.2">
      <c r="P446" s="93"/>
      <c r="Q446" s="93"/>
      <c r="R446" s="93"/>
      <c r="S446" s="93"/>
    </row>
    <row r="447" spans="16:19" x14ac:dyDescent="0.2">
      <c r="P447" s="93"/>
      <c r="Q447" s="93"/>
      <c r="R447" s="93"/>
      <c r="S447" s="93"/>
    </row>
    <row r="448" spans="16:19" x14ac:dyDescent="0.2">
      <c r="P448" s="93"/>
      <c r="Q448" s="93"/>
      <c r="R448" s="93"/>
      <c r="S448" s="93"/>
    </row>
    <row r="449" spans="16:19" x14ac:dyDescent="0.2">
      <c r="P449" s="93"/>
      <c r="Q449" s="93"/>
      <c r="R449" s="93"/>
      <c r="S449" s="93"/>
    </row>
    <row r="450" spans="16:19" x14ac:dyDescent="0.2">
      <c r="P450" s="93"/>
      <c r="Q450" s="93"/>
      <c r="R450" s="93"/>
      <c r="S450" s="93"/>
    </row>
    <row r="451" spans="16:19" x14ac:dyDescent="0.2">
      <c r="P451" s="93"/>
      <c r="Q451" s="93"/>
      <c r="R451" s="93"/>
      <c r="S451" s="93"/>
    </row>
    <row r="452" spans="16:19" x14ac:dyDescent="0.2">
      <c r="P452" s="93"/>
      <c r="Q452" s="93"/>
      <c r="R452" s="93"/>
      <c r="S452" s="93"/>
    </row>
    <row r="453" spans="16:19" x14ac:dyDescent="0.2">
      <c r="P453" s="93"/>
      <c r="Q453" s="93"/>
      <c r="R453" s="93"/>
      <c r="S453" s="93"/>
    </row>
    <row r="454" spans="16:19" x14ac:dyDescent="0.2">
      <c r="P454" s="93"/>
      <c r="Q454" s="93"/>
      <c r="R454" s="93"/>
      <c r="S454" s="93"/>
    </row>
    <row r="455" spans="16:19" x14ac:dyDescent="0.2">
      <c r="P455" s="93"/>
      <c r="Q455" s="93"/>
      <c r="R455" s="93"/>
      <c r="S455" s="93"/>
    </row>
    <row r="456" spans="16:19" x14ac:dyDescent="0.2">
      <c r="P456" s="93"/>
      <c r="Q456" s="93"/>
      <c r="R456" s="93"/>
      <c r="S456" s="93"/>
    </row>
    <row r="457" spans="16:19" x14ac:dyDescent="0.2">
      <c r="P457" s="93"/>
      <c r="Q457" s="93"/>
      <c r="R457" s="93"/>
      <c r="S457" s="93"/>
    </row>
    <row r="458" spans="16:19" x14ac:dyDescent="0.2">
      <c r="P458" s="93"/>
      <c r="Q458" s="93"/>
      <c r="R458" s="93"/>
      <c r="S458" s="93"/>
    </row>
    <row r="459" spans="16:19" x14ac:dyDescent="0.2">
      <c r="P459" s="93"/>
      <c r="Q459" s="93"/>
      <c r="R459" s="93"/>
      <c r="S459" s="93"/>
    </row>
    <row r="460" spans="16:19" x14ac:dyDescent="0.2">
      <c r="P460" s="93"/>
      <c r="Q460" s="93"/>
      <c r="R460" s="93"/>
      <c r="S460" s="93"/>
    </row>
    <row r="461" spans="16:19" x14ac:dyDescent="0.2">
      <c r="P461" s="93"/>
      <c r="Q461" s="93"/>
      <c r="R461" s="93"/>
      <c r="S461" s="93"/>
    </row>
    <row r="462" spans="16:19" x14ac:dyDescent="0.2">
      <c r="P462" s="93"/>
      <c r="Q462" s="93"/>
      <c r="R462" s="93"/>
      <c r="S462" s="93"/>
    </row>
    <row r="463" spans="16:19" x14ac:dyDescent="0.2">
      <c r="P463" s="93"/>
      <c r="Q463" s="93"/>
      <c r="R463" s="93"/>
      <c r="S463" s="93"/>
    </row>
    <row r="464" spans="16:19" x14ac:dyDescent="0.2">
      <c r="P464" s="93"/>
      <c r="Q464" s="93"/>
      <c r="R464" s="93"/>
      <c r="S464" s="93"/>
    </row>
    <row r="465" spans="16:19" x14ac:dyDescent="0.2">
      <c r="P465" s="93"/>
      <c r="Q465" s="93"/>
      <c r="R465" s="93"/>
      <c r="S465" s="93"/>
    </row>
    <row r="466" spans="16:19" x14ac:dyDescent="0.2">
      <c r="P466" s="93"/>
      <c r="Q466" s="93"/>
      <c r="R466" s="93"/>
      <c r="S466" s="93"/>
    </row>
    <row r="467" spans="16:19" x14ac:dyDescent="0.2">
      <c r="P467" s="93"/>
      <c r="Q467" s="93"/>
      <c r="R467" s="93"/>
      <c r="S467" s="93"/>
    </row>
    <row r="468" spans="16:19" x14ac:dyDescent="0.2">
      <c r="P468" s="93"/>
      <c r="Q468" s="93"/>
      <c r="R468" s="93"/>
      <c r="S468" s="93"/>
    </row>
    <row r="469" spans="16:19" x14ac:dyDescent="0.2">
      <c r="P469" s="93"/>
      <c r="Q469" s="93"/>
      <c r="R469" s="93"/>
      <c r="S469" s="93"/>
    </row>
    <row r="470" spans="16:19" x14ac:dyDescent="0.2">
      <c r="P470" s="93"/>
      <c r="Q470" s="93"/>
      <c r="R470" s="93"/>
      <c r="S470" s="93"/>
    </row>
    <row r="471" spans="16:19" x14ac:dyDescent="0.2">
      <c r="P471" s="93"/>
      <c r="Q471" s="93"/>
      <c r="R471" s="93"/>
      <c r="S471" s="93"/>
    </row>
    <row r="472" spans="16:19" x14ac:dyDescent="0.2">
      <c r="P472" s="93"/>
      <c r="Q472" s="93"/>
      <c r="R472" s="93"/>
      <c r="S472" s="93"/>
    </row>
    <row r="473" spans="16:19" x14ac:dyDescent="0.2">
      <c r="P473" s="93"/>
      <c r="Q473" s="93"/>
      <c r="R473" s="93"/>
      <c r="S473" s="93"/>
    </row>
    <row r="474" spans="16:19" x14ac:dyDescent="0.2">
      <c r="P474" s="93"/>
      <c r="Q474" s="93"/>
      <c r="R474" s="93"/>
      <c r="S474" s="93"/>
    </row>
    <row r="475" spans="16:19" x14ac:dyDescent="0.2">
      <c r="P475" s="93"/>
      <c r="Q475" s="93"/>
      <c r="R475" s="93"/>
      <c r="S475" s="93"/>
    </row>
    <row r="476" spans="16:19" x14ac:dyDescent="0.2">
      <c r="P476" s="93"/>
      <c r="Q476" s="93"/>
      <c r="R476" s="93"/>
      <c r="S476" s="93"/>
    </row>
    <row r="477" spans="16:19" x14ac:dyDescent="0.2">
      <c r="P477" s="93"/>
      <c r="Q477" s="93"/>
      <c r="R477" s="93"/>
      <c r="S477" s="93"/>
    </row>
    <row r="478" spans="16:19" x14ac:dyDescent="0.2">
      <c r="P478" s="93"/>
      <c r="Q478" s="93"/>
      <c r="R478" s="93"/>
      <c r="S478" s="93"/>
    </row>
    <row r="479" spans="16:19" x14ac:dyDescent="0.2">
      <c r="P479" s="93"/>
      <c r="Q479" s="93"/>
      <c r="R479" s="93"/>
      <c r="S479" s="93"/>
    </row>
    <row r="480" spans="16:19" x14ac:dyDescent="0.2">
      <c r="P480" s="93"/>
      <c r="Q480" s="93"/>
      <c r="R480" s="93"/>
      <c r="S480" s="93"/>
    </row>
    <row r="481" spans="16:19" x14ac:dyDescent="0.2">
      <c r="P481" s="93"/>
      <c r="Q481" s="93"/>
      <c r="R481" s="93"/>
      <c r="S481" s="93"/>
    </row>
    <row r="482" spans="16:19" x14ac:dyDescent="0.2">
      <c r="P482" s="93"/>
      <c r="Q482" s="93"/>
      <c r="R482" s="93"/>
      <c r="S482" s="93"/>
    </row>
    <row r="483" spans="16:19" x14ac:dyDescent="0.2">
      <c r="P483" s="93"/>
      <c r="Q483" s="93"/>
      <c r="R483" s="93"/>
      <c r="S483" s="93"/>
    </row>
    <row r="484" spans="16:19" x14ac:dyDescent="0.2">
      <c r="P484" s="93"/>
      <c r="Q484" s="93"/>
      <c r="R484" s="93"/>
      <c r="S484" s="93"/>
    </row>
    <row r="485" spans="16:19" x14ac:dyDescent="0.2">
      <c r="P485" s="93"/>
      <c r="Q485" s="93"/>
      <c r="R485" s="93"/>
      <c r="S485" s="93"/>
    </row>
    <row r="486" spans="16:19" x14ac:dyDescent="0.2">
      <c r="P486" s="93"/>
      <c r="Q486" s="93"/>
      <c r="R486" s="93"/>
      <c r="S486" s="93"/>
    </row>
    <row r="487" spans="16:19" x14ac:dyDescent="0.2">
      <c r="P487" s="93"/>
      <c r="Q487" s="93"/>
      <c r="R487" s="93"/>
      <c r="S487" s="93"/>
    </row>
    <row r="488" spans="16:19" x14ac:dyDescent="0.2">
      <c r="P488" s="93"/>
      <c r="Q488" s="93"/>
      <c r="R488" s="93"/>
      <c r="S488" s="93"/>
    </row>
    <row r="489" spans="16:19" x14ac:dyDescent="0.2">
      <c r="P489" s="93"/>
      <c r="Q489" s="93"/>
      <c r="R489" s="93"/>
      <c r="S489" s="93"/>
    </row>
    <row r="490" spans="16:19" x14ac:dyDescent="0.2">
      <c r="P490" s="93"/>
      <c r="Q490" s="93"/>
      <c r="R490" s="93"/>
      <c r="S490" s="93"/>
    </row>
    <row r="491" spans="16:19" x14ac:dyDescent="0.2">
      <c r="P491" s="93"/>
      <c r="Q491" s="93"/>
      <c r="R491" s="93"/>
      <c r="S491" s="93"/>
    </row>
    <row r="492" spans="16:19" x14ac:dyDescent="0.2">
      <c r="P492" s="93"/>
      <c r="Q492" s="93"/>
      <c r="R492" s="93"/>
      <c r="S492" s="93"/>
    </row>
    <row r="493" spans="16:19" x14ac:dyDescent="0.2">
      <c r="P493" s="93"/>
      <c r="Q493" s="93"/>
      <c r="R493" s="93"/>
      <c r="S493" s="93"/>
    </row>
    <row r="494" spans="16:19" x14ac:dyDescent="0.2">
      <c r="P494" s="93"/>
      <c r="Q494" s="93"/>
      <c r="R494" s="93"/>
      <c r="S494" s="93"/>
    </row>
    <row r="495" spans="16:19" x14ac:dyDescent="0.2">
      <c r="P495" s="93"/>
      <c r="Q495" s="93"/>
      <c r="R495" s="93"/>
      <c r="S495" s="93"/>
    </row>
    <row r="496" spans="16:19" x14ac:dyDescent="0.2">
      <c r="P496" s="93"/>
      <c r="Q496" s="93"/>
      <c r="R496" s="93"/>
      <c r="S496" s="93"/>
    </row>
    <row r="497" spans="16:19" x14ac:dyDescent="0.2">
      <c r="P497" s="93"/>
      <c r="Q497" s="93"/>
      <c r="R497" s="93"/>
      <c r="S497" s="93"/>
    </row>
    <row r="498" spans="16:19" x14ac:dyDescent="0.2">
      <c r="P498" s="93"/>
      <c r="Q498" s="93"/>
      <c r="R498" s="93"/>
      <c r="S498" s="93"/>
    </row>
    <row r="499" spans="16:19" x14ac:dyDescent="0.2">
      <c r="P499" s="93"/>
      <c r="Q499" s="93"/>
      <c r="R499" s="93"/>
      <c r="S499" s="93"/>
    </row>
    <row r="500" spans="16:19" x14ac:dyDescent="0.2">
      <c r="P500" s="93"/>
      <c r="Q500" s="93"/>
      <c r="R500" s="93"/>
      <c r="S500" s="93"/>
    </row>
    <row r="501" spans="16:19" x14ac:dyDescent="0.2">
      <c r="P501" s="93"/>
      <c r="Q501" s="93"/>
      <c r="R501" s="93"/>
      <c r="S501" s="93"/>
    </row>
    <row r="502" spans="16:19" x14ac:dyDescent="0.2">
      <c r="P502" s="93"/>
      <c r="Q502" s="93"/>
      <c r="R502" s="93"/>
      <c r="S502" s="93"/>
    </row>
    <row r="503" spans="16:19" x14ac:dyDescent="0.2">
      <c r="P503" s="93"/>
      <c r="Q503" s="93"/>
      <c r="R503" s="93"/>
      <c r="S503" s="93"/>
    </row>
    <row r="504" spans="16:19" x14ac:dyDescent="0.2">
      <c r="P504" s="93"/>
      <c r="Q504" s="93"/>
      <c r="R504" s="93"/>
      <c r="S504" s="93"/>
    </row>
    <row r="505" spans="16:19" x14ac:dyDescent="0.2">
      <c r="P505" s="93"/>
      <c r="Q505" s="93"/>
      <c r="R505" s="93"/>
      <c r="S505" s="93"/>
    </row>
    <row r="506" spans="16:19" x14ac:dyDescent="0.2">
      <c r="P506" s="93"/>
      <c r="Q506" s="93"/>
      <c r="R506" s="93"/>
      <c r="S506" s="93"/>
    </row>
    <row r="507" spans="16:19" x14ac:dyDescent="0.2">
      <c r="P507" s="93"/>
      <c r="Q507" s="93"/>
      <c r="R507" s="93"/>
      <c r="S507" s="93"/>
    </row>
    <row r="508" spans="16:19" x14ac:dyDescent="0.2">
      <c r="P508" s="93"/>
      <c r="Q508" s="93"/>
      <c r="R508" s="93"/>
      <c r="S508" s="93"/>
    </row>
    <row r="509" spans="16:19" x14ac:dyDescent="0.2">
      <c r="P509" s="93"/>
      <c r="Q509" s="93"/>
      <c r="R509" s="93"/>
      <c r="S509" s="93"/>
    </row>
    <row r="510" spans="16:19" x14ac:dyDescent="0.2">
      <c r="P510" s="93"/>
      <c r="Q510" s="93"/>
      <c r="R510" s="93"/>
      <c r="S510" s="93"/>
    </row>
    <row r="511" spans="16:19" x14ac:dyDescent="0.2">
      <c r="P511" s="93"/>
      <c r="Q511" s="93"/>
      <c r="R511" s="93"/>
      <c r="S511" s="93"/>
    </row>
    <row r="512" spans="16:19" x14ac:dyDescent="0.2">
      <c r="P512" s="93"/>
      <c r="Q512" s="93"/>
      <c r="R512" s="93"/>
      <c r="S512" s="93"/>
    </row>
    <row r="513" spans="16:19" x14ac:dyDescent="0.2">
      <c r="P513" s="93"/>
      <c r="Q513" s="93"/>
      <c r="R513" s="93"/>
      <c r="S513" s="93"/>
    </row>
    <row r="514" spans="16:19" x14ac:dyDescent="0.2">
      <c r="P514" s="93"/>
      <c r="Q514" s="93"/>
      <c r="R514" s="93"/>
      <c r="S514" s="93"/>
    </row>
    <row r="515" spans="16:19" x14ac:dyDescent="0.2">
      <c r="P515" s="93"/>
      <c r="Q515" s="93"/>
      <c r="R515" s="93"/>
      <c r="S515" s="93"/>
    </row>
    <row r="516" spans="16:19" x14ac:dyDescent="0.2">
      <c r="P516" s="93"/>
      <c r="Q516" s="93"/>
      <c r="R516" s="93"/>
      <c r="S516" s="93"/>
    </row>
    <row r="517" spans="16:19" x14ac:dyDescent="0.2">
      <c r="P517" s="93"/>
      <c r="Q517" s="93"/>
      <c r="R517" s="93"/>
      <c r="S517" s="93"/>
    </row>
    <row r="518" spans="16:19" x14ac:dyDescent="0.2">
      <c r="P518" s="93"/>
      <c r="Q518" s="93"/>
      <c r="R518" s="93"/>
      <c r="S518" s="93"/>
    </row>
    <row r="519" spans="16:19" x14ac:dyDescent="0.2">
      <c r="P519" s="93"/>
      <c r="Q519" s="93"/>
      <c r="R519" s="93"/>
      <c r="S519" s="93"/>
    </row>
    <row r="520" spans="16:19" x14ac:dyDescent="0.2">
      <c r="P520" s="93"/>
      <c r="Q520" s="93"/>
      <c r="R520" s="93"/>
      <c r="S520" s="93"/>
    </row>
    <row r="521" spans="16:19" x14ac:dyDescent="0.2">
      <c r="P521" s="93"/>
      <c r="Q521" s="93"/>
      <c r="R521" s="93"/>
      <c r="S521" s="93"/>
    </row>
    <row r="522" spans="16:19" x14ac:dyDescent="0.2">
      <c r="P522" s="93"/>
      <c r="Q522" s="93"/>
      <c r="R522" s="93"/>
      <c r="S522" s="93"/>
    </row>
    <row r="523" spans="16:19" x14ac:dyDescent="0.2">
      <c r="P523" s="93"/>
      <c r="Q523" s="93"/>
      <c r="R523" s="93"/>
      <c r="S523" s="93"/>
    </row>
    <row r="524" spans="16:19" x14ac:dyDescent="0.2">
      <c r="P524" s="93"/>
      <c r="Q524" s="93"/>
      <c r="R524" s="93"/>
      <c r="S524" s="93"/>
    </row>
    <row r="525" spans="16:19" x14ac:dyDescent="0.2">
      <c r="P525" s="93"/>
      <c r="Q525" s="93"/>
      <c r="R525" s="93"/>
      <c r="S525" s="93"/>
    </row>
    <row r="526" spans="16:19" x14ac:dyDescent="0.2">
      <c r="P526" s="93"/>
      <c r="Q526" s="93"/>
      <c r="R526" s="93"/>
      <c r="S526" s="93"/>
    </row>
    <row r="527" spans="16:19" x14ac:dyDescent="0.2">
      <c r="P527" s="93"/>
      <c r="Q527" s="93"/>
      <c r="R527" s="93"/>
      <c r="S527" s="93"/>
    </row>
    <row r="528" spans="16:19" x14ac:dyDescent="0.2">
      <c r="P528" s="93"/>
      <c r="Q528" s="93"/>
      <c r="R528" s="93"/>
      <c r="S528" s="93"/>
    </row>
    <row r="529" spans="16:19" x14ac:dyDescent="0.2">
      <c r="P529" s="93"/>
      <c r="Q529" s="93"/>
      <c r="R529" s="93"/>
      <c r="S529" s="93"/>
    </row>
    <row r="530" spans="16:19" x14ac:dyDescent="0.2">
      <c r="P530" s="93"/>
      <c r="Q530" s="93"/>
      <c r="R530" s="93"/>
      <c r="S530" s="93"/>
    </row>
    <row r="531" spans="16:19" x14ac:dyDescent="0.2">
      <c r="P531" s="93"/>
      <c r="Q531" s="93"/>
      <c r="R531" s="93"/>
      <c r="S531" s="93"/>
    </row>
    <row r="532" spans="16:19" x14ac:dyDescent="0.2">
      <c r="P532" s="93"/>
      <c r="Q532" s="93"/>
      <c r="R532" s="93"/>
      <c r="S532" s="93"/>
    </row>
    <row r="533" spans="16:19" x14ac:dyDescent="0.2">
      <c r="P533" s="93"/>
      <c r="Q533" s="93"/>
      <c r="R533" s="93"/>
      <c r="S533" s="93"/>
    </row>
    <row r="534" spans="16:19" x14ac:dyDescent="0.2">
      <c r="P534" s="93"/>
      <c r="Q534" s="93"/>
      <c r="R534" s="93"/>
      <c r="S534" s="93"/>
    </row>
    <row r="535" spans="16:19" x14ac:dyDescent="0.2">
      <c r="P535" s="93"/>
      <c r="Q535" s="93"/>
      <c r="R535" s="93"/>
      <c r="S535" s="93"/>
    </row>
    <row r="536" spans="16:19" x14ac:dyDescent="0.2">
      <c r="P536" s="93"/>
      <c r="Q536" s="93"/>
      <c r="R536" s="93"/>
      <c r="S536" s="93"/>
    </row>
    <row r="537" spans="16:19" x14ac:dyDescent="0.2">
      <c r="P537" s="93"/>
      <c r="Q537" s="93"/>
      <c r="R537" s="93"/>
      <c r="S537" s="93"/>
    </row>
    <row r="538" spans="16:19" x14ac:dyDescent="0.2">
      <c r="P538" s="93"/>
      <c r="Q538" s="93"/>
      <c r="R538" s="93"/>
      <c r="S538" s="93"/>
    </row>
    <row r="539" spans="16:19" x14ac:dyDescent="0.2">
      <c r="P539" s="93"/>
      <c r="Q539" s="93"/>
      <c r="R539" s="93"/>
      <c r="S539" s="93"/>
    </row>
    <row r="540" spans="16:19" x14ac:dyDescent="0.2">
      <c r="P540" s="93"/>
      <c r="Q540" s="93"/>
      <c r="R540" s="93"/>
      <c r="S540" s="93"/>
    </row>
    <row r="541" spans="16:19" x14ac:dyDescent="0.2">
      <c r="P541" s="93"/>
      <c r="Q541" s="93"/>
      <c r="R541" s="93"/>
      <c r="S541" s="93"/>
    </row>
    <row r="542" spans="16:19" x14ac:dyDescent="0.2">
      <c r="P542" s="93"/>
      <c r="Q542" s="93"/>
      <c r="R542" s="93"/>
      <c r="S542" s="93"/>
    </row>
    <row r="543" spans="16:19" x14ac:dyDescent="0.2">
      <c r="P543" s="93"/>
      <c r="Q543" s="93"/>
      <c r="R543" s="93"/>
      <c r="S543" s="93"/>
    </row>
    <row r="544" spans="16:19" x14ac:dyDescent="0.2">
      <c r="P544" s="93"/>
      <c r="Q544" s="93"/>
      <c r="R544" s="93"/>
      <c r="S544" s="93"/>
    </row>
    <row r="545" spans="16:19" x14ac:dyDescent="0.2">
      <c r="P545" s="93"/>
      <c r="Q545" s="93"/>
      <c r="R545" s="93"/>
      <c r="S545" s="93"/>
    </row>
    <row r="546" spans="16:19" x14ac:dyDescent="0.2">
      <c r="P546" s="93"/>
      <c r="Q546" s="93"/>
      <c r="R546" s="93"/>
      <c r="S546" s="93"/>
    </row>
    <row r="547" spans="16:19" x14ac:dyDescent="0.2">
      <c r="P547" s="93"/>
      <c r="Q547" s="93"/>
      <c r="R547" s="93"/>
      <c r="S547" s="93"/>
    </row>
    <row r="548" spans="16:19" x14ac:dyDescent="0.2">
      <c r="P548" s="93"/>
      <c r="Q548" s="93"/>
      <c r="R548" s="93"/>
      <c r="S548" s="93"/>
    </row>
    <row r="549" spans="16:19" x14ac:dyDescent="0.2">
      <c r="P549" s="93"/>
      <c r="Q549" s="93"/>
      <c r="R549" s="93"/>
      <c r="S549" s="93"/>
    </row>
    <row r="550" spans="16:19" x14ac:dyDescent="0.2">
      <c r="P550" s="93"/>
      <c r="Q550" s="93"/>
      <c r="R550" s="93"/>
      <c r="S550" s="93"/>
    </row>
    <row r="551" spans="16:19" x14ac:dyDescent="0.2">
      <c r="P551" s="93"/>
      <c r="Q551" s="93"/>
      <c r="R551" s="93"/>
      <c r="S551" s="93"/>
    </row>
    <row r="552" spans="16:19" x14ac:dyDescent="0.2">
      <c r="P552" s="93"/>
      <c r="Q552" s="93"/>
      <c r="R552" s="93"/>
      <c r="S552" s="93"/>
    </row>
    <row r="553" spans="16:19" x14ac:dyDescent="0.2">
      <c r="P553" s="93"/>
      <c r="Q553" s="93"/>
      <c r="R553" s="93"/>
      <c r="S553" s="93"/>
    </row>
    <row r="554" spans="16:19" x14ac:dyDescent="0.2">
      <c r="P554" s="93"/>
      <c r="Q554" s="93"/>
      <c r="R554" s="93"/>
      <c r="S554" s="93"/>
    </row>
    <row r="555" spans="16:19" x14ac:dyDescent="0.2">
      <c r="P555" s="93"/>
      <c r="Q555" s="93"/>
      <c r="R555" s="93"/>
      <c r="S555" s="93"/>
    </row>
    <row r="556" spans="16:19" x14ac:dyDescent="0.2">
      <c r="P556" s="93"/>
      <c r="Q556" s="93"/>
      <c r="R556" s="93"/>
      <c r="S556" s="93"/>
    </row>
    <row r="557" spans="16:19" x14ac:dyDescent="0.2">
      <c r="P557" s="93"/>
      <c r="Q557" s="93"/>
      <c r="R557" s="93"/>
      <c r="S557" s="93"/>
    </row>
    <row r="558" spans="16:19" x14ac:dyDescent="0.2">
      <c r="P558" s="93"/>
      <c r="Q558" s="93"/>
      <c r="R558" s="93"/>
      <c r="S558" s="93"/>
    </row>
    <row r="559" spans="16:19" x14ac:dyDescent="0.2">
      <c r="P559" s="93"/>
      <c r="Q559" s="93"/>
      <c r="R559" s="93"/>
      <c r="S559" s="93"/>
    </row>
    <row r="560" spans="16:19" x14ac:dyDescent="0.2">
      <c r="P560" s="93"/>
      <c r="Q560" s="93"/>
      <c r="R560" s="93"/>
      <c r="S560" s="93"/>
    </row>
    <row r="561" spans="16:19" x14ac:dyDescent="0.2">
      <c r="P561" s="93"/>
      <c r="Q561" s="93"/>
      <c r="R561" s="93"/>
      <c r="S561" s="93"/>
    </row>
    <row r="562" spans="16:19" x14ac:dyDescent="0.2">
      <c r="P562" s="93"/>
      <c r="Q562" s="93"/>
      <c r="R562" s="93"/>
      <c r="S562" s="93"/>
    </row>
    <row r="563" spans="16:19" x14ac:dyDescent="0.2">
      <c r="P563" s="93"/>
      <c r="Q563" s="93"/>
      <c r="R563" s="93"/>
      <c r="S563" s="93"/>
    </row>
    <row r="564" spans="16:19" x14ac:dyDescent="0.2">
      <c r="P564" s="93"/>
      <c r="Q564" s="93"/>
      <c r="R564" s="93"/>
      <c r="S564" s="93"/>
    </row>
    <row r="565" spans="16:19" x14ac:dyDescent="0.2">
      <c r="P565" s="93"/>
      <c r="Q565" s="93"/>
      <c r="R565" s="93"/>
      <c r="S565" s="93"/>
    </row>
    <row r="566" spans="16:19" x14ac:dyDescent="0.2">
      <c r="P566" s="93"/>
      <c r="Q566" s="93"/>
      <c r="R566" s="93"/>
      <c r="S566" s="93"/>
    </row>
    <row r="567" spans="16:19" x14ac:dyDescent="0.2">
      <c r="P567" s="93"/>
      <c r="Q567" s="93"/>
      <c r="R567" s="93"/>
      <c r="S567" s="93"/>
    </row>
    <row r="568" spans="16:19" x14ac:dyDescent="0.2">
      <c r="P568" s="93"/>
      <c r="Q568" s="93"/>
      <c r="R568" s="93"/>
      <c r="S568" s="93"/>
    </row>
    <row r="569" spans="16:19" x14ac:dyDescent="0.2">
      <c r="P569" s="93"/>
      <c r="Q569" s="93"/>
      <c r="R569" s="93"/>
      <c r="S569" s="93"/>
    </row>
    <row r="570" spans="16:19" x14ac:dyDescent="0.2">
      <c r="P570" s="93"/>
      <c r="Q570" s="93"/>
      <c r="R570" s="93"/>
      <c r="S570" s="93"/>
    </row>
    <row r="571" spans="16:19" x14ac:dyDescent="0.2">
      <c r="P571" s="93"/>
      <c r="Q571" s="93"/>
      <c r="R571" s="93"/>
      <c r="S571" s="93"/>
    </row>
    <row r="572" spans="16:19" x14ac:dyDescent="0.2">
      <c r="P572" s="93"/>
      <c r="Q572" s="93"/>
      <c r="R572" s="93"/>
      <c r="S572" s="93"/>
    </row>
    <row r="573" spans="16:19" x14ac:dyDescent="0.2">
      <c r="P573" s="93"/>
      <c r="Q573" s="93"/>
      <c r="R573" s="93"/>
      <c r="S573" s="93"/>
    </row>
    <row r="574" spans="16:19" x14ac:dyDescent="0.2">
      <c r="P574" s="93"/>
      <c r="Q574" s="93"/>
      <c r="R574" s="93"/>
      <c r="S574" s="93"/>
    </row>
    <row r="575" spans="16:19" x14ac:dyDescent="0.2">
      <c r="P575" s="93"/>
      <c r="Q575" s="93"/>
      <c r="R575" s="93"/>
      <c r="S575" s="93"/>
    </row>
    <row r="576" spans="16:19" x14ac:dyDescent="0.2">
      <c r="P576" s="93"/>
      <c r="Q576" s="93"/>
      <c r="R576" s="93"/>
      <c r="S576" s="93"/>
    </row>
    <row r="577" spans="16:19" x14ac:dyDescent="0.2">
      <c r="P577" s="93"/>
      <c r="Q577" s="93"/>
      <c r="R577" s="93"/>
      <c r="S577" s="93"/>
    </row>
    <row r="578" spans="16:19" x14ac:dyDescent="0.2">
      <c r="P578" s="93"/>
      <c r="Q578" s="93"/>
      <c r="R578" s="93"/>
      <c r="S578" s="93"/>
    </row>
    <row r="579" spans="16:19" x14ac:dyDescent="0.2">
      <c r="P579" s="93"/>
      <c r="Q579" s="93"/>
      <c r="R579" s="93"/>
      <c r="S579" s="93"/>
    </row>
    <row r="580" spans="16:19" x14ac:dyDescent="0.2">
      <c r="P580" s="93"/>
      <c r="Q580" s="93"/>
      <c r="R580" s="93"/>
      <c r="S580" s="93"/>
    </row>
    <row r="581" spans="16:19" x14ac:dyDescent="0.2">
      <c r="P581" s="93"/>
      <c r="Q581" s="93"/>
      <c r="R581" s="93"/>
      <c r="S581" s="93"/>
    </row>
    <row r="582" spans="16:19" x14ac:dyDescent="0.2">
      <c r="P582" s="93"/>
      <c r="Q582" s="93"/>
      <c r="R582" s="93"/>
      <c r="S582" s="93"/>
    </row>
    <row r="583" spans="16:19" x14ac:dyDescent="0.2">
      <c r="P583" s="93"/>
      <c r="Q583" s="93"/>
      <c r="R583" s="93"/>
      <c r="S583" s="93"/>
    </row>
    <row r="584" spans="16:19" x14ac:dyDescent="0.2">
      <c r="P584" s="93"/>
      <c r="Q584" s="93"/>
      <c r="R584" s="93"/>
      <c r="S584" s="93"/>
    </row>
    <row r="585" spans="16:19" x14ac:dyDescent="0.2">
      <c r="P585" s="93"/>
      <c r="Q585" s="93"/>
      <c r="R585" s="93"/>
      <c r="S585" s="93"/>
    </row>
    <row r="586" spans="16:19" x14ac:dyDescent="0.2">
      <c r="P586" s="93"/>
      <c r="Q586" s="93"/>
      <c r="R586" s="93"/>
      <c r="S586" s="93"/>
    </row>
    <row r="587" spans="16:19" x14ac:dyDescent="0.2">
      <c r="P587" s="93"/>
      <c r="Q587" s="93"/>
      <c r="R587" s="93"/>
      <c r="S587" s="93"/>
    </row>
    <row r="588" spans="16:19" x14ac:dyDescent="0.2">
      <c r="P588" s="93"/>
      <c r="Q588" s="93"/>
      <c r="R588" s="93"/>
      <c r="S588" s="93"/>
    </row>
    <row r="589" spans="16:19" x14ac:dyDescent="0.2">
      <c r="P589" s="93"/>
      <c r="Q589" s="93"/>
      <c r="R589" s="93"/>
      <c r="S589" s="93"/>
    </row>
    <row r="590" spans="16:19" x14ac:dyDescent="0.2">
      <c r="P590" s="93"/>
      <c r="Q590" s="93"/>
      <c r="R590" s="93"/>
      <c r="S590" s="93"/>
    </row>
    <row r="591" spans="16:19" x14ac:dyDescent="0.2">
      <c r="P591" s="93"/>
      <c r="Q591" s="93"/>
      <c r="R591" s="93"/>
      <c r="S591" s="93"/>
    </row>
    <row r="592" spans="16:19" x14ac:dyDescent="0.2">
      <c r="P592" s="93"/>
      <c r="Q592" s="93"/>
      <c r="R592" s="93"/>
      <c r="S592" s="93"/>
    </row>
    <row r="593" spans="16:19" x14ac:dyDescent="0.2">
      <c r="P593" s="93"/>
      <c r="Q593" s="93"/>
      <c r="R593" s="93"/>
      <c r="S593" s="93"/>
    </row>
    <row r="594" spans="16:19" x14ac:dyDescent="0.2">
      <c r="P594" s="93"/>
      <c r="Q594" s="93"/>
      <c r="R594" s="93"/>
      <c r="S594" s="93"/>
    </row>
    <row r="595" spans="16:19" x14ac:dyDescent="0.2">
      <c r="P595" s="93"/>
      <c r="Q595" s="93"/>
      <c r="R595" s="93"/>
      <c r="S595" s="93"/>
    </row>
    <row r="596" spans="16:19" x14ac:dyDescent="0.2">
      <c r="P596" s="93"/>
      <c r="Q596" s="93"/>
      <c r="R596" s="93"/>
      <c r="S596" s="93"/>
    </row>
    <row r="597" spans="16:19" x14ac:dyDescent="0.2">
      <c r="P597" s="93"/>
      <c r="Q597" s="93"/>
      <c r="R597" s="93"/>
      <c r="S597" s="93"/>
    </row>
    <row r="598" spans="16:19" x14ac:dyDescent="0.2">
      <c r="P598" s="93"/>
      <c r="Q598" s="93"/>
      <c r="R598" s="93"/>
      <c r="S598" s="93"/>
    </row>
    <row r="599" spans="16:19" x14ac:dyDescent="0.2">
      <c r="P599" s="93"/>
      <c r="Q599" s="93"/>
      <c r="R599" s="93"/>
      <c r="S599" s="93"/>
    </row>
    <row r="600" spans="16:19" x14ac:dyDescent="0.2">
      <c r="P600" s="93"/>
      <c r="Q600" s="93"/>
      <c r="R600" s="93"/>
      <c r="S600" s="93"/>
    </row>
    <row r="601" spans="16:19" x14ac:dyDescent="0.2">
      <c r="P601" s="93"/>
      <c r="Q601" s="93"/>
      <c r="R601" s="93"/>
      <c r="S601" s="93"/>
    </row>
    <row r="602" spans="16:19" x14ac:dyDescent="0.2">
      <c r="P602" s="93"/>
      <c r="Q602" s="93"/>
      <c r="R602" s="93"/>
      <c r="S602" s="93"/>
    </row>
    <row r="603" spans="16:19" x14ac:dyDescent="0.2">
      <c r="P603" s="93"/>
      <c r="Q603" s="93"/>
      <c r="R603" s="93"/>
      <c r="S603" s="93"/>
    </row>
    <row r="604" spans="16:19" x14ac:dyDescent="0.2">
      <c r="P604" s="93"/>
      <c r="Q604" s="93"/>
      <c r="R604" s="93"/>
      <c r="S604" s="93"/>
    </row>
    <row r="605" spans="16:19" x14ac:dyDescent="0.2">
      <c r="P605" s="93"/>
      <c r="Q605" s="93"/>
      <c r="R605" s="93"/>
      <c r="S605" s="93"/>
    </row>
    <row r="606" spans="16:19" x14ac:dyDescent="0.2">
      <c r="P606" s="93"/>
      <c r="Q606" s="93"/>
      <c r="R606" s="93"/>
      <c r="S606" s="93"/>
    </row>
    <row r="607" spans="16:19" x14ac:dyDescent="0.2">
      <c r="P607" s="93"/>
      <c r="Q607" s="93"/>
      <c r="R607" s="93"/>
      <c r="S607" s="93"/>
    </row>
    <row r="608" spans="16:19" x14ac:dyDescent="0.2">
      <c r="P608" s="93"/>
      <c r="Q608" s="93"/>
      <c r="R608" s="93"/>
      <c r="S608" s="93"/>
    </row>
    <row r="609" spans="16:19" x14ac:dyDescent="0.2">
      <c r="P609" s="93"/>
      <c r="Q609" s="93"/>
      <c r="R609" s="93"/>
      <c r="S609" s="93"/>
    </row>
    <row r="610" spans="16:19" x14ac:dyDescent="0.2">
      <c r="P610" s="93"/>
      <c r="Q610" s="93"/>
      <c r="R610" s="93"/>
      <c r="S610" s="93"/>
    </row>
    <row r="611" spans="16:19" x14ac:dyDescent="0.2">
      <c r="P611" s="93"/>
      <c r="Q611" s="93"/>
      <c r="R611" s="93"/>
      <c r="S611" s="93"/>
    </row>
    <row r="612" spans="16:19" x14ac:dyDescent="0.2">
      <c r="P612" s="93"/>
      <c r="Q612" s="93"/>
      <c r="R612" s="93"/>
      <c r="S612" s="93"/>
    </row>
    <row r="613" spans="16:19" x14ac:dyDescent="0.2">
      <c r="P613" s="93"/>
      <c r="Q613" s="93"/>
      <c r="R613" s="93"/>
      <c r="S613" s="93"/>
    </row>
    <row r="614" spans="16:19" x14ac:dyDescent="0.2">
      <c r="P614" s="93"/>
      <c r="Q614" s="93"/>
      <c r="R614" s="93"/>
      <c r="S614" s="93"/>
    </row>
    <row r="615" spans="16:19" x14ac:dyDescent="0.2">
      <c r="P615" s="93"/>
      <c r="Q615" s="93"/>
      <c r="R615" s="93"/>
      <c r="S615" s="93"/>
    </row>
    <row r="616" spans="16:19" x14ac:dyDescent="0.2">
      <c r="P616" s="93"/>
      <c r="Q616" s="93"/>
      <c r="R616" s="93"/>
      <c r="S616" s="93"/>
    </row>
    <row r="617" spans="16:19" x14ac:dyDescent="0.2">
      <c r="P617" s="93"/>
      <c r="Q617" s="93"/>
      <c r="R617" s="93"/>
      <c r="S617" s="93"/>
    </row>
    <row r="618" spans="16:19" x14ac:dyDescent="0.2">
      <c r="P618" s="93"/>
      <c r="Q618" s="93"/>
      <c r="R618" s="93"/>
      <c r="S618" s="93"/>
    </row>
    <row r="619" spans="16:19" x14ac:dyDescent="0.2">
      <c r="P619" s="93"/>
      <c r="Q619" s="93"/>
      <c r="R619" s="93"/>
      <c r="S619" s="93"/>
    </row>
    <row r="620" spans="16:19" x14ac:dyDescent="0.2">
      <c r="P620" s="93"/>
      <c r="Q620" s="93"/>
      <c r="R620" s="93"/>
      <c r="S620" s="93"/>
    </row>
    <row r="621" spans="16:19" x14ac:dyDescent="0.2">
      <c r="P621" s="93"/>
      <c r="Q621" s="93"/>
      <c r="R621" s="93"/>
      <c r="S621" s="93"/>
    </row>
    <row r="622" spans="16:19" x14ac:dyDescent="0.2">
      <c r="P622" s="93"/>
      <c r="Q622" s="93"/>
      <c r="R622" s="93"/>
      <c r="S622" s="93"/>
    </row>
    <row r="623" spans="16:19" x14ac:dyDescent="0.2">
      <c r="P623" s="93"/>
      <c r="Q623" s="93"/>
      <c r="R623" s="93"/>
      <c r="S623" s="93"/>
    </row>
    <row r="624" spans="16:19" x14ac:dyDescent="0.2">
      <c r="P624" s="93"/>
      <c r="Q624" s="93"/>
      <c r="R624" s="93"/>
      <c r="S624" s="93"/>
    </row>
    <row r="625" spans="16:19" x14ac:dyDescent="0.2">
      <c r="P625" s="93"/>
      <c r="Q625" s="93"/>
      <c r="R625" s="93"/>
      <c r="S625" s="93"/>
    </row>
    <row r="626" spans="16:19" x14ac:dyDescent="0.2">
      <c r="P626" s="93"/>
      <c r="Q626" s="93"/>
      <c r="R626" s="93"/>
      <c r="S626" s="93"/>
    </row>
    <row r="627" spans="16:19" x14ac:dyDescent="0.2">
      <c r="P627" s="93"/>
      <c r="Q627" s="93"/>
      <c r="R627" s="93"/>
      <c r="S627" s="93"/>
    </row>
    <row r="628" spans="16:19" x14ac:dyDescent="0.2">
      <c r="P628" s="93"/>
      <c r="Q628" s="93"/>
      <c r="R628" s="93"/>
      <c r="S628" s="93"/>
    </row>
    <row r="629" spans="16:19" x14ac:dyDescent="0.2">
      <c r="P629" s="93"/>
      <c r="Q629" s="93"/>
      <c r="R629" s="93"/>
      <c r="S629" s="93"/>
    </row>
    <row r="630" spans="16:19" x14ac:dyDescent="0.2">
      <c r="P630" s="93"/>
      <c r="Q630" s="93"/>
      <c r="R630" s="93"/>
      <c r="S630" s="93"/>
    </row>
    <row r="631" spans="16:19" x14ac:dyDescent="0.2">
      <c r="P631" s="93"/>
      <c r="Q631" s="93"/>
      <c r="R631" s="93"/>
      <c r="S631" s="93"/>
    </row>
    <row r="632" spans="16:19" x14ac:dyDescent="0.2">
      <c r="P632" s="93"/>
      <c r="Q632" s="93"/>
      <c r="R632" s="93"/>
      <c r="S632" s="93"/>
    </row>
    <row r="633" spans="16:19" x14ac:dyDescent="0.2">
      <c r="P633" s="93"/>
      <c r="Q633" s="93"/>
      <c r="R633" s="93"/>
      <c r="S633" s="93"/>
    </row>
    <row r="634" spans="16:19" x14ac:dyDescent="0.2">
      <c r="P634" s="93"/>
      <c r="Q634" s="93"/>
      <c r="R634" s="93"/>
      <c r="S634" s="93"/>
    </row>
    <row r="635" spans="16:19" x14ac:dyDescent="0.2">
      <c r="P635" s="93"/>
      <c r="Q635" s="93"/>
      <c r="R635" s="93"/>
      <c r="S635" s="93"/>
    </row>
    <row r="636" spans="16:19" x14ac:dyDescent="0.2">
      <c r="P636" s="93"/>
      <c r="Q636" s="93"/>
      <c r="R636" s="93"/>
      <c r="S636" s="93"/>
    </row>
    <row r="637" spans="16:19" x14ac:dyDescent="0.2">
      <c r="P637" s="93"/>
      <c r="Q637" s="93"/>
      <c r="R637" s="93"/>
      <c r="S637" s="93"/>
    </row>
    <row r="638" spans="16:19" x14ac:dyDescent="0.2">
      <c r="P638" s="93"/>
      <c r="Q638" s="93"/>
      <c r="R638" s="93"/>
      <c r="S638" s="93"/>
    </row>
    <row r="639" spans="16:19" x14ac:dyDescent="0.2">
      <c r="P639" s="93"/>
      <c r="Q639" s="93"/>
      <c r="R639" s="93"/>
      <c r="S639" s="93"/>
    </row>
    <row r="640" spans="16:19" x14ac:dyDescent="0.2">
      <c r="P640" s="93"/>
      <c r="Q640" s="93"/>
      <c r="R640" s="93"/>
      <c r="S640" s="93"/>
    </row>
    <row r="641" spans="16:19" x14ac:dyDescent="0.2">
      <c r="P641" s="93"/>
      <c r="Q641" s="93"/>
      <c r="R641" s="93"/>
      <c r="S641" s="93"/>
    </row>
    <row r="642" spans="16:19" x14ac:dyDescent="0.2">
      <c r="P642" s="93"/>
      <c r="Q642" s="93"/>
      <c r="R642" s="93"/>
      <c r="S642" s="93"/>
    </row>
    <row r="643" spans="16:19" x14ac:dyDescent="0.2">
      <c r="P643" s="93"/>
      <c r="Q643" s="93"/>
      <c r="R643" s="93"/>
      <c r="S643" s="93"/>
    </row>
    <row r="644" spans="16:19" x14ac:dyDescent="0.2">
      <c r="P644" s="93"/>
      <c r="Q644" s="93"/>
      <c r="R644" s="93"/>
      <c r="S644" s="93"/>
    </row>
    <row r="645" spans="16:19" x14ac:dyDescent="0.2">
      <c r="P645" s="93"/>
      <c r="Q645" s="93"/>
      <c r="R645" s="93"/>
      <c r="S645" s="93"/>
    </row>
    <row r="646" spans="16:19" x14ac:dyDescent="0.2">
      <c r="P646" s="93"/>
      <c r="Q646" s="93"/>
      <c r="R646" s="93"/>
      <c r="S646" s="93"/>
    </row>
    <row r="647" spans="16:19" x14ac:dyDescent="0.2">
      <c r="P647" s="93"/>
      <c r="Q647" s="93"/>
      <c r="R647" s="93"/>
      <c r="S647" s="93"/>
    </row>
    <row r="648" spans="16:19" x14ac:dyDescent="0.2">
      <c r="P648" s="93"/>
      <c r="Q648" s="93"/>
      <c r="R648" s="93"/>
      <c r="S648" s="93"/>
    </row>
    <row r="649" spans="16:19" x14ac:dyDescent="0.2">
      <c r="P649" s="93"/>
      <c r="Q649" s="93"/>
      <c r="R649" s="93"/>
      <c r="S649" s="93"/>
    </row>
    <row r="650" spans="16:19" x14ac:dyDescent="0.2">
      <c r="P650" s="93"/>
      <c r="Q650" s="93"/>
      <c r="R650" s="93"/>
      <c r="S650" s="93"/>
    </row>
    <row r="651" spans="16:19" x14ac:dyDescent="0.2">
      <c r="P651" s="93"/>
      <c r="Q651" s="93"/>
      <c r="R651" s="93"/>
      <c r="S651" s="93"/>
    </row>
    <row r="652" spans="16:19" x14ac:dyDescent="0.2">
      <c r="P652" s="93"/>
      <c r="Q652" s="93"/>
      <c r="R652" s="93"/>
      <c r="S652" s="93"/>
    </row>
    <row r="653" spans="16:19" x14ac:dyDescent="0.2">
      <c r="P653" s="93"/>
      <c r="Q653" s="93"/>
      <c r="R653" s="93"/>
      <c r="S653" s="93"/>
    </row>
    <row r="654" spans="16:19" x14ac:dyDescent="0.2">
      <c r="P654" s="93"/>
      <c r="Q654" s="93"/>
      <c r="R654" s="93"/>
      <c r="S654" s="93"/>
    </row>
    <row r="655" spans="16:19" x14ac:dyDescent="0.2">
      <c r="P655" s="93"/>
      <c r="Q655" s="93"/>
      <c r="R655" s="93"/>
      <c r="S655" s="93"/>
    </row>
    <row r="656" spans="16:19" x14ac:dyDescent="0.2">
      <c r="P656" s="93"/>
      <c r="Q656" s="93"/>
      <c r="R656" s="93"/>
      <c r="S656" s="93"/>
    </row>
    <row r="657" spans="16:19" x14ac:dyDescent="0.2">
      <c r="P657" s="93"/>
      <c r="Q657" s="93"/>
      <c r="R657" s="93"/>
      <c r="S657" s="93"/>
    </row>
    <row r="658" spans="16:19" x14ac:dyDescent="0.2">
      <c r="P658" s="93"/>
      <c r="Q658" s="93"/>
      <c r="R658" s="93"/>
      <c r="S658" s="93"/>
    </row>
    <row r="659" spans="16:19" x14ac:dyDescent="0.2">
      <c r="P659" s="93"/>
      <c r="Q659" s="93"/>
      <c r="R659" s="93"/>
      <c r="S659" s="93"/>
    </row>
    <row r="660" spans="16:19" x14ac:dyDescent="0.2">
      <c r="P660" s="93"/>
      <c r="Q660" s="93"/>
      <c r="R660" s="93"/>
      <c r="S660" s="93"/>
    </row>
    <row r="661" spans="16:19" x14ac:dyDescent="0.2">
      <c r="P661" s="93"/>
      <c r="Q661" s="93"/>
      <c r="R661" s="93"/>
      <c r="S661" s="93"/>
    </row>
    <row r="662" spans="16:19" x14ac:dyDescent="0.2">
      <c r="P662" s="93"/>
      <c r="Q662" s="93"/>
      <c r="R662" s="93"/>
      <c r="S662" s="93"/>
    </row>
    <row r="663" spans="16:19" x14ac:dyDescent="0.2">
      <c r="P663" s="93"/>
      <c r="Q663" s="93"/>
      <c r="R663" s="93"/>
      <c r="S663" s="93"/>
    </row>
    <row r="664" spans="16:19" x14ac:dyDescent="0.2">
      <c r="P664" s="93"/>
      <c r="Q664" s="93"/>
      <c r="R664" s="93"/>
      <c r="S664" s="93"/>
    </row>
    <row r="665" spans="16:19" x14ac:dyDescent="0.2">
      <c r="P665" s="93"/>
      <c r="Q665" s="93"/>
      <c r="R665" s="93"/>
      <c r="S665" s="93"/>
    </row>
    <row r="666" spans="16:19" x14ac:dyDescent="0.2">
      <c r="P666" s="93"/>
      <c r="Q666" s="93"/>
      <c r="R666" s="93"/>
      <c r="S666" s="93"/>
    </row>
    <row r="667" spans="16:19" x14ac:dyDescent="0.2">
      <c r="P667" s="93"/>
      <c r="Q667" s="93"/>
      <c r="R667" s="93"/>
      <c r="S667" s="93"/>
    </row>
    <row r="668" spans="16:19" x14ac:dyDescent="0.2">
      <c r="P668" s="93"/>
      <c r="Q668" s="93"/>
      <c r="R668" s="93"/>
      <c r="S668" s="93"/>
    </row>
    <row r="669" spans="16:19" x14ac:dyDescent="0.2">
      <c r="P669" s="93"/>
      <c r="Q669" s="93"/>
      <c r="R669" s="93"/>
      <c r="S669" s="93"/>
    </row>
    <row r="670" spans="16:19" x14ac:dyDescent="0.2">
      <c r="P670" s="93"/>
      <c r="Q670" s="93"/>
      <c r="R670" s="93"/>
      <c r="S670" s="93"/>
    </row>
    <row r="671" spans="16:19" x14ac:dyDescent="0.2">
      <c r="P671" s="93"/>
      <c r="Q671" s="93"/>
      <c r="R671" s="93"/>
      <c r="S671" s="93"/>
    </row>
    <row r="672" spans="16:19" x14ac:dyDescent="0.2">
      <c r="P672" s="93"/>
      <c r="Q672" s="93"/>
      <c r="R672" s="93"/>
      <c r="S672" s="93"/>
    </row>
    <row r="673" spans="16:19" x14ac:dyDescent="0.2">
      <c r="P673" s="93"/>
      <c r="Q673" s="93"/>
      <c r="R673" s="93"/>
      <c r="S673" s="93"/>
    </row>
    <row r="674" spans="16:19" x14ac:dyDescent="0.2">
      <c r="P674" s="93"/>
      <c r="Q674" s="93"/>
      <c r="R674" s="93"/>
      <c r="S674" s="93"/>
    </row>
    <row r="675" spans="16:19" x14ac:dyDescent="0.2">
      <c r="P675" s="93"/>
      <c r="Q675" s="93"/>
      <c r="R675" s="93"/>
      <c r="S675" s="93"/>
    </row>
    <row r="676" spans="16:19" x14ac:dyDescent="0.2">
      <c r="P676" s="93"/>
      <c r="Q676" s="93"/>
      <c r="R676" s="93"/>
      <c r="S676" s="93"/>
    </row>
    <row r="677" spans="16:19" x14ac:dyDescent="0.2">
      <c r="P677" s="93"/>
      <c r="Q677" s="93"/>
      <c r="R677" s="93"/>
      <c r="S677" s="93"/>
    </row>
    <row r="678" spans="16:19" x14ac:dyDescent="0.2">
      <c r="P678" s="93"/>
      <c r="Q678" s="93"/>
      <c r="R678" s="93"/>
      <c r="S678" s="93"/>
    </row>
    <row r="679" spans="16:19" x14ac:dyDescent="0.2">
      <c r="P679" s="93"/>
      <c r="Q679" s="93"/>
      <c r="R679" s="93"/>
      <c r="S679" s="93"/>
    </row>
    <row r="680" spans="16:19" x14ac:dyDescent="0.2">
      <c r="P680" s="93"/>
      <c r="Q680" s="93"/>
      <c r="R680" s="93"/>
      <c r="S680" s="93"/>
    </row>
    <row r="681" spans="16:19" x14ac:dyDescent="0.2">
      <c r="P681" s="93"/>
      <c r="Q681" s="93"/>
      <c r="R681" s="93"/>
      <c r="S681" s="93"/>
    </row>
    <row r="682" spans="16:19" x14ac:dyDescent="0.2">
      <c r="P682" s="93"/>
      <c r="Q682" s="93"/>
      <c r="R682" s="93"/>
      <c r="S682" s="93"/>
    </row>
    <row r="683" spans="16:19" x14ac:dyDescent="0.2">
      <c r="P683" s="93"/>
      <c r="Q683" s="93"/>
      <c r="R683" s="93"/>
      <c r="S683" s="93"/>
    </row>
    <row r="684" spans="16:19" x14ac:dyDescent="0.2">
      <c r="P684" s="93"/>
      <c r="Q684" s="93"/>
      <c r="R684" s="93"/>
      <c r="S684" s="93"/>
    </row>
    <row r="685" spans="16:19" x14ac:dyDescent="0.2">
      <c r="P685" s="93"/>
      <c r="Q685" s="93"/>
      <c r="R685" s="93"/>
      <c r="S685" s="93"/>
    </row>
    <row r="686" spans="16:19" x14ac:dyDescent="0.2">
      <c r="P686" s="93"/>
      <c r="Q686" s="93"/>
      <c r="R686" s="93"/>
      <c r="S686" s="93"/>
    </row>
    <row r="687" spans="16:19" x14ac:dyDescent="0.2">
      <c r="P687" s="93"/>
      <c r="Q687" s="93"/>
      <c r="R687" s="93"/>
      <c r="S687" s="93"/>
    </row>
    <row r="688" spans="16:19" x14ac:dyDescent="0.2">
      <c r="P688" s="93"/>
      <c r="Q688" s="93"/>
      <c r="R688" s="93"/>
      <c r="S688" s="93"/>
    </row>
    <row r="689" spans="16:19" x14ac:dyDescent="0.2">
      <c r="P689" s="93"/>
      <c r="Q689" s="93"/>
      <c r="R689" s="93"/>
      <c r="S689" s="93"/>
    </row>
    <row r="690" spans="16:19" x14ac:dyDescent="0.2">
      <c r="P690" s="93"/>
      <c r="Q690" s="93"/>
      <c r="R690" s="93"/>
      <c r="S690" s="93"/>
    </row>
    <row r="691" spans="16:19" x14ac:dyDescent="0.2">
      <c r="P691" s="93"/>
      <c r="Q691" s="93"/>
      <c r="R691" s="93"/>
      <c r="S691" s="93"/>
    </row>
    <row r="692" spans="16:19" x14ac:dyDescent="0.2">
      <c r="P692" s="93"/>
      <c r="Q692" s="93"/>
      <c r="R692" s="93"/>
      <c r="S692" s="93"/>
    </row>
    <row r="693" spans="16:19" x14ac:dyDescent="0.2">
      <c r="P693" s="93"/>
      <c r="Q693" s="93"/>
      <c r="R693" s="93"/>
      <c r="S693" s="93"/>
    </row>
    <row r="694" spans="16:19" x14ac:dyDescent="0.2">
      <c r="P694" s="93"/>
      <c r="Q694" s="93"/>
      <c r="R694" s="93"/>
      <c r="S694" s="93"/>
    </row>
    <row r="695" spans="16:19" x14ac:dyDescent="0.2">
      <c r="P695" s="93"/>
      <c r="Q695" s="93"/>
      <c r="R695" s="93"/>
      <c r="S695" s="93"/>
    </row>
    <row r="696" spans="16:19" x14ac:dyDescent="0.2">
      <c r="P696" s="93"/>
      <c r="Q696" s="93"/>
      <c r="R696" s="93"/>
      <c r="S696" s="93"/>
    </row>
    <row r="697" spans="16:19" x14ac:dyDescent="0.2">
      <c r="P697" s="93"/>
      <c r="Q697" s="93"/>
      <c r="R697" s="93"/>
      <c r="S697" s="93"/>
    </row>
    <row r="698" spans="16:19" x14ac:dyDescent="0.2">
      <c r="P698" s="93"/>
      <c r="Q698" s="93"/>
      <c r="R698" s="93"/>
      <c r="S698" s="93"/>
    </row>
    <row r="699" spans="16:19" x14ac:dyDescent="0.2">
      <c r="P699" s="93"/>
      <c r="Q699" s="93"/>
      <c r="R699" s="93"/>
      <c r="S699" s="93"/>
    </row>
    <row r="700" spans="16:19" x14ac:dyDescent="0.2">
      <c r="P700" s="93"/>
      <c r="Q700" s="93"/>
      <c r="R700" s="93"/>
      <c r="S700" s="93"/>
    </row>
    <row r="701" spans="16:19" x14ac:dyDescent="0.2">
      <c r="P701" s="93"/>
      <c r="Q701" s="93"/>
      <c r="R701" s="93"/>
      <c r="S701" s="93"/>
    </row>
    <row r="702" spans="16:19" x14ac:dyDescent="0.2">
      <c r="P702" s="93"/>
      <c r="Q702" s="93"/>
      <c r="R702" s="93"/>
      <c r="S702" s="93"/>
    </row>
    <row r="703" spans="16:19" x14ac:dyDescent="0.2">
      <c r="P703" s="93"/>
      <c r="Q703" s="93"/>
      <c r="R703" s="93"/>
      <c r="S703" s="93"/>
    </row>
    <row r="704" spans="16:19" x14ac:dyDescent="0.2">
      <c r="P704" s="93"/>
      <c r="Q704" s="93"/>
      <c r="R704" s="93"/>
      <c r="S704" s="93"/>
    </row>
    <row r="705" spans="16:19" x14ac:dyDescent="0.2">
      <c r="P705" s="93"/>
      <c r="Q705" s="93"/>
      <c r="R705" s="93"/>
      <c r="S705" s="93"/>
    </row>
    <row r="706" spans="16:19" x14ac:dyDescent="0.2">
      <c r="P706" s="93"/>
      <c r="Q706" s="93"/>
      <c r="R706" s="93"/>
      <c r="S706" s="93"/>
    </row>
    <row r="707" spans="16:19" x14ac:dyDescent="0.2">
      <c r="P707" s="93"/>
      <c r="Q707" s="93"/>
      <c r="R707" s="93"/>
      <c r="S707" s="93"/>
    </row>
    <row r="708" spans="16:19" x14ac:dyDescent="0.2">
      <c r="P708" s="93"/>
      <c r="Q708" s="93"/>
      <c r="R708" s="93"/>
      <c r="S708" s="93"/>
    </row>
    <row r="709" spans="16:19" x14ac:dyDescent="0.2">
      <c r="P709" s="93"/>
      <c r="Q709" s="93"/>
      <c r="R709" s="93"/>
      <c r="S709" s="93"/>
    </row>
    <row r="710" spans="16:19" x14ac:dyDescent="0.2">
      <c r="P710" s="93"/>
      <c r="Q710" s="93"/>
      <c r="R710" s="93"/>
      <c r="S710" s="93"/>
    </row>
    <row r="711" spans="16:19" x14ac:dyDescent="0.2">
      <c r="P711" s="93"/>
      <c r="Q711" s="93"/>
      <c r="R711" s="93"/>
      <c r="S711" s="93"/>
    </row>
    <row r="712" spans="16:19" x14ac:dyDescent="0.2">
      <c r="P712" s="93"/>
      <c r="Q712" s="93"/>
      <c r="R712" s="93"/>
      <c r="S712" s="93"/>
    </row>
    <row r="713" spans="16:19" x14ac:dyDescent="0.2">
      <c r="P713" s="93"/>
      <c r="Q713" s="93"/>
      <c r="R713" s="93"/>
      <c r="S713" s="93"/>
    </row>
    <row r="714" spans="16:19" x14ac:dyDescent="0.2">
      <c r="P714" s="93"/>
      <c r="Q714" s="93"/>
      <c r="R714" s="93"/>
      <c r="S714" s="93"/>
    </row>
    <row r="715" spans="16:19" x14ac:dyDescent="0.2">
      <c r="P715" s="93"/>
      <c r="Q715" s="93"/>
      <c r="R715" s="93"/>
      <c r="S715" s="93"/>
    </row>
    <row r="716" spans="16:19" x14ac:dyDescent="0.2">
      <c r="P716" s="93"/>
      <c r="Q716" s="93"/>
      <c r="R716" s="93"/>
      <c r="S716" s="93"/>
    </row>
    <row r="717" spans="16:19" x14ac:dyDescent="0.2">
      <c r="P717" s="93"/>
      <c r="Q717" s="93"/>
      <c r="R717" s="93"/>
      <c r="S717" s="93"/>
    </row>
    <row r="718" spans="16:19" x14ac:dyDescent="0.2">
      <c r="P718" s="93"/>
      <c r="Q718" s="93"/>
      <c r="R718" s="93"/>
      <c r="S718" s="93"/>
    </row>
    <row r="719" spans="16:19" x14ac:dyDescent="0.2">
      <c r="P719" s="93"/>
      <c r="Q719" s="93"/>
      <c r="R719" s="93"/>
      <c r="S719" s="93"/>
    </row>
    <row r="720" spans="16:19" x14ac:dyDescent="0.2">
      <c r="P720" s="93"/>
      <c r="Q720" s="93"/>
      <c r="R720" s="93"/>
      <c r="S720" s="93"/>
    </row>
    <row r="721" spans="16:19" x14ac:dyDescent="0.2">
      <c r="P721" s="93"/>
      <c r="Q721" s="93"/>
      <c r="R721" s="93"/>
      <c r="S721" s="93"/>
    </row>
    <row r="722" spans="16:19" x14ac:dyDescent="0.2">
      <c r="P722" s="93"/>
      <c r="Q722" s="93"/>
      <c r="R722" s="93"/>
      <c r="S722" s="93"/>
    </row>
    <row r="723" spans="16:19" x14ac:dyDescent="0.2">
      <c r="P723" s="93"/>
      <c r="Q723" s="93"/>
      <c r="R723" s="93"/>
      <c r="S723" s="93"/>
    </row>
    <row r="724" spans="16:19" x14ac:dyDescent="0.2">
      <c r="P724" s="93"/>
      <c r="Q724" s="93"/>
      <c r="R724" s="93"/>
      <c r="S724" s="93"/>
    </row>
    <row r="725" spans="16:19" x14ac:dyDescent="0.2">
      <c r="P725" s="93"/>
      <c r="Q725" s="93"/>
      <c r="R725" s="93"/>
      <c r="S725" s="93"/>
    </row>
    <row r="726" spans="16:19" x14ac:dyDescent="0.2">
      <c r="P726" s="93"/>
      <c r="Q726" s="93"/>
      <c r="R726" s="93"/>
      <c r="S726" s="93"/>
    </row>
    <row r="727" spans="16:19" x14ac:dyDescent="0.2">
      <c r="P727" s="93"/>
      <c r="Q727" s="93"/>
      <c r="R727" s="93"/>
      <c r="S727" s="93"/>
    </row>
    <row r="728" spans="16:19" x14ac:dyDescent="0.2">
      <c r="P728" s="93"/>
      <c r="Q728" s="93"/>
      <c r="R728" s="93"/>
      <c r="S728" s="93"/>
    </row>
    <row r="729" spans="16:19" x14ac:dyDescent="0.2">
      <c r="P729" s="93"/>
      <c r="Q729" s="93"/>
      <c r="R729" s="93"/>
      <c r="S729" s="93"/>
    </row>
    <row r="730" spans="16:19" x14ac:dyDescent="0.2">
      <c r="P730" s="93"/>
      <c r="Q730" s="93"/>
      <c r="R730" s="93"/>
      <c r="S730" s="93"/>
    </row>
    <row r="731" spans="16:19" x14ac:dyDescent="0.2">
      <c r="P731" s="93"/>
      <c r="Q731" s="93"/>
      <c r="R731" s="93"/>
      <c r="S731" s="93"/>
    </row>
    <row r="732" spans="16:19" x14ac:dyDescent="0.2">
      <c r="P732" s="93"/>
      <c r="Q732" s="93"/>
      <c r="R732" s="93"/>
      <c r="S732" s="93"/>
    </row>
    <row r="733" spans="16:19" x14ac:dyDescent="0.2">
      <c r="P733" s="93"/>
      <c r="Q733" s="93"/>
      <c r="R733" s="93"/>
      <c r="S733" s="93"/>
    </row>
    <row r="734" spans="16:19" x14ac:dyDescent="0.2">
      <c r="P734" s="93"/>
      <c r="Q734" s="93"/>
      <c r="R734" s="93"/>
      <c r="S734" s="93"/>
    </row>
    <row r="735" spans="16:19" x14ac:dyDescent="0.2">
      <c r="P735" s="93"/>
      <c r="Q735" s="93"/>
      <c r="R735" s="93"/>
      <c r="S735" s="93"/>
    </row>
    <row r="736" spans="16:19" x14ac:dyDescent="0.2">
      <c r="P736" s="93"/>
      <c r="Q736" s="93"/>
      <c r="R736" s="93"/>
      <c r="S736" s="93"/>
    </row>
    <row r="737" spans="16:19" x14ac:dyDescent="0.2">
      <c r="P737" s="93"/>
      <c r="Q737" s="93"/>
      <c r="R737" s="93"/>
      <c r="S737" s="93"/>
    </row>
    <row r="738" spans="16:19" x14ac:dyDescent="0.2">
      <c r="P738" s="93"/>
      <c r="Q738" s="93"/>
      <c r="R738" s="93"/>
      <c r="S738" s="93"/>
    </row>
    <row r="739" spans="16:19" x14ac:dyDescent="0.2">
      <c r="P739" s="93"/>
      <c r="Q739" s="93"/>
      <c r="R739" s="93"/>
      <c r="S739" s="93"/>
    </row>
    <row r="740" spans="16:19" x14ac:dyDescent="0.2">
      <c r="P740" s="93"/>
      <c r="Q740" s="93"/>
      <c r="R740" s="93"/>
      <c r="S740" s="93"/>
    </row>
    <row r="741" spans="16:19" x14ac:dyDescent="0.2">
      <c r="P741" s="93"/>
      <c r="Q741" s="93"/>
      <c r="R741" s="93"/>
      <c r="S741" s="93"/>
    </row>
    <row r="742" spans="16:19" x14ac:dyDescent="0.2">
      <c r="P742" s="93"/>
      <c r="Q742" s="93"/>
      <c r="R742" s="93"/>
      <c r="S742" s="93"/>
    </row>
    <row r="743" spans="16:19" x14ac:dyDescent="0.2">
      <c r="P743" s="93"/>
      <c r="Q743" s="93"/>
      <c r="R743" s="93"/>
      <c r="S743" s="93"/>
    </row>
    <row r="744" spans="16:19" x14ac:dyDescent="0.2">
      <c r="P744" s="93"/>
      <c r="Q744" s="93"/>
      <c r="R744" s="93"/>
      <c r="S744" s="93"/>
    </row>
    <row r="745" spans="16:19" x14ac:dyDescent="0.2">
      <c r="P745" s="93"/>
      <c r="Q745" s="93"/>
      <c r="R745" s="93"/>
      <c r="S745" s="93"/>
    </row>
    <row r="746" spans="16:19" x14ac:dyDescent="0.2">
      <c r="P746" s="93"/>
      <c r="Q746" s="93"/>
      <c r="R746" s="93"/>
      <c r="S746" s="93"/>
    </row>
    <row r="747" spans="16:19" x14ac:dyDescent="0.2">
      <c r="P747" s="93"/>
      <c r="Q747" s="93"/>
      <c r="R747" s="93"/>
      <c r="S747" s="93"/>
    </row>
    <row r="748" spans="16:19" x14ac:dyDescent="0.2">
      <c r="P748" s="93"/>
      <c r="Q748" s="93"/>
      <c r="R748" s="93"/>
      <c r="S748" s="93"/>
    </row>
    <row r="749" spans="16:19" x14ac:dyDescent="0.2">
      <c r="P749" s="93"/>
      <c r="Q749" s="93"/>
      <c r="R749" s="93"/>
      <c r="S749" s="93"/>
    </row>
    <row r="750" spans="16:19" x14ac:dyDescent="0.2">
      <c r="P750" s="93"/>
      <c r="Q750" s="93"/>
      <c r="R750" s="93"/>
      <c r="S750" s="93"/>
    </row>
    <row r="751" spans="16:19" x14ac:dyDescent="0.2">
      <c r="P751" s="93"/>
      <c r="Q751" s="93"/>
      <c r="R751" s="93"/>
      <c r="S751" s="93"/>
    </row>
    <row r="752" spans="16:19" x14ac:dyDescent="0.2">
      <c r="P752" s="93"/>
      <c r="Q752" s="93"/>
      <c r="R752" s="93"/>
      <c r="S752" s="93"/>
    </row>
    <row r="753" spans="16:19" x14ac:dyDescent="0.2">
      <c r="P753" s="93"/>
      <c r="Q753" s="93"/>
      <c r="R753" s="93"/>
      <c r="S753" s="93"/>
    </row>
    <row r="754" spans="16:19" x14ac:dyDescent="0.2">
      <c r="P754" s="93"/>
      <c r="Q754" s="93"/>
      <c r="R754" s="93"/>
      <c r="S754" s="93"/>
    </row>
    <row r="755" spans="16:19" x14ac:dyDescent="0.2">
      <c r="P755" s="93"/>
      <c r="Q755" s="93"/>
      <c r="R755" s="93"/>
      <c r="S755" s="93"/>
    </row>
    <row r="756" spans="16:19" x14ac:dyDescent="0.2">
      <c r="P756" s="93"/>
      <c r="Q756" s="93"/>
      <c r="R756" s="93"/>
      <c r="S756" s="93"/>
    </row>
    <row r="757" spans="16:19" x14ac:dyDescent="0.2">
      <c r="P757" s="93"/>
      <c r="Q757" s="93"/>
      <c r="R757" s="93"/>
      <c r="S757" s="93"/>
    </row>
    <row r="758" spans="16:19" x14ac:dyDescent="0.2">
      <c r="P758" s="93"/>
      <c r="Q758" s="93"/>
      <c r="R758" s="93"/>
      <c r="S758" s="93"/>
    </row>
    <row r="759" spans="16:19" x14ac:dyDescent="0.2">
      <c r="P759" s="93"/>
      <c r="Q759" s="93"/>
      <c r="R759" s="93"/>
      <c r="S759" s="93"/>
    </row>
    <row r="760" spans="16:19" x14ac:dyDescent="0.2">
      <c r="P760" s="93"/>
      <c r="Q760" s="93"/>
      <c r="R760" s="93"/>
      <c r="S760" s="93"/>
    </row>
    <row r="761" spans="16:19" x14ac:dyDescent="0.2">
      <c r="P761" s="93"/>
      <c r="Q761" s="93"/>
      <c r="R761" s="93"/>
      <c r="S761" s="93"/>
    </row>
    <row r="762" spans="16:19" x14ac:dyDescent="0.2">
      <c r="P762" s="93"/>
      <c r="Q762" s="93"/>
      <c r="R762" s="93"/>
      <c r="S762" s="93"/>
    </row>
    <row r="763" spans="16:19" x14ac:dyDescent="0.2">
      <c r="P763" s="93"/>
      <c r="Q763" s="93"/>
      <c r="R763" s="93"/>
      <c r="S763" s="93"/>
    </row>
    <row r="764" spans="16:19" x14ac:dyDescent="0.2">
      <c r="P764" s="93"/>
      <c r="Q764" s="93"/>
      <c r="R764" s="93"/>
      <c r="S764" s="93"/>
    </row>
    <row r="765" spans="16:19" x14ac:dyDescent="0.2">
      <c r="P765" s="93"/>
      <c r="Q765" s="93"/>
      <c r="R765" s="93"/>
      <c r="S765" s="93"/>
    </row>
    <row r="766" spans="16:19" x14ac:dyDescent="0.2">
      <c r="P766" s="93"/>
      <c r="Q766" s="93"/>
      <c r="R766" s="93"/>
      <c r="S766" s="93"/>
    </row>
    <row r="767" spans="16:19" x14ac:dyDescent="0.2">
      <c r="P767" s="93"/>
      <c r="Q767" s="93"/>
      <c r="R767" s="93"/>
      <c r="S767" s="93"/>
    </row>
    <row r="768" spans="16:19" x14ac:dyDescent="0.2">
      <c r="P768" s="93"/>
      <c r="Q768" s="93"/>
      <c r="R768" s="93"/>
      <c r="S768" s="93"/>
    </row>
    <row r="769" spans="16:19" x14ac:dyDescent="0.2">
      <c r="P769" s="93"/>
      <c r="Q769" s="93"/>
      <c r="R769" s="93"/>
      <c r="S769" s="93"/>
    </row>
    <row r="770" spans="16:19" x14ac:dyDescent="0.2">
      <c r="P770" s="93"/>
      <c r="Q770" s="93"/>
      <c r="R770" s="93"/>
      <c r="S770" s="93"/>
    </row>
    <row r="771" spans="16:19" x14ac:dyDescent="0.2">
      <c r="P771" s="93"/>
      <c r="Q771" s="93"/>
      <c r="R771" s="93"/>
      <c r="S771" s="93"/>
    </row>
    <row r="772" spans="16:19" x14ac:dyDescent="0.2">
      <c r="P772" s="93"/>
      <c r="Q772" s="93"/>
      <c r="R772" s="93"/>
      <c r="S772" s="93"/>
    </row>
    <row r="773" spans="16:19" x14ac:dyDescent="0.2">
      <c r="P773" s="93"/>
      <c r="Q773" s="93"/>
      <c r="R773" s="93"/>
      <c r="S773" s="93"/>
    </row>
    <row r="774" spans="16:19" x14ac:dyDescent="0.2">
      <c r="P774" s="93"/>
      <c r="Q774" s="93"/>
      <c r="R774" s="93"/>
      <c r="S774" s="93"/>
    </row>
    <row r="775" spans="16:19" x14ac:dyDescent="0.2">
      <c r="P775" s="93"/>
      <c r="Q775" s="93"/>
      <c r="R775" s="93"/>
      <c r="S775" s="93"/>
    </row>
    <row r="776" spans="16:19" x14ac:dyDescent="0.2">
      <c r="P776" s="93"/>
      <c r="Q776" s="93"/>
      <c r="R776" s="93"/>
      <c r="S776" s="93"/>
    </row>
    <row r="777" spans="16:19" x14ac:dyDescent="0.2">
      <c r="P777" s="93"/>
      <c r="Q777" s="93"/>
      <c r="R777" s="93"/>
      <c r="S777" s="93"/>
    </row>
    <row r="778" spans="16:19" x14ac:dyDescent="0.2">
      <c r="P778" s="93"/>
      <c r="Q778" s="93"/>
      <c r="R778" s="93"/>
      <c r="S778" s="93"/>
    </row>
    <row r="779" spans="16:19" x14ac:dyDescent="0.2">
      <c r="P779" s="93"/>
      <c r="Q779" s="93"/>
      <c r="R779" s="93"/>
      <c r="S779" s="93"/>
    </row>
    <row r="780" spans="16:19" x14ac:dyDescent="0.2">
      <c r="P780" s="93"/>
      <c r="Q780" s="93"/>
      <c r="R780" s="93"/>
      <c r="S780" s="93"/>
    </row>
    <row r="781" spans="16:19" x14ac:dyDescent="0.2">
      <c r="P781" s="93"/>
      <c r="Q781" s="93"/>
      <c r="R781" s="93"/>
      <c r="S781" s="93"/>
    </row>
    <row r="782" spans="16:19" x14ac:dyDescent="0.2">
      <c r="P782" s="93"/>
      <c r="Q782" s="93"/>
      <c r="R782" s="93"/>
      <c r="S782" s="93"/>
    </row>
    <row r="783" spans="16:19" x14ac:dyDescent="0.2">
      <c r="P783" s="93"/>
      <c r="Q783" s="93"/>
      <c r="R783" s="93"/>
      <c r="S783" s="93"/>
    </row>
    <row r="784" spans="16:19" x14ac:dyDescent="0.2">
      <c r="P784" s="93"/>
      <c r="Q784" s="93"/>
      <c r="R784" s="93"/>
      <c r="S784" s="93"/>
    </row>
    <row r="785" spans="16:19" x14ac:dyDescent="0.2">
      <c r="P785" s="93"/>
      <c r="Q785" s="93"/>
      <c r="R785" s="93"/>
      <c r="S785" s="93"/>
    </row>
    <row r="786" spans="16:19" x14ac:dyDescent="0.2">
      <c r="P786" s="93"/>
      <c r="Q786" s="93"/>
      <c r="R786" s="93"/>
      <c r="S786" s="93"/>
    </row>
    <row r="787" spans="16:19" x14ac:dyDescent="0.2">
      <c r="P787" s="93"/>
      <c r="Q787" s="93"/>
      <c r="R787" s="93"/>
      <c r="S787" s="93"/>
    </row>
    <row r="788" spans="16:19" x14ac:dyDescent="0.2">
      <c r="P788" s="93"/>
      <c r="Q788" s="93"/>
      <c r="R788" s="93"/>
      <c r="S788" s="93"/>
    </row>
    <row r="789" spans="16:19" x14ac:dyDescent="0.2">
      <c r="P789" s="93"/>
      <c r="Q789" s="93"/>
      <c r="R789" s="93"/>
      <c r="S789" s="93"/>
    </row>
    <row r="790" spans="16:19" x14ac:dyDescent="0.2">
      <c r="P790" s="93"/>
      <c r="Q790" s="93"/>
      <c r="R790" s="93"/>
      <c r="S790" s="93"/>
    </row>
    <row r="791" spans="16:19" x14ac:dyDescent="0.2">
      <c r="P791" s="93"/>
      <c r="Q791" s="93"/>
      <c r="R791" s="93"/>
      <c r="S791" s="93"/>
    </row>
    <row r="792" spans="16:19" x14ac:dyDescent="0.2">
      <c r="P792" s="93"/>
      <c r="Q792" s="93"/>
      <c r="R792" s="93"/>
      <c r="S792" s="93"/>
    </row>
    <row r="793" spans="16:19" x14ac:dyDescent="0.2">
      <c r="P793" s="93"/>
      <c r="Q793" s="93"/>
      <c r="R793" s="93"/>
      <c r="S793" s="93"/>
    </row>
    <row r="794" spans="16:19" x14ac:dyDescent="0.2">
      <c r="P794" s="93"/>
      <c r="Q794" s="93"/>
      <c r="R794" s="93"/>
      <c r="S794" s="93"/>
    </row>
    <row r="795" spans="16:19" x14ac:dyDescent="0.2">
      <c r="P795" s="93"/>
      <c r="Q795" s="93"/>
      <c r="R795" s="93"/>
      <c r="S795" s="93"/>
    </row>
    <row r="796" spans="16:19" x14ac:dyDescent="0.2">
      <c r="P796" s="93"/>
      <c r="Q796" s="93"/>
      <c r="R796" s="93"/>
      <c r="S796" s="93"/>
    </row>
    <row r="797" spans="16:19" x14ac:dyDescent="0.2">
      <c r="P797" s="93"/>
      <c r="Q797" s="93"/>
      <c r="R797" s="93"/>
      <c r="S797" s="93"/>
    </row>
    <row r="798" spans="16:19" x14ac:dyDescent="0.2">
      <c r="P798" s="93"/>
      <c r="Q798" s="93"/>
      <c r="R798" s="93"/>
      <c r="S798" s="93"/>
    </row>
    <row r="799" spans="16:19" x14ac:dyDescent="0.2">
      <c r="P799" s="93"/>
      <c r="Q799" s="93"/>
      <c r="R799" s="93"/>
      <c r="S799" s="93"/>
    </row>
    <row r="800" spans="16:19" x14ac:dyDescent="0.2">
      <c r="P800" s="93"/>
      <c r="Q800" s="93"/>
      <c r="R800" s="93"/>
      <c r="S800" s="93"/>
    </row>
    <row r="801" spans="16:19" x14ac:dyDescent="0.2">
      <c r="P801" s="93"/>
      <c r="Q801" s="93"/>
      <c r="R801" s="93"/>
      <c r="S801" s="93"/>
    </row>
    <row r="802" spans="16:19" x14ac:dyDescent="0.2">
      <c r="P802" s="93"/>
      <c r="Q802" s="93"/>
      <c r="R802" s="93"/>
      <c r="S802" s="93"/>
    </row>
    <row r="803" spans="16:19" x14ac:dyDescent="0.2">
      <c r="P803" s="93"/>
      <c r="Q803" s="93"/>
      <c r="R803" s="93"/>
      <c r="S803" s="93"/>
    </row>
    <row r="804" spans="16:19" x14ac:dyDescent="0.2">
      <c r="P804" s="93"/>
      <c r="Q804" s="93"/>
      <c r="R804" s="93"/>
      <c r="S804" s="93"/>
    </row>
    <row r="805" spans="16:19" x14ac:dyDescent="0.2">
      <c r="P805" s="93"/>
      <c r="Q805" s="93"/>
      <c r="R805" s="93"/>
      <c r="S805" s="93"/>
    </row>
    <row r="806" spans="16:19" x14ac:dyDescent="0.2">
      <c r="P806" s="93"/>
      <c r="Q806" s="93"/>
      <c r="R806" s="93"/>
      <c r="S806" s="93"/>
    </row>
    <row r="807" spans="16:19" x14ac:dyDescent="0.2">
      <c r="P807" s="93"/>
      <c r="Q807" s="93"/>
      <c r="R807" s="93"/>
      <c r="S807" s="93"/>
    </row>
    <row r="808" spans="16:19" x14ac:dyDescent="0.2">
      <c r="P808" s="93"/>
      <c r="Q808" s="93"/>
      <c r="R808" s="93"/>
      <c r="S808" s="93"/>
    </row>
    <row r="809" spans="16:19" x14ac:dyDescent="0.2">
      <c r="P809" s="93"/>
      <c r="Q809" s="93"/>
      <c r="R809" s="93"/>
      <c r="S809" s="93"/>
    </row>
    <row r="810" spans="16:19" x14ac:dyDescent="0.2">
      <c r="P810" s="93"/>
      <c r="Q810" s="93"/>
      <c r="R810" s="93"/>
      <c r="S810" s="93"/>
    </row>
    <row r="811" spans="16:19" x14ac:dyDescent="0.2">
      <c r="P811" s="93"/>
      <c r="Q811" s="93"/>
      <c r="R811" s="93"/>
      <c r="S811" s="93"/>
    </row>
    <row r="812" spans="16:19" x14ac:dyDescent="0.2">
      <c r="P812" s="93"/>
      <c r="Q812" s="93"/>
      <c r="R812" s="93"/>
      <c r="S812" s="93"/>
    </row>
    <row r="813" spans="16:19" x14ac:dyDescent="0.2">
      <c r="P813" s="93"/>
      <c r="Q813" s="93"/>
      <c r="R813" s="93"/>
      <c r="S813" s="93"/>
    </row>
    <row r="814" spans="16:19" x14ac:dyDescent="0.2">
      <c r="P814" s="93"/>
      <c r="Q814" s="93"/>
      <c r="R814" s="93"/>
      <c r="S814" s="93"/>
    </row>
    <row r="815" spans="16:19" x14ac:dyDescent="0.2">
      <c r="P815" s="93"/>
      <c r="Q815" s="93"/>
      <c r="R815" s="93"/>
      <c r="S815" s="93"/>
    </row>
    <row r="816" spans="16:19" x14ac:dyDescent="0.2">
      <c r="P816" s="93"/>
      <c r="Q816" s="93"/>
      <c r="R816" s="93"/>
      <c r="S816" s="93"/>
    </row>
    <row r="817" spans="16:19" x14ac:dyDescent="0.2">
      <c r="P817" s="93"/>
      <c r="Q817" s="93"/>
      <c r="R817" s="93"/>
      <c r="S817" s="93"/>
    </row>
    <row r="818" spans="16:19" x14ac:dyDescent="0.2">
      <c r="P818" s="93"/>
      <c r="Q818" s="93"/>
      <c r="R818" s="93"/>
      <c r="S818" s="93"/>
    </row>
    <row r="819" spans="16:19" x14ac:dyDescent="0.2">
      <c r="P819" s="93"/>
      <c r="Q819" s="93"/>
      <c r="R819" s="93"/>
      <c r="S819" s="93"/>
    </row>
    <row r="820" spans="16:19" x14ac:dyDescent="0.2">
      <c r="P820" s="93"/>
      <c r="Q820" s="93"/>
      <c r="R820" s="93"/>
      <c r="S820" s="93"/>
    </row>
    <row r="821" spans="16:19" x14ac:dyDescent="0.2">
      <c r="P821" s="93"/>
      <c r="Q821" s="93"/>
      <c r="R821" s="93"/>
      <c r="S821" s="93"/>
    </row>
    <row r="822" spans="16:19" x14ac:dyDescent="0.2">
      <c r="P822" s="93"/>
      <c r="Q822" s="93"/>
      <c r="R822" s="93"/>
      <c r="S822" s="93"/>
    </row>
    <row r="823" spans="16:19" x14ac:dyDescent="0.2">
      <c r="P823" s="93"/>
      <c r="Q823" s="93"/>
      <c r="R823" s="93"/>
      <c r="S823" s="93"/>
    </row>
    <row r="824" spans="16:19" x14ac:dyDescent="0.2">
      <c r="P824" s="93"/>
      <c r="Q824" s="93"/>
      <c r="R824" s="93"/>
      <c r="S824" s="93"/>
    </row>
    <row r="825" spans="16:19" x14ac:dyDescent="0.2">
      <c r="P825" s="93"/>
      <c r="Q825" s="93"/>
      <c r="R825" s="93"/>
      <c r="S825" s="93"/>
    </row>
    <row r="826" spans="16:19" x14ac:dyDescent="0.2">
      <c r="P826" s="93"/>
      <c r="Q826" s="93"/>
      <c r="R826" s="93"/>
      <c r="S826" s="93"/>
    </row>
    <row r="827" spans="16:19" x14ac:dyDescent="0.2">
      <c r="P827" s="93"/>
      <c r="Q827" s="93"/>
      <c r="R827" s="93"/>
      <c r="S827" s="93"/>
    </row>
    <row r="828" spans="16:19" x14ac:dyDescent="0.2">
      <c r="P828" s="93"/>
      <c r="Q828" s="93"/>
      <c r="R828" s="93"/>
      <c r="S828" s="93"/>
    </row>
    <row r="829" spans="16:19" x14ac:dyDescent="0.2">
      <c r="P829" s="93"/>
      <c r="Q829" s="93"/>
      <c r="R829" s="93"/>
      <c r="S829" s="93"/>
    </row>
    <row r="830" spans="16:19" x14ac:dyDescent="0.2">
      <c r="P830" s="93"/>
      <c r="Q830" s="93"/>
      <c r="R830" s="93"/>
      <c r="S830" s="93"/>
    </row>
    <row r="831" spans="16:19" x14ac:dyDescent="0.2">
      <c r="P831" s="93"/>
      <c r="Q831" s="93"/>
      <c r="R831" s="93"/>
      <c r="S831" s="93"/>
    </row>
    <row r="832" spans="16:19" x14ac:dyDescent="0.2">
      <c r="P832" s="93"/>
      <c r="Q832" s="93"/>
      <c r="R832" s="93"/>
      <c r="S832" s="93"/>
    </row>
    <row r="833" spans="16:19" x14ac:dyDescent="0.2">
      <c r="P833" s="93"/>
      <c r="Q833" s="93"/>
      <c r="R833" s="93"/>
      <c r="S833" s="93"/>
    </row>
    <row r="834" spans="16:19" x14ac:dyDescent="0.2">
      <c r="P834" s="93"/>
      <c r="Q834" s="93"/>
      <c r="R834" s="93"/>
      <c r="S834" s="93"/>
    </row>
    <row r="835" spans="16:19" x14ac:dyDescent="0.2">
      <c r="P835" s="93"/>
      <c r="Q835" s="93"/>
      <c r="R835" s="93"/>
      <c r="S835" s="93"/>
    </row>
    <row r="836" spans="16:19" x14ac:dyDescent="0.2">
      <c r="P836" s="93"/>
      <c r="Q836" s="93"/>
      <c r="R836" s="93"/>
      <c r="S836" s="93"/>
    </row>
    <row r="837" spans="16:19" x14ac:dyDescent="0.2">
      <c r="P837" s="93"/>
      <c r="Q837" s="93"/>
      <c r="R837" s="93"/>
      <c r="S837" s="93"/>
    </row>
    <row r="838" spans="16:19" x14ac:dyDescent="0.2">
      <c r="P838" s="93"/>
      <c r="Q838" s="93"/>
      <c r="R838" s="93"/>
      <c r="S838" s="93"/>
    </row>
    <row r="839" spans="16:19" x14ac:dyDescent="0.2">
      <c r="P839" s="93"/>
      <c r="Q839" s="93"/>
      <c r="R839" s="93"/>
      <c r="S839" s="93"/>
    </row>
    <row r="840" spans="16:19" x14ac:dyDescent="0.2">
      <c r="P840" s="93"/>
      <c r="Q840" s="93"/>
      <c r="R840" s="93"/>
      <c r="S840" s="93"/>
    </row>
    <row r="841" spans="16:19" x14ac:dyDescent="0.2">
      <c r="P841" s="93"/>
      <c r="Q841" s="93"/>
      <c r="R841" s="93"/>
      <c r="S841" s="93"/>
    </row>
    <row r="842" spans="16:19" x14ac:dyDescent="0.2">
      <c r="P842" s="93"/>
      <c r="Q842" s="93"/>
      <c r="R842" s="93"/>
      <c r="S842" s="93"/>
    </row>
    <row r="843" spans="16:19" x14ac:dyDescent="0.2">
      <c r="P843" s="93"/>
      <c r="Q843" s="93"/>
      <c r="R843" s="93"/>
      <c r="S843" s="93"/>
    </row>
    <row r="844" spans="16:19" x14ac:dyDescent="0.2">
      <c r="P844" s="93"/>
      <c r="Q844" s="93"/>
      <c r="R844" s="93"/>
      <c r="S844" s="93"/>
    </row>
    <row r="845" spans="16:19" x14ac:dyDescent="0.2">
      <c r="P845" s="93"/>
      <c r="Q845" s="93"/>
      <c r="R845" s="93"/>
      <c r="S845" s="93"/>
    </row>
    <row r="846" spans="16:19" x14ac:dyDescent="0.2">
      <c r="P846" s="93"/>
      <c r="Q846" s="93"/>
      <c r="R846" s="93"/>
      <c r="S846" s="93"/>
    </row>
    <row r="847" spans="16:19" x14ac:dyDescent="0.2">
      <c r="P847" s="93"/>
      <c r="Q847" s="93"/>
      <c r="R847" s="93"/>
      <c r="S847" s="93"/>
    </row>
    <row r="848" spans="16:19" x14ac:dyDescent="0.2">
      <c r="P848" s="93"/>
      <c r="Q848" s="93"/>
      <c r="R848" s="93"/>
      <c r="S848" s="93"/>
    </row>
    <row r="849" spans="16:19" x14ac:dyDescent="0.2">
      <c r="P849" s="93"/>
      <c r="Q849" s="93"/>
      <c r="R849" s="93"/>
      <c r="S849" s="93"/>
    </row>
    <row r="850" spans="16:19" x14ac:dyDescent="0.2">
      <c r="P850" s="93"/>
      <c r="Q850" s="93"/>
      <c r="R850" s="93"/>
      <c r="S850" s="93"/>
    </row>
    <row r="851" spans="16:19" x14ac:dyDescent="0.2">
      <c r="P851" s="93"/>
      <c r="Q851" s="93"/>
      <c r="R851" s="93"/>
      <c r="S851" s="93"/>
    </row>
    <row r="852" spans="16:19" x14ac:dyDescent="0.2">
      <c r="P852" s="93"/>
      <c r="Q852" s="93"/>
      <c r="R852" s="93"/>
      <c r="S852" s="93"/>
    </row>
    <row r="853" spans="16:19" x14ac:dyDescent="0.2">
      <c r="P853" s="93"/>
      <c r="Q853" s="93"/>
      <c r="R853" s="93"/>
      <c r="S853" s="93"/>
    </row>
    <row r="854" spans="16:19" x14ac:dyDescent="0.2">
      <c r="P854" s="93"/>
      <c r="Q854" s="93"/>
      <c r="R854" s="93"/>
      <c r="S854" s="93"/>
    </row>
    <row r="855" spans="16:19" x14ac:dyDescent="0.2">
      <c r="P855" s="93"/>
      <c r="Q855" s="93"/>
      <c r="R855" s="93"/>
      <c r="S855" s="93"/>
    </row>
    <row r="856" spans="16:19" x14ac:dyDescent="0.2">
      <c r="P856" s="93"/>
      <c r="Q856" s="93"/>
      <c r="R856" s="93"/>
      <c r="S856" s="93"/>
    </row>
    <row r="857" spans="16:19" x14ac:dyDescent="0.2">
      <c r="P857" s="93"/>
      <c r="Q857" s="93"/>
      <c r="R857" s="93"/>
      <c r="S857" s="93"/>
    </row>
    <row r="858" spans="16:19" x14ac:dyDescent="0.2">
      <c r="P858" s="93"/>
      <c r="Q858" s="93"/>
      <c r="R858" s="93"/>
      <c r="S858" s="93"/>
    </row>
    <row r="859" spans="16:19" x14ac:dyDescent="0.2">
      <c r="P859" s="93"/>
      <c r="Q859" s="93"/>
      <c r="R859" s="93"/>
      <c r="S859" s="93"/>
    </row>
    <row r="860" spans="16:19" x14ac:dyDescent="0.2">
      <c r="P860" s="93"/>
      <c r="Q860" s="93"/>
      <c r="R860" s="93"/>
      <c r="S860" s="93"/>
    </row>
    <row r="861" spans="16:19" x14ac:dyDescent="0.2">
      <c r="P861" s="93"/>
      <c r="Q861" s="93"/>
      <c r="R861" s="93"/>
      <c r="S861" s="93"/>
    </row>
    <row r="862" spans="16:19" x14ac:dyDescent="0.2">
      <c r="P862" s="93"/>
      <c r="Q862" s="93"/>
      <c r="R862" s="93"/>
      <c r="S862" s="93"/>
    </row>
    <row r="863" spans="16:19" x14ac:dyDescent="0.2">
      <c r="P863" s="93"/>
      <c r="Q863" s="93"/>
      <c r="R863" s="93"/>
      <c r="S863" s="93"/>
    </row>
    <row r="864" spans="16:19" x14ac:dyDescent="0.2">
      <c r="P864" s="93"/>
      <c r="Q864" s="93"/>
      <c r="R864" s="93"/>
      <c r="S864" s="93"/>
    </row>
    <row r="865" spans="16:19" x14ac:dyDescent="0.2">
      <c r="P865" s="93"/>
      <c r="Q865" s="93"/>
      <c r="R865" s="93"/>
      <c r="S865" s="93"/>
    </row>
    <row r="866" spans="16:19" x14ac:dyDescent="0.2">
      <c r="P866" s="93"/>
      <c r="Q866" s="93"/>
      <c r="R866" s="93"/>
      <c r="S866" s="93"/>
    </row>
    <row r="867" spans="16:19" x14ac:dyDescent="0.2">
      <c r="P867" s="93"/>
      <c r="Q867" s="93"/>
      <c r="R867" s="93"/>
      <c r="S867" s="93"/>
    </row>
    <row r="868" spans="16:19" x14ac:dyDescent="0.2">
      <c r="P868" s="93"/>
      <c r="Q868" s="93"/>
      <c r="R868" s="93"/>
      <c r="S868" s="93"/>
    </row>
    <row r="869" spans="16:19" x14ac:dyDescent="0.2">
      <c r="P869" s="93"/>
      <c r="Q869" s="93"/>
      <c r="R869" s="93"/>
      <c r="S869" s="93"/>
    </row>
    <row r="870" spans="16:19" x14ac:dyDescent="0.2">
      <c r="P870" s="93"/>
      <c r="Q870" s="93"/>
      <c r="R870" s="93"/>
      <c r="S870" s="93"/>
    </row>
    <row r="871" spans="16:19" x14ac:dyDescent="0.2">
      <c r="P871" s="93"/>
      <c r="Q871" s="93"/>
      <c r="R871" s="93"/>
      <c r="S871" s="93"/>
    </row>
    <row r="872" spans="16:19" x14ac:dyDescent="0.2">
      <c r="P872" s="93"/>
      <c r="Q872" s="93"/>
      <c r="R872" s="93"/>
      <c r="S872" s="93"/>
    </row>
    <row r="873" spans="16:19" x14ac:dyDescent="0.2">
      <c r="P873" s="93"/>
      <c r="Q873" s="93"/>
      <c r="R873" s="93"/>
      <c r="S873" s="93"/>
    </row>
    <row r="874" spans="16:19" x14ac:dyDescent="0.2">
      <c r="P874" s="93"/>
      <c r="Q874" s="93"/>
      <c r="R874" s="93"/>
      <c r="S874" s="93"/>
    </row>
    <row r="875" spans="16:19" x14ac:dyDescent="0.2">
      <c r="P875" s="93"/>
      <c r="Q875" s="93"/>
      <c r="R875" s="93"/>
      <c r="S875" s="93"/>
    </row>
    <row r="876" spans="16:19" x14ac:dyDescent="0.2">
      <c r="P876" s="93"/>
      <c r="Q876" s="93"/>
      <c r="R876" s="93"/>
      <c r="S876" s="93"/>
    </row>
    <row r="877" spans="16:19" x14ac:dyDescent="0.2">
      <c r="P877" s="93"/>
      <c r="Q877" s="93"/>
      <c r="R877" s="93"/>
      <c r="S877" s="93"/>
    </row>
    <row r="878" spans="16:19" x14ac:dyDescent="0.2">
      <c r="P878" s="93"/>
      <c r="Q878" s="93"/>
      <c r="R878" s="93"/>
      <c r="S878" s="93"/>
    </row>
    <row r="879" spans="16:19" x14ac:dyDescent="0.2">
      <c r="P879" s="93"/>
      <c r="Q879" s="93"/>
      <c r="R879" s="93"/>
      <c r="S879" s="93"/>
    </row>
    <row r="880" spans="16:19" x14ac:dyDescent="0.2">
      <c r="P880" s="93"/>
      <c r="Q880" s="93"/>
      <c r="R880" s="93"/>
      <c r="S880" s="93"/>
    </row>
    <row r="881" spans="16:19" x14ac:dyDescent="0.2">
      <c r="P881" s="93"/>
      <c r="Q881" s="93"/>
      <c r="R881" s="93"/>
      <c r="S881" s="93"/>
    </row>
    <row r="882" spans="16:19" x14ac:dyDescent="0.2">
      <c r="P882" s="93"/>
      <c r="Q882" s="93"/>
      <c r="R882" s="93"/>
      <c r="S882" s="93"/>
    </row>
    <row r="883" spans="16:19" x14ac:dyDescent="0.2">
      <c r="P883" s="93"/>
      <c r="Q883" s="93"/>
      <c r="R883" s="93"/>
      <c r="S883" s="93"/>
    </row>
    <row r="884" spans="16:19" x14ac:dyDescent="0.2">
      <c r="P884" s="93"/>
      <c r="Q884" s="93"/>
      <c r="R884" s="93"/>
      <c r="S884" s="93"/>
    </row>
    <row r="885" spans="16:19" x14ac:dyDescent="0.2">
      <c r="P885" s="93"/>
      <c r="Q885" s="93"/>
      <c r="R885" s="93"/>
      <c r="S885" s="93"/>
    </row>
    <row r="886" spans="16:19" x14ac:dyDescent="0.2">
      <c r="P886" s="93"/>
      <c r="Q886" s="93"/>
      <c r="R886" s="93"/>
      <c r="S886" s="93"/>
    </row>
    <row r="887" spans="16:19" x14ac:dyDescent="0.2">
      <c r="P887" s="93"/>
      <c r="Q887" s="93"/>
      <c r="R887" s="93"/>
      <c r="S887" s="93"/>
    </row>
    <row r="888" spans="16:19" x14ac:dyDescent="0.2">
      <c r="P888" s="93"/>
      <c r="Q888" s="93"/>
      <c r="R888" s="93"/>
      <c r="S888" s="93"/>
    </row>
    <row r="889" spans="16:19" x14ac:dyDescent="0.2">
      <c r="P889" s="93"/>
      <c r="Q889" s="93"/>
      <c r="R889" s="93"/>
      <c r="S889" s="93"/>
    </row>
    <row r="890" spans="16:19" x14ac:dyDescent="0.2">
      <c r="P890" s="93"/>
      <c r="Q890" s="93"/>
      <c r="R890" s="93"/>
      <c r="S890" s="93"/>
    </row>
    <row r="891" spans="16:19" x14ac:dyDescent="0.2">
      <c r="P891" s="93"/>
      <c r="Q891" s="93"/>
      <c r="R891" s="93"/>
      <c r="S891" s="93"/>
    </row>
    <row r="892" spans="16:19" x14ac:dyDescent="0.2">
      <c r="P892" s="93"/>
      <c r="Q892" s="93"/>
      <c r="R892" s="93"/>
      <c r="S892" s="93"/>
    </row>
    <row r="893" spans="16:19" x14ac:dyDescent="0.2">
      <c r="P893" s="93"/>
      <c r="Q893" s="93"/>
      <c r="R893" s="93"/>
      <c r="S893" s="93"/>
    </row>
    <row r="894" spans="16:19" x14ac:dyDescent="0.2">
      <c r="P894" s="93"/>
      <c r="Q894" s="93"/>
      <c r="R894" s="93"/>
      <c r="S894" s="93"/>
    </row>
    <row r="895" spans="16:19" x14ac:dyDescent="0.2">
      <c r="P895" s="93"/>
      <c r="Q895" s="93"/>
      <c r="R895" s="93"/>
      <c r="S895" s="93"/>
    </row>
    <row r="896" spans="16:19" x14ac:dyDescent="0.2">
      <c r="P896" s="93"/>
      <c r="Q896" s="93"/>
      <c r="R896" s="93"/>
      <c r="S896" s="93"/>
    </row>
    <row r="897" spans="16:19" x14ac:dyDescent="0.2">
      <c r="P897" s="93"/>
      <c r="Q897" s="93"/>
      <c r="R897" s="93"/>
      <c r="S897" s="93"/>
    </row>
    <row r="898" spans="16:19" x14ac:dyDescent="0.2">
      <c r="P898" s="93"/>
      <c r="Q898" s="93"/>
      <c r="R898" s="93"/>
      <c r="S898" s="93"/>
    </row>
    <row r="899" spans="16:19" x14ac:dyDescent="0.2">
      <c r="P899" s="93"/>
      <c r="Q899" s="93"/>
      <c r="R899" s="93"/>
      <c r="S899" s="93"/>
    </row>
    <row r="900" spans="16:19" x14ac:dyDescent="0.2">
      <c r="P900" s="93"/>
      <c r="Q900" s="93"/>
      <c r="R900" s="93"/>
      <c r="S900" s="93"/>
    </row>
    <row r="901" spans="16:19" x14ac:dyDescent="0.2">
      <c r="P901" s="93"/>
      <c r="Q901" s="93"/>
      <c r="R901" s="93"/>
      <c r="S901" s="93"/>
    </row>
    <row r="902" spans="16:19" x14ac:dyDescent="0.2">
      <c r="P902" s="93"/>
      <c r="Q902" s="93"/>
      <c r="R902" s="93"/>
      <c r="S902" s="93"/>
    </row>
    <row r="903" spans="16:19" x14ac:dyDescent="0.2">
      <c r="P903" s="93"/>
      <c r="Q903" s="93"/>
      <c r="R903" s="93"/>
      <c r="S903" s="93"/>
    </row>
    <row r="904" spans="16:19" x14ac:dyDescent="0.2">
      <c r="P904" s="93"/>
      <c r="Q904" s="93"/>
      <c r="R904" s="93"/>
      <c r="S904" s="93"/>
    </row>
    <row r="905" spans="16:19" x14ac:dyDescent="0.2">
      <c r="P905" s="93"/>
      <c r="Q905" s="93"/>
      <c r="R905" s="93"/>
      <c r="S905" s="93"/>
    </row>
    <row r="906" spans="16:19" x14ac:dyDescent="0.2">
      <c r="P906" s="93"/>
      <c r="Q906" s="93"/>
      <c r="R906" s="93"/>
      <c r="S906" s="93"/>
    </row>
    <row r="907" spans="16:19" x14ac:dyDescent="0.2">
      <c r="P907" s="93"/>
      <c r="Q907" s="93"/>
      <c r="R907" s="93"/>
      <c r="S907" s="93"/>
    </row>
    <row r="908" spans="16:19" x14ac:dyDescent="0.2">
      <c r="P908" s="93"/>
      <c r="Q908" s="93"/>
      <c r="R908" s="93"/>
      <c r="S908" s="93"/>
    </row>
    <row r="909" spans="16:19" x14ac:dyDescent="0.2">
      <c r="P909" s="93"/>
      <c r="Q909" s="93"/>
      <c r="R909" s="93"/>
      <c r="S909" s="93"/>
    </row>
    <row r="910" spans="16:19" x14ac:dyDescent="0.2">
      <c r="P910" s="93"/>
      <c r="Q910" s="93"/>
      <c r="R910" s="93"/>
      <c r="S910" s="93"/>
    </row>
    <row r="911" spans="16:19" x14ac:dyDescent="0.2">
      <c r="P911" s="93"/>
      <c r="Q911" s="93"/>
      <c r="R911" s="93"/>
      <c r="S911" s="93"/>
    </row>
    <row r="912" spans="16:19" x14ac:dyDescent="0.2">
      <c r="P912" s="93"/>
      <c r="Q912" s="93"/>
      <c r="R912" s="93"/>
      <c r="S912" s="93"/>
    </row>
    <row r="913" spans="16:19" x14ac:dyDescent="0.2">
      <c r="P913" s="93"/>
      <c r="Q913" s="93"/>
      <c r="R913" s="93"/>
      <c r="S913" s="93"/>
    </row>
    <row r="914" spans="16:19" x14ac:dyDescent="0.2">
      <c r="P914" s="93"/>
      <c r="Q914" s="93"/>
      <c r="R914" s="93"/>
      <c r="S914" s="93"/>
    </row>
    <row r="915" spans="16:19" x14ac:dyDescent="0.2">
      <c r="P915" s="93"/>
      <c r="Q915" s="93"/>
      <c r="R915" s="93"/>
      <c r="S915" s="93"/>
    </row>
    <row r="916" spans="16:19" x14ac:dyDescent="0.2">
      <c r="P916" s="93"/>
      <c r="Q916" s="93"/>
      <c r="R916" s="93"/>
      <c r="S916" s="93"/>
    </row>
    <row r="917" spans="16:19" x14ac:dyDescent="0.2">
      <c r="P917" s="93"/>
      <c r="Q917" s="93"/>
      <c r="R917" s="93"/>
      <c r="S917" s="93"/>
    </row>
    <row r="918" spans="16:19" x14ac:dyDescent="0.2">
      <c r="P918" s="93"/>
      <c r="Q918" s="93"/>
      <c r="R918" s="93"/>
      <c r="S918" s="93"/>
    </row>
    <row r="919" spans="16:19" x14ac:dyDescent="0.2">
      <c r="P919" s="93"/>
      <c r="Q919" s="93"/>
      <c r="R919" s="93"/>
      <c r="S919" s="93"/>
    </row>
    <row r="920" spans="16:19" x14ac:dyDescent="0.2">
      <c r="P920" s="93"/>
      <c r="Q920" s="93"/>
      <c r="R920" s="93"/>
      <c r="S920" s="93"/>
    </row>
    <row r="921" spans="16:19" x14ac:dyDescent="0.2">
      <c r="P921" s="93"/>
      <c r="Q921" s="93"/>
      <c r="R921" s="93"/>
      <c r="S921" s="93"/>
    </row>
    <row r="922" spans="16:19" x14ac:dyDescent="0.2">
      <c r="P922" s="93"/>
      <c r="Q922" s="93"/>
      <c r="R922" s="93"/>
      <c r="S922" s="93"/>
    </row>
    <row r="923" spans="16:19" x14ac:dyDescent="0.2">
      <c r="P923" s="93"/>
      <c r="Q923" s="93"/>
      <c r="R923" s="93"/>
      <c r="S923" s="93"/>
    </row>
    <row r="924" spans="16:19" x14ac:dyDescent="0.2">
      <c r="P924" s="93"/>
      <c r="Q924" s="93"/>
      <c r="R924" s="93"/>
      <c r="S924" s="93"/>
    </row>
    <row r="925" spans="16:19" x14ac:dyDescent="0.2">
      <c r="P925" s="93"/>
      <c r="Q925" s="93"/>
      <c r="R925" s="93"/>
      <c r="S925" s="93"/>
    </row>
    <row r="926" spans="16:19" x14ac:dyDescent="0.2">
      <c r="P926" s="93"/>
      <c r="Q926" s="93"/>
      <c r="R926" s="93"/>
      <c r="S926" s="93"/>
    </row>
    <row r="927" spans="16:19" x14ac:dyDescent="0.2">
      <c r="P927" s="93"/>
      <c r="Q927" s="93"/>
      <c r="R927" s="93"/>
      <c r="S927" s="93"/>
    </row>
    <row r="928" spans="16:19" x14ac:dyDescent="0.2">
      <c r="P928" s="93"/>
      <c r="Q928" s="93"/>
      <c r="R928" s="93"/>
      <c r="S928" s="93"/>
    </row>
    <row r="929" spans="16:19" x14ac:dyDescent="0.2">
      <c r="P929" s="93"/>
      <c r="Q929" s="93"/>
      <c r="R929" s="93"/>
      <c r="S929" s="93"/>
    </row>
    <row r="930" spans="16:19" x14ac:dyDescent="0.2">
      <c r="P930" s="93"/>
      <c r="Q930" s="93"/>
      <c r="R930" s="93"/>
      <c r="S930" s="93"/>
    </row>
    <row r="931" spans="16:19" x14ac:dyDescent="0.2">
      <c r="P931" s="93"/>
      <c r="Q931" s="93"/>
      <c r="R931" s="93"/>
      <c r="S931" s="93"/>
    </row>
    <row r="932" spans="16:19" x14ac:dyDescent="0.2">
      <c r="P932" s="93"/>
      <c r="Q932" s="93"/>
      <c r="R932" s="93"/>
      <c r="S932" s="93"/>
    </row>
    <row r="933" spans="16:19" x14ac:dyDescent="0.2">
      <c r="P933" s="93"/>
      <c r="Q933" s="93"/>
      <c r="R933" s="93"/>
      <c r="S933" s="93"/>
    </row>
    <row r="934" spans="16:19" x14ac:dyDescent="0.2">
      <c r="P934" s="93"/>
      <c r="Q934" s="93"/>
      <c r="R934" s="93"/>
      <c r="S934" s="93"/>
    </row>
    <row r="935" spans="16:19" x14ac:dyDescent="0.2">
      <c r="P935" s="93"/>
      <c r="Q935" s="93"/>
      <c r="R935" s="93"/>
      <c r="S935" s="93"/>
    </row>
    <row r="936" spans="16:19" x14ac:dyDescent="0.2">
      <c r="P936" s="93"/>
      <c r="Q936" s="93"/>
      <c r="R936" s="93"/>
      <c r="S936" s="93"/>
    </row>
    <row r="937" spans="16:19" x14ac:dyDescent="0.2">
      <c r="P937" s="93"/>
      <c r="Q937" s="93"/>
      <c r="R937" s="93"/>
      <c r="S937" s="93"/>
    </row>
    <row r="938" spans="16:19" x14ac:dyDescent="0.2">
      <c r="P938" s="93"/>
      <c r="Q938" s="93"/>
      <c r="R938" s="93"/>
      <c r="S938" s="93"/>
    </row>
    <row r="939" spans="16:19" x14ac:dyDescent="0.2">
      <c r="P939" s="93"/>
      <c r="Q939" s="93"/>
      <c r="R939" s="93"/>
      <c r="S939" s="93"/>
    </row>
    <row r="940" spans="16:19" x14ac:dyDescent="0.2">
      <c r="P940" s="93"/>
      <c r="Q940" s="93"/>
      <c r="R940" s="93"/>
      <c r="S940" s="93"/>
    </row>
    <row r="941" spans="16:19" x14ac:dyDescent="0.2">
      <c r="P941" s="93"/>
      <c r="Q941" s="93"/>
      <c r="R941" s="93"/>
      <c r="S941" s="93"/>
    </row>
    <row r="942" spans="16:19" x14ac:dyDescent="0.2">
      <c r="P942" s="93"/>
      <c r="Q942" s="93"/>
      <c r="R942" s="93"/>
      <c r="S942" s="93"/>
    </row>
    <row r="943" spans="16:19" x14ac:dyDescent="0.2">
      <c r="P943" s="93"/>
      <c r="Q943" s="93"/>
      <c r="R943" s="93"/>
      <c r="S943" s="93"/>
    </row>
    <row r="944" spans="16:19" x14ac:dyDescent="0.2">
      <c r="P944" s="93"/>
      <c r="Q944" s="93"/>
      <c r="R944" s="93"/>
      <c r="S944" s="93"/>
    </row>
    <row r="945" spans="16:19" x14ac:dyDescent="0.2">
      <c r="P945" s="93"/>
      <c r="Q945" s="93"/>
      <c r="R945" s="93"/>
      <c r="S945" s="93"/>
    </row>
    <row r="946" spans="16:19" x14ac:dyDescent="0.2">
      <c r="P946" s="93"/>
      <c r="Q946" s="93"/>
      <c r="R946" s="93"/>
      <c r="S946" s="93"/>
    </row>
    <row r="947" spans="16:19" x14ac:dyDescent="0.2">
      <c r="P947" s="93"/>
      <c r="Q947" s="93"/>
      <c r="R947" s="93"/>
      <c r="S947" s="93"/>
    </row>
    <row r="948" spans="16:19" x14ac:dyDescent="0.2">
      <c r="P948" s="93"/>
      <c r="Q948" s="93"/>
      <c r="R948" s="93"/>
      <c r="S948" s="93"/>
    </row>
    <row r="949" spans="16:19" x14ac:dyDescent="0.2">
      <c r="P949" s="93"/>
      <c r="Q949" s="93"/>
      <c r="R949" s="93"/>
      <c r="S949" s="93"/>
    </row>
    <row r="950" spans="16:19" x14ac:dyDescent="0.2">
      <c r="P950" s="93"/>
      <c r="Q950" s="93"/>
      <c r="R950" s="93"/>
      <c r="S950" s="93"/>
    </row>
    <row r="951" spans="16:19" x14ac:dyDescent="0.2">
      <c r="P951" s="93"/>
      <c r="Q951" s="93"/>
      <c r="R951" s="93"/>
      <c r="S951" s="93"/>
    </row>
    <row r="952" spans="16:19" x14ac:dyDescent="0.2">
      <c r="P952" s="93"/>
      <c r="Q952" s="93"/>
      <c r="R952" s="93"/>
      <c r="S952" s="93"/>
    </row>
    <row r="953" spans="16:19" x14ac:dyDescent="0.2">
      <c r="P953" s="93"/>
      <c r="Q953" s="93"/>
      <c r="R953" s="93"/>
      <c r="S953" s="93"/>
    </row>
    <row r="954" spans="16:19" x14ac:dyDescent="0.2">
      <c r="P954" s="93"/>
      <c r="Q954" s="93"/>
      <c r="R954" s="93"/>
      <c r="S954" s="93"/>
    </row>
    <row r="955" spans="16:19" x14ac:dyDescent="0.2">
      <c r="P955" s="93"/>
      <c r="Q955" s="93"/>
      <c r="R955" s="93"/>
      <c r="S955" s="93"/>
    </row>
    <row r="956" spans="16:19" x14ac:dyDescent="0.2">
      <c r="P956" s="93"/>
      <c r="Q956" s="93"/>
      <c r="R956" s="93"/>
      <c r="S956" s="93"/>
    </row>
    <row r="957" spans="16:19" x14ac:dyDescent="0.2">
      <c r="P957" s="93"/>
      <c r="Q957" s="93"/>
      <c r="R957" s="93"/>
      <c r="S957" s="93"/>
    </row>
    <row r="958" spans="16:19" x14ac:dyDescent="0.2">
      <c r="P958" s="93"/>
      <c r="Q958" s="93"/>
      <c r="R958" s="93"/>
      <c r="S958" s="93"/>
    </row>
    <row r="959" spans="16:19" x14ac:dyDescent="0.2">
      <c r="P959" s="93"/>
      <c r="Q959" s="93"/>
      <c r="R959" s="93"/>
      <c r="S959" s="93"/>
    </row>
    <row r="960" spans="16:19" x14ac:dyDescent="0.2">
      <c r="P960" s="93"/>
      <c r="Q960" s="93"/>
      <c r="R960" s="93"/>
      <c r="S960" s="93"/>
    </row>
    <row r="961" spans="16:19" x14ac:dyDescent="0.2">
      <c r="P961" s="93"/>
      <c r="Q961" s="93"/>
      <c r="R961" s="93"/>
      <c r="S961" s="93"/>
    </row>
    <row r="962" spans="16:19" x14ac:dyDescent="0.2">
      <c r="P962" s="93"/>
      <c r="Q962" s="93"/>
      <c r="R962" s="93"/>
      <c r="S962" s="93"/>
    </row>
    <row r="963" spans="16:19" x14ac:dyDescent="0.2">
      <c r="P963" s="93"/>
      <c r="Q963" s="93"/>
      <c r="R963" s="93"/>
      <c r="S963" s="93"/>
    </row>
    <row r="964" spans="16:19" x14ac:dyDescent="0.2">
      <c r="P964" s="93"/>
      <c r="Q964" s="93"/>
      <c r="R964" s="93"/>
      <c r="S964" s="93"/>
    </row>
    <row r="965" spans="16:19" x14ac:dyDescent="0.2">
      <c r="P965" s="93"/>
      <c r="Q965" s="93"/>
      <c r="R965" s="93"/>
      <c r="S965" s="93"/>
    </row>
    <row r="966" spans="16:19" x14ac:dyDescent="0.2">
      <c r="P966" s="93"/>
      <c r="Q966" s="93"/>
      <c r="R966" s="93"/>
      <c r="S966" s="93"/>
    </row>
    <row r="967" spans="16:19" x14ac:dyDescent="0.2">
      <c r="P967" s="93"/>
      <c r="Q967" s="93"/>
      <c r="R967" s="93"/>
      <c r="S967" s="93"/>
    </row>
    <row r="968" spans="16:19" x14ac:dyDescent="0.2">
      <c r="P968" s="93"/>
      <c r="Q968" s="93"/>
      <c r="R968" s="93"/>
      <c r="S968" s="93"/>
    </row>
    <row r="969" spans="16:19" x14ac:dyDescent="0.2">
      <c r="P969" s="93"/>
      <c r="Q969" s="93"/>
      <c r="R969" s="93"/>
      <c r="S969" s="93"/>
    </row>
    <row r="970" spans="16:19" x14ac:dyDescent="0.2">
      <c r="P970" s="93"/>
      <c r="Q970" s="93"/>
      <c r="R970" s="93"/>
      <c r="S970" s="93"/>
    </row>
    <row r="971" spans="16:19" x14ac:dyDescent="0.2">
      <c r="P971" s="93"/>
      <c r="Q971" s="93"/>
      <c r="R971" s="93"/>
      <c r="S971" s="93"/>
    </row>
    <row r="972" spans="16:19" x14ac:dyDescent="0.2">
      <c r="P972" s="93"/>
      <c r="Q972" s="93"/>
      <c r="R972" s="93"/>
      <c r="S972" s="93"/>
    </row>
    <row r="973" spans="16:19" x14ac:dyDescent="0.2">
      <c r="P973" s="93"/>
      <c r="Q973" s="93"/>
      <c r="R973" s="93"/>
      <c r="S973" s="93"/>
    </row>
    <row r="974" spans="16:19" x14ac:dyDescent="0.2">
      <c r="P974" s="93"/>
      <c r="Q974" s="93"/>
      <c r="R974" s="93"/>
      <c r="S974" s="93"/>
    </row>
    <row r="975" spans="16:19" x14ac:dyDescent="0.2">
      <c r="P975" s="93"/>
      <c r="Q975" s="93"/>
      <c r="R975" s="93"/>
      <c r="S975" s="93"/>
    </row>
    <row r="976" spans="16:19" x14ac:dyDescent="0.2">
      <c r="P976" s="93"/>
      <c r="Q976" s="93"/>
      <c r="R976" s="93"/>
      <c r="S976" s="93"/>
    </row>
    <row r="977" spans="16:19" x14ac:dyDescent="0.2">
      <c r="P977" s="93"/>
      <c r="Q977" s="93"/>
      <c r="R977" s="93"/>
      <c r="S977" s="93"/>
    </row>
    <row r="978" spans="16:19" x14ac:dyDescent="0.2">
      <c r="P978" s="93"/>
      <c r="Q978" s="93"/>
      <c r="R978" s="93"/>
      <c r="S978" s="93"/>
    </row>
    <row r="979" spans="16:19" x14ac:dyDescent="0.2">
      <c r="P979" s="93"/>
      <c r="Q979" s="93"/>
      <c r="R979" s="93"/>
      <c r="S979" s="93"/>
    </row>
    <row r="980" spans="16:19" x14ac:dyDescent="0.2">
      <c r="P980" s="93"/>
      <c r="Q980" s="93"/>
      <c r="R980" s="93"/>
      <c r="S980" s="93"/>
    </row>
    <row r="981" spans="16:19" x14ac:dyDescent="0.2">
      <c r="P981" s="93"/>
      <c r="Q981" s="93"/>
      <c r="R981" s="93"/>
      <c r="S981" s="93"/>
    </row>
    <row r="982" spans="16:19" x14ac:dyDescent="0.2">
      <c r="P982" s="93"/>
      <c r="Q982" s="93"/>
      <c r="R982" s="93"/>
      <c r="S982" s="93"/>
    </row>
    <row r="983" spans="16:19" x14ac:dyDescent="0.2">
      <c r="P983" s="93"/>
      <c r="Q983" s="93"/>
      <c r="R983" s="93"/>
      <c r="S983" s="93"/>
    </row>
    <row r="984" spans="16:19" x14ac:dyDescent="0.2">
      <c r="P984" s="93"/>
      <c r="Q984" s="93"/>
      <c r="R984" s="93"/>
      <c r="S984" s="93"/>
    </row>
    <row r="985" spans="16:19" x14ac:dyDescent="0.2">
      <c r="P985" s="93"/>
      <c r="Q985" s="93"/>
      <c r="R985" s="93"/>
      <c r="S985" s="93"/>
    </row>
    <row r="986" spans="16:19" x14ac:dyDescent="0.2">
      <c r="P986" s="93"/>
      <c r="Q986" s="93"/>
      <c r="R986" s="93"/>
      <c r="S986" s="93"/>
    </row>
    <row r="987" spans="16:19" x14ac:dyDescent="0.2">
      <c r="P987" s="93"/>
      <c r="Q987" s="93"/>
      <c r="R987" s="93"/>
      <c r="S987" s="93"/>
    </row>
    <row r="988" spans="16:19" x14ac:dyDescent="0.2">
      <c r="P988" s="93"/>
      <c r="Q988" s="93"/>
      <c r="R988" s="93"/>
      <c r="S988" s="93"/>
    </row>
    <row r="989" spans="16:19" x14ac:dyDescent="0.2">
      <c r="P989" s="93"/>
      <c r="Q989" s="93"/>
      <c r="R989" s="93"/>
      <c r="S989" s="93"/>
    </row>
    <row r="990" spans="16:19" x14ac:dyDescent="0.2">
      <c r="P990" s="93"/>
      <c r="Q990" s="93"/>
      <c r="R990" s="93"/>
      <c r="S990" s="93"/>
    </row>
    <row r="991" spans="16:19" x14ac:dyDescent="0.2">
      <c r="P991" s="93"/>
      <c r="Q991" s="93"/>
      <c r="R991" s="93"/>
      <c r="S991" s="93"/>
    </row>
    <row r="992" spans="16:19" x14ac:dyDescent="0.2">
      <c r="P992" s="93"/>
      <c r="Q992" s="93"/>
      <c r="R992" s="93"/>
      <c r="S992" s="93"/>
    </row>
    <row r="993" spans="16:19" x14ac:dyDescent="0.2">
      <c r="P993" s="93"/>
      <c r="Q993" s="93"/>
      <c r="R993" s="93"/>
      <c r="S993" s="93"/>
    </row>
    <row r="994" spans="16:19" x14ac:dyDescent="0.2">
      <c r="P994" s="93"/>
      <c r="Q994" s="93"/>
      <c r="R994" s="93"/>
      <c r="S994" s="93"/>
    </row>
    <row r="995" spans="16:19" x14ac:dyDescent="0.2">
      <c r="P995" s="93"/>
      <c r="Q995" s="93"/>
      <c r="R995" s="93"/>
      <c r="S995" s="93"/>
    </row>
    <row r="996" spans="16:19" x14ac:dyDescent="0.2">
      <c r="P996" s="93"/>
      <c r="Q996" s="93"/>
      <c r="R996" s="93"/>
      <c r="S996" s="93"/>
    </row>
    <row r="997" spans="16:19" x14ac:dyDescent="0.2">
      <c r="P997" s="93"/>
      <c r="Q997" s="93"/>
      <c r="R997" s="93"/>
      <c r="S997" s="93"/>
    </row>
    <row r="998" spans="16:19" x14ac:dyDescent="0.2">
      <c r="P998" s="93"/>
      <c r="Q998" s="93"/>
      <c r="R998" s="93"/>
      <c r="S998" s="93"/>
    </row>
    <row r="999" spans="16:19" x14ac:dyDescent="0.2">
      <c r="P999" s="93"/>
      <c r="Q999" s="93"/>
      <c r="R999" s="93"/>
      <c r="S999" s="93"/>
    </row>
    <row r="1000" spans="16:19" x14ac:dyDescent="0.2">
      <c r="P1000" s="93"/>
      <c r="Q1000" s="93"/>
      <c r="R1000" s="93"/>
      <c r="S1000" s="93"/>
    </row>
    <row r="1001" spans="16:19" x14ac:dyDescent="0.2">
      <c r="P1001" s="93"/>
      <c r="Q1001" s="93"/>
      <c r="R1001" s="93"/>
      <c r="S1001" s="93"/>
    </row>
    <row r="1002" spans="16:19" x14ac:dyDescent="0.2">
      <c r="P1002" s="93"/>
      <c r="Q1002" s="93"/>
      <c r="R1002" s="93"/>
      <c r="S1002" s="93"/>
    </row>
    <row r="1003" spans="16:19" x14ac:dyDescent="0.2">
      <c r="P1003" s="93"/>
      <c r="Q1003" s="93"/>
      <c r="R1003" s="93"/>
      <c r="S1003" s="93"/>
    </row>
    <row r="1004" spans="16:19" x14ac:dyDescent="0.2">
      <c r="P1004" s="93"/>
      <c r="Q1004" s="93"/>
      <c r="R1004" s="93"/>
      <c r="S1004" s="93"/>
    </row>
    <row r="1005" spans="16:19" x14ac:dyDescent="0.2">
      <c r="P1005" s="93"/>
      <c r="Q1005" s="93"/>
      <c r="R1005" s="93"/>
      <c r="S1005" s="93"/>
    </row>
    <row r="1006" spans="16:19" x14ac:dyDescent="0.2">
      <c r="P1006" s="93"/>
      <c r="Q1006" s="93"/>
      <c r="R1006" s="93"/>
      <c r="S1006" s="93"/>
    </row>
    <row r="1007" spans="16:19" x14ac:dyDescent="0.2">
      <c r="P1007" s="93"/>
      <c r="Q1007" s="93"/>
      <c r="R1007" s="93"/>
      <c r="S1007" s="93"/>
    </row>
    <row r="1008" spans="16:19" x14ac:dyDescent="0.2">
      <c r="P1008" s="93"/>
      <c r="Q1008" s="93"/>
      <c r="R1008" s="93"/>
      <c r="S1008" s="93"/>
    </row>
    <row r="1009" spans="16:19" x14ac:dyDescent="0.2">
      <c r="P1009" s="93"/>
      <c r="Q1009" s="93"/>
      <c r="R1009" s="93"/>
      <c r="S1009" s="93"/>
    </row>
    <row r="1010" spans="16:19" x14ac:dyDescent="0.2">
      <c r="P1010" s="93"/>
      <c r="Q1010" s="93"/>
      <c r="R1010" s="93"/>
      <c r="S1010" s="93"/>
    </row>
    <row r="1011" spans="16:19" x14ac:dyDescent="0.2">
      <c r="P1011" s="93"/>
      <c r="Q1011" s="93"/>
      <c r="R1011" s="93"/>
      <c r="S1011" s="93"/>
    </row>
    <row r="1012" spans="16:19" x14ac:dyDescent="0.2">
      <c r="P1012" s="93"/>
      <c r="Q1012" s="93"/>
      <c r="R1012" s="93"/>
      <c r="S1012" s="93"/>
    </row>
  </sheetData>
  <customSheetViews>
    <customSheetView guid="{1561A5C0-98C6-4E26-BD9D-1379D6E848E5}" showGridLines="0" fitToPage="1" showRuler="0" topLeftCell="A7">
      <selection activeCell="D17" sqref="D17"/>
      <pageMargins left="0.39370078740157483" right="0.39370078740157483" top="0.78740157480314965" bottom="0.78740157480314965" header="0.31496062992125984" footer="0.31496062992125984"/>
      <printOptions horizontalCentered="1"/>
      <pageSetup paperSize="9" scale="42" orientation="landscape" horizontalDpi="4294967294" r:id="rId1"/>
      <headerFooter alignWithMargins="0">
        <oddFooter>&amp;C&amp;F&amp;R&amp;A</oddFooter>
      </headerFooter>
    </customSheetView>
  </customSheetViews>
  <mergeCells count="4">
    <mergeCell ref="A40:K42"/>
    <mergeCell ref="A5:M5"/>
    <mergeCell ref="C13:C14"/>
    <mergeCell ref="F15:J15"/>
  </mergeCells>
  <phoneticPr fontId="0" type="noConversion"/>
  <conditionalFormatting sqref="C17:C36">
    <cfRule type="expression" dxfId="8" priority="1" stopIfTrue="1">
      <formula>C17&gt;$C$15</formula>
    </cfRule>
  </conditionalFormatting>
  <conditionalFormatting sqref="K17:K36">
    <cfRule type="cellIs" dxfId="7" priority="2" stopIfTrue="1" operator="equal">
      <formula>"ERRO"</formula>
    </cfRule>
  </conditionalFormatting>
  <conditionalFormatting sqref="G17:G36">
    <cfRule type="expression" dxfId="6" priority="3" stopIfTrue="1">
      <formula>F17="N"</formula>
    </cfRule>
  </conditionalFormatting>
  <conditionalFormatting sqref="H17:H36">
    <cfRule type="expression" dxfId="5" priority="4" stopIfTrue="1">
      <formula>F17="N"</formula>
    </cfRule>
  </conditionalFormatting>
  <conditionalFormatting sqref="I17:I36">
    <cfRule type="expression" dxfId="4" priority="5" stopIfTrue="1">
      <formula>F17="N"</formula>
    </cfRule>
  </conditionalFormatting>
  <dataValidations xWindow="451" yWindow="610" count="9">
    <dataValidation allowBlank="1" showInputMessage="1" showErrorMessage="1" promptTitle="ALERTA" prompt="INFORMAR O NÚMERO INTEIRO DE COLABORADORES PARA ESTA FUNÇÃO/CARGO. SE NECESSÁRIO, FRACIONAR NA DEDICAÇÃO AO CONTRATO" sqref="B17:B36" xr:uid="{00000000-0002-0000-0E00-000000000000}"/>
    <dataValidation allowBlank="1" showInputMessage="1" showErrorMessage="1" promptTitle="ALERTA" prompt="FAVOR INFORMAR O CUSTO MÉDIO DA DIÁRIA DE LOCAÇÃO DE VEÍCULOS, INCLUINDO TODOS OS GASTOS OPERACIONAIS DO MESMO." sqref="D17:D36" xr:uid="{00000000-0002-0000-0E00-000001000000}"/>
    <dataValidation type="list" allowBlank="1" showInputMessage="1" showErrorMessage="1" errorTitle="ERRO" error="FAVOR INFORMAR OPÇÕES &quot;S&quot; OU &quot;N&quot;" promptTitle="ALERTA" prompt="FAVOR ESCOLHER OPÇÃO &quot;S&quot; PARA DIÁRIA COM COMBUSTÍVEL OU &quot;N&quot; PARA DIÁRIA SEM COMBUSTÍVEL" sqref="F17:F36" xr:uid="{00000000-0002-0000-0E00-000002000000}">
      <formula1>"S,N"</formula1>
    </dataValidation>
    <dataValidation type="whole" allowBlank="1" showInputMessage="1" showErrorMessage="1" errorTitle="ERRO" error="FAVOR INFORMAR O NÚMERO DE DIAS ENTRE &quot;0&quot; E &quot;30&quot;." promptTitle="ALERTA" prompt="FAVOR INFORMAR A ESTIMATIVA DE DIAS DE LOCAÇÃO POR MÊS DO VEÍCULO." sqref="E17:E36" xr:uid="{00000000-0002-0000-0E00-000003000000}">
      <formula1>0</formula1>
      <formula2>30</formula2>
    </dataValidation>
    <dataValidation allowBlank="1" showInputMessage="1" showErrorMessage="1" promptTitle="ALERTA" prompt="FAVOR INFORMAR DESCRIÇÃO DO VEÍCULO CONFORME DEFINIDO NO MEMORIAL DESCRITIVO (ESPECIFICAÇÕES TÉCNICAS)." sqref="A17:A36" xr:uid="{00000000-0002-0000-0E00-000004000000}"/>
    <dataValidation type="custom" allowBlank="1" showInputMessage="1" showErrorMessage="1" errorTitle="ERRO" error="PRAZO DE DEDICAÇÃO DO VEÍCULO EM MESES MAIOR QUE O PRAZO CONTRATUAL." promptTitle="ALERTA" prompt="FAVOR INFORMAR O PRAZO EM MESES DE DEDICAÇÃO DO VEÍCULO AO CONTRATO." sqref="C17:C36" xr:uid="{00000000-0002-0000-0E00-000005000000}">
      <formula1>C17&lt;=$C$15</formula1>
    </dataValidation>
    <dataValidation type="custom" allowBlank="1" showInputMessage="1" showErrorMessage="1" errorTitle="ERRO" error="ESTE CAMPO SOMENTE DEVERÁ SER PREENCHIDO QUANDO A OPÇÃO DE LOCAÇÃO NÃO INCLUA COMBUSTÍVEL." promptTitle="ALERTA" prompt="FAVOR PREENCHER ESTE CAMPO SE A LOCAÇÃO NÃO INCLUI COMBUSTÍVEL." sqref="H17:H36" xr:uid="{00000000-0002-0000-0E00-000006000000}">
      <formula1>F17="N"</formula1>
    </dataValidation>
    <dataValidation type="custom" allowBlank="1" showInputMessage="1" showErrorMessage="1" errorTitle="ERRO" error="ESTE CAMPO SOMENTE DEVERÁ SER PREENCHIDO QUANDO A OPÇÃO DE LOCAÇÃO NÃO INCLUA COMBUSTÍVEL." promptTitle="ALERTA" prompt="FAVOR PREENCHER ESTE CAMPO SE A LOCAÇÃO NÃO INCLUI COMBUSTÍVEL." sqref="G17:G36" xr:uid="{00000000-0002-0000-0E00-000007000000}">
      <formula1>F17="N"</formula1>
    </dataValidation>
    <dataValidation type="custom" allowBlank="1" showInputMessage="1" showErrorMessage="1" errorTitle="ERRO" error="ESTE CAMPO SOMENTE DEVERÁ SER PREENCHIDO QUANDO A OPÇÃO DE LOCAÇÃO NÃO INCLUA COMBUSTÍVEL." promptTitle="ALERTA" prompt="FAVOR PREENCHER ESTE CAMPO SE A LOCAÇÃO NÃO INCLUI COMBUSTÍVEL." sqref="I17:I36" xr:uid="{00000000-0002-0000-0E00-000008000000}">
      <formula1>F17="N"</formula1>
    </dataValidation>
  </dataValidations>
  <printOptions horizontalCentered="1"/>
  <pageMargins left="0.39370078740157483" right="0.39370078740157483" top="0.39370078740157483" bottom="0.59055118110236227" header="0.19685039370078741" footer="0.19685039370078741"/>
  <pageSetup paperSize="9" scale="51" orientation="landscape" horizontalDpi="4294967294" r:id="rId2"/>
  <headerFooter alignWithMargins="0">
    <oddFooter>&amp;L&amp;A&amp;C&amp;F&amp;Rpágina &amp;P de &amp;N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2">
    <pageSetUpPr fitToPage="1"/>
  </sheetPr>
  <dimension ref="A1:M522"/>
  <sheetViews>
    <sheetView showGridLines="0" zoomScale="90" zoomScaleNormal="90" zoomScaleSheetLayoutView="50" workbookViewId="0">
      <selection activeCell="E11" sqref="E11"/>
    </sheetView>
  </sheetViews>
  <sheetFormatPr defaultColWidth="9.140625" defaultRowHeight="12.75" x14ac:dyDescent="0.2"/>
  <cols>
    <col min="1" max="1" width="49.140625" style="86" customWidth="1"/>
    <col min="2" max="2" width="19.140625" style="86" bestFit="1" customWidth="1"/>
    <col min="3" max="3" width="18.42578125" style="86" bestFit="1" customWidth="1"/>
    <col min="4" max="6" width="17.28515625" style="86" customWidth="1"/>
    <col min="7" max="7" width="17.28515625" style="86" hidden="1" customWidth="1"/>
    <col min="8" max="9" width="17.28515625" style="86" customWidth="1"/>
    <col min="10" max="12" width="15" style="86" customWidth="1"/>
    <col min="13" max="13" width="20.7109375" style="86" customWidth="1"/>
    <col min="14" max="16384" width="9.140625" style="86"/>
  </cols>
  <sheetData>
    <row r="1" spans="1:13" ht="15.75" customHeight="1" x14ac:dyDescent="0.2">
      <c r="A1" s="95"/>
      <c r="B1" s="96"/>
      <c r="D1" s="97"/>
      <c r="E1" s="97"/>
    </row>
    <row r="2" spans="1:13" ht="12.75" customHeight="1" x14ac:dyDescent="0.2">
      <c r="A2" s="98"/>
      <c r="B2" s="96"/>
    </row>
    <row r="3" spans="1:13" ht="15.75" customHeight="1" x14ac:dyDescent="0.2">
      <c r="A3" s="98"/>
      <c r="B3" s="96"/>
    </row>
    <row r="4" spans="1:13" ht="15" customHeight="1" x14ac:dyDescent="0.2">
      <c r="A4" s="99">
        <f>'DADOS GERAIS'!A4</f>
        <v>0</v>
      </c>
      <c r="B4" s="96"/>
    </row>
    <row r="5" spans="1:13" ht="15.75" customHeight="1" x14ac:dyDescent="0.25">
      <c r="A5" s="726">
        <f>'DADOS GERAIS'!$A$5</f>
        <v>0</v>
      </c>
      <c r="B5" s="726"/>
      <c r="C5" s="726"/>
      <c r="D5" s="726"/>
      <c r="E5" s="726"/>
      <c r="F5" s="726"/>
      <c r="G5" s="726"/>
      <c r="H5" s="726"/>
      <c r="I5" s="726"/>
      <c r="J5" s="726"/>
      <c r="K5" s="726"/>
      <c r="L5" s="726"/>
      <c r="M5" s="726"/>
    </row>
    <row r="6" spans="1:13" ht="15.75" customHeight="1" x14ac:dyDescent="0.2">
      <c r="A6" s="81" t="str">
        <f>'DADOS GERAIS'!$A$6</f>
        <v xml:space="preserve"> Nº </v>
      </c>
      <c r="B6" s="94"/>
      <c r="C6" s="101"/>
      <c r="D6" s="101"/>
      <c r="E6" s="101"/>
    </row>
    <row r="7" spans="1:13" ht="15.75" customHeight="1" x14ac:dyDescent="0.2">
      <c r="A7" s="82" t="s">
        <v>229</v>
      </c>
      <c r="B7" s="103"/>
      <c r="C7" s="104"/>
      <c r="D7" s="104"/>
      <c r="E7" s="104"/>
      <c r="F7" s="105"/>
      <c r="G7" s="105"/>
      <c r="H7" s="105"/>
      <c r="I7" s="105"/>
      <c r="J7" s="105"/>
      <c r="K7" s="105"/>
      <c r="L7" s="105"/>
      <c r="M7" s="105"/>
    </row>
    <row r="8" spans="1:13" ht="15.75" customHeight="1" x14ac:dyDescent="0.2">
      <c r="A8" s="106"/>
      <c r="B8" s="94"/>
      <c r="C8" s="101"/>
      <c r="D8" s="101"/>
      <c r="E8" s="101"/>
    </row>
    <row r="9" spans="1:13" ht="15.75" customHeight="1" x14ac:dyDescent="0.2">
      <c r="A9" s="106"/>
      <c r="B9" s="94"/>
      <c r="C9" s="101"/>
      <c r="D9" s="101"/>
      <c r="E9" s="101"/>
    </row>
    <row r="10" spans="1:13" ht="15.75" customHeight="1" thickBot="1" x14ac:dyDescent="0.25">
      <c r="A10" s="83" t="s">
        <v>230</v>
      </c>
      <c r="B10" s="94"/>
      <c r="C10" s="101"/>
      <c r="D10" s="101"/>
      <c r="E10" s="101"/>
    </row>
    <row r="11" spans="1:13" ht="15.75" customHeight="1" thickBot="1" x14ac:dyDescent="0.25">
      <c r="A11" s="107"/>
      <c r="B11" s="108" t="s">
        <v>6</v>
      </c>
      <c r="C11" s="148" t="s">
        <v>7</v>
      </c>
      <c r="D11" s="101"/>
      <c r="E11" s="101"/>
    </row>
    <row r="12" spans="1:13" ht="15.75" customHeight="1" thickBot="1" x14ac:dyDescent="0.25">
      <c r="A12" s="206" t="s">
        <v>147</v>
      </c>
      <c r="B12" s="228">
        <f>M517</f>
        <v>0</v>
      </c>
      <c r="C12" s="166">
        <f>IF(B12=0,0,B12*'DADOS GERAIS'!$B$24)</f>
        <v>0</v>
      </c>
      <c r="D12" s="207"/>
      <c r="E12" s="207"/>
    </row>
    <row r="13" spans="1:13" ht="15.75" customHeight="1" x14ac:dyDescent="0.2">
      <c r="A13" s="106"/>
      <c r="B13" s="94"/>
      <c r="C13" s="101"/>
      <c r="D13" s="101"/>
      <c r="E13" s="111" t="s">
        <v>126</v>
      </c>
      <c r="I13" s="208"/>
    </row>
    <row r="14" spans="1:13" ht="15.75" customHeight="1" x14ac:dyDescent="0.2">
      <c r="A14" s="106"/>
      <c r="B14" s="94"/>
      <c r="C14" s="101"/>
      <c r="D14" s="101"/>
      <c r="E14" s="229" t="str">
        <f>'DADOS GERAIS'!$B$24</f>
        <v/>
      </c>
    </row>
    <row r="15" spans="1:13" ht="15.75" customHeight="1" thickBot="1" x14ac:dyDescent="0.25">
      <c r="A15" s="83" t="s">
        <v>231</v>
      </c>
      <c r="B15" s="94"/>
      <c r="C15" s="101"/>
      <c r="D15" s="101"/>
      <c r="E15" s="101"/>
    </row>
    <row r="16" spans="1:13" ht="51.75" thickBot="1" x14ac:dyDescent="0.25">
      <c r="A16" s="134" t="s">
        <v>127</v>
      </c>
      <c r="B16" s="114" t="s">
        <v>148</v>
      </c>
      <c r="C16" s="134" t="s">
        <v>149</v>
      </c>
      <c r="D16" s="113" t="s">
        <v>150</v>
      </c>
      <c r="E16" s="135" t="s">
        <v>156</v>
      </c>
      <c r="F16" s="113" t="s">
        <v>43</v>
      </c>
      <c r="G16" s="113" t="s">
        <v>157</v>
      </c>
      <c r="H16" s="88" t="s">
        <v>102</v>
      </c>
      <c r="I16" s="134" t="s">
        <v>112</v>
      </c>
      <c r="J16" s="113" t="s">
        <v>104</v>
      </c>
      <c r="K16" s="113" t="s">
        <v>155</v>
      </c>
      <c r="L16" s="113" t="s">
        <v>154</v>
      </c>
      <c r="M16" s="243" t="s">
        <v>118</v>
      </c>
    </row>
    <row r="17" spans="1:13" x14ac:dyDescent="0.2">
      <c r="A17" s="59"/>
      <c r="B17" s="16"/>
      <c r="C17" s="30"/>
      <c r="D17" s="17"/>
      <c r="E17" s="69"/>
      <c r="F17" s="70"/>
      <c r="G17" s="211" t="str">
        <f>IF(F17&lt;&gt;0,IF(IF(IF((F17-('DADOS GERAIS'!$B$19-C17)*'DADOS GERAIS'!$B$23)&lt;'DADOS GERAIS'!$B$24,(F17-('DADOS GERAIS'!$B$19-C17)*'DADOS GERAIS'!$B$23),'DADOS GERAIS'!$B$24)&lt;('DADOS GERAIS'!$B$20-C17)*'DADOS GERAIS'!$B$23+12,IF((F17-('DADOS GERAIS'!$B$19-C17)*'DADOS GERAIS'!$B$23)&lt;'DADOS GERAIS'!$B$24,(F17-('DADOS GERAIS'!$B$19-C17)*'DADOS GERAIS'!$B$23),'DADOS GERAIS'!$B$24),('DADOS GERAIS'!$B$20-C17)*'DADOS GERAIS'!$B$23+12)&lt;0,0,IF(IF((F17-('DADOS GERAIS'!$B$19-C17)*'DADOS GERAIS'!$B$23)&lt;'DADOS GERAIS'!$B$24,(F17-('DADOS GERAIS'!$B$19-C17)*'DADOS GERAIS'!$B$23),'DADOS GERAIS'!$B$24)&lt;('DADOS GERAIS'!$B$20-C17)*'DADOS GERAIS'!$B$23+12,IF((F17-('DADOS GERAIS'!$B$19-C17)*'DADOS GERAIS'!$B$23)&lt;'DADOS GERAIS'!$B$24,(F17-('DADOS GERAIS'!$B$19-C17)*'DADOS GERAIS'!$B$23),'DADOS GERAIS'!$B$24),('DADOS GERAIS'!$B$20-C17)*'DADOS GERAIS'!$B$23+12)),"")</f>
        <v/>
      </c>
      <c r="H17" s="230" t="str">
        <f>IF(D17&lt;&gt;"",IF(G17&gt;E17,E17,G17),"")</f>
        <v/>
      </c>
      <c r="I17" s="231" t="str">
        <f>IF(D17&lt;&gt;"",B17/F17,"")</f>
        <v/>
      </c>
      <c r="J17" s="231" t="str">
        <f>IF(D17&lt;&gt;0,IF(H17&gt;F17,(I17*F17*D17)/'DADOS GERAIS'!$B$24,(I17*H17*D17)/'DADOS GERAIS'!$B$24),"")</f>
        <v/>
      </c>
      <c r="K17" s="1"/>
      <c r="L17" s="19"/>
      <c r="M17" s="241" t="str">
        <f>IF(D17="","",IF(E17&gt;$E$14,"ERRO",J17+((K17*D17)+(L17/'DADOS GERAIS'!$B$23*D17))/'DADOS GERAIS'!$B$24*$E17))</f>
        <v/>
      </c>
    </row>
    <row r="18" spans="1:13" x14ac:dyDescent="0.2">
      <c r="A18" s="60"/>
      <c r="B18" s="327"/>
      <c r="C18" s="328"/>
      <c r="D18" s="329"/>
      <c r="E18" s="330"/>
      <c r="F18" s="331"/>
      <c r="G18" s="211" t="str">
        <f>IF(F18&lt;&gt;0,IF(IF(IF((F18-('DADOS GERAIS'!$B$19-C18)*'DADOS GERAIS'!$B$23)&lt;'DADOS GERAIS'!$B$24,(F18-('DADOS GERAIS'!$B$19-C18)*'DADOS GERAIS'!$B$23),'DADOS GERAIS'!$B$24)&lt;('DADOS GERAIS'!$B$20-C18)*'DADOS GERAIS'!$B$23+12,IF((F18-('DADOS GERAIS'!$B$19-C18)*'DADOS GERAIS'!$B$23)&lt;'DADOS GERAIS'!$B$24,(F18-('DADOS GERAIS'!$B$19-C18)*'DADOS GERAIS'!$B$23),'DADOS GERAIS'!$B$24),('DADOS GERAIS'!$B$20-C18)*'DADOS GERAIS'!$B$23+12)&lt;0,0,IF(IF((F18-('DADOS GERAIS'!$B$19-C18)*'DADOS GERAIS'!$B$23)&lt;'DADOS GERAIS'!$B$24,(F18-('DADOS GERAIS'!$B$19-C18)*'DADOS GERAIS'!$B$23),'DADOS GERAIS'!$B$24)&lt;('DADOS GERAIS'!$B$20-C18)*'DADOS GERAIS'!$B$23+12,IF((F18-('DADOS GERAIS'!$B$19-C18)*'DADOS GERAIS'!$B$23)&lt;'DADOS GERAIS'!$B$24,(F18-('DADOS GERAIS'!$B$19-C18)*'DADOS GERAIS'!$B$23),'DADOS GERAIS'!$B$24),('DADOS GERAIS'!$B$20-C18)*'DADOS GERAIS'!$B$23+12)),"")</f>
        <v/>
      </c>
      <c r="H18" s="230" t="str">
        <f>IF(D18&lt;&gt;"",IF(G18&gt;E18,E18,G18),"")</f>
        <v/>
      </c>
      <c r="I18" s="232" t="str">
        <f>IF(D18&lt;&gt;"",B18/F18,"")</f>
        <v/>
      </c>
      <c r="J18" s="233" t="str">
        <f>IF(D18&lt;&gt;0,IF(H18&gt;F18,(I18*F18*D18)/'DADOS GERAIS'!$B$24,(I18*H18*D18)/'DADOS GERAIS'!$B$24),"")</f>
        <v/>
      </c>
      <c r="K18" s="2"/>
      <c r="L18" s="19"/>
      <c r="M18" s="242" t="str">
        <f>IF(D18="","",IF(E18&gt;$E$14,"ERRO",J18+((K18*D18)+(L18/'DADOS GERAIS'!$B$23*D18))/'DADOS GERAIS'!$B$24*$E18))</f>
        <v/>
      </c>
    </row>
    <row r="19" spans="1:13" x14ac:dyDescent="0.2">
      <c r="A19" s="60"/>
      <c r="B19" s="26"/>
      <c r="C19" s="31"/>
      <c r="D19" s="33"/>
      <c r="E19" s="72"/>
      <c r="F19" s="71"/>
      <c r="G19" s="211" t="str">
        <f>IF(F19&lt;&gt;0,IF(IF(IF((F19-('DADOS GERAIS'!$B$19-C19)*'DADOS GERAIS'!$B$23)&lt;'DADOS GERAIS'!$B$24,(F19-('DADOS GERAIS'!$B$19-C19)*'DADOS GERAIS'!$B$23),'DADOS GERAIS'!$B$24)&lt;('DADOS GERAIS'!$B$20-C19)*'DADOS GERAIS'!$B$23+12,IF((F19-('DADOS GERAIS'!$B$19-C19)*'DADOS GERAIS'!$B$23)&lt;'DADOS GERAIS'!$B$24,(F19-('DADOS GERAIS'!$B$19-C19)*'DADOS GERAIS'!$B$23),'DADOS GERAIS'!$B$24),('DADOS GERAIS'!$B$20-C19)*'DADOS GERAIS'!$B$23+12)&lt;0,0,IF(IF((F19-('DADOS GERAIS'!$B$19-C19)*'DADOS GERAIS'!$B$23)&lt;'DADOS GERAIS'!$B$24,(F19-('DADOS GERAIS'!$B$19-C19)*'DADOS GERAIS'!$B$23),'DADOS GERAIS'!$B$24)&lt;('DADOS GERAIS'!$B$20-C19)*'DADOS GERAIS'!$B$23+12,IF((F19-('DADOS GERAIS'!$B$19-C19)*'DADOS GERAIS'!$B$23)&lt;'DADOS GERAIS'!$B$24,(F19-('DADOS GERAIS'!$B$19-C19)*'DADOS GERAIS'!$B$23),'DADOS GERAIS'!$B$24),('DADOS GERAIS'!$B$20-C19)*'DADOS GERAIS'!$B$23+12)),"")</f>
        <v/>
      </c>
      <c r="H19" s="230" t="str">
        <f t="shared" ref="H19:H82" si="0">IF(D19&lt;&gt;"",IF(G19&gt;E19,E19,G19),"")</f>
        <v/>
      </c>
      <c r="I19" s="232" t="str">
        <f t="shared" ref="I19:I82" si="1">IF(D19&lt;&gt;"",B19/F19,"")</f>
        <v/>
      </c>
      <c r="J19" s="233" t="str">
        <f>IF(D19&lt;&gt;0,IF(H19&gt;F19,(I19*F19*D19)/'DADOS GERAIS'!$B$24,(I19*H19*D19)/'DADOS GERAIS'!$B$24),"")</f>
        <v/>
      </c>
      <c r="K19" s="2"/>
      <c r="L19" s="19"/>
      <c r="M19" s="242" t="str">
        <f>IF(D19="","",IF(E19&gt;$E$14,"ERRO",J19+((K19*D19)+(L19/'DADOS GERAIS'!$B$23*D19))/'DADOS GERAIS'!$B$24*$E19))</f>
        <v/>
      </c>
    </row>
    <row r="20" spans="1:13" x14ac:dyDescent="0.2">
      <c r="A20" s="60"/>
      <c r="B20" s="26"/>
      <c r="C20" s="31"/>
      <c r="D20" s="33"/>
      <c r="E20" s="72"/>
      <c r="F20" s="71"/>
      <c r="G20" s="211" t="str">
        <f>IF(F20&lt;&gt;0,IF(IF(IF((F20-('DADOS GERAIS'!$B$19-C20)*'DADOS GERAIS'!$B$23)&lt;'DADOS GERAIS'!$B$24,(F20-('DADOS GERAIS'!$B$19-C20)*'DADOS GERAIS'!$B$23),'DADOS GERAIS'!$B$24)&lt;('DADOS GERAIS'!$B$20-C20)*'DADOS GERAIS'!$B$23+12,IF((F20-('DADOS GERAIS'!$B$19-C20)*'DADOS GERAIS'!$B$23)&lt;'DADOS GERAIS'!$B$24,(F20-('DADOS GERAIS'!$B$19-C20)*'DADOS GERAIS'!$B$23),'DADOS GERAIS'!$B$24),('DADOS GERAIS'!$B$20-C20)*'DADOS GERAIS'!$B$23+12)&lt;0,0,IF(IF((F20-('DADOS GERAIS'!$B$19-C20)*'DADOS GERAIS'!$B$23)&lt;'DADOS GERAIS'!$B$24,(F20-('DADOS GERAIS'!$B$19-C20)*'DADOS GERAIS'!$B$23),'DADOS GERAIS'!$B$24)&lt;('DADOS GERAIS'!$B$20-C20)*'DADOS GERAIS'!$B$23+12,IF((F20-('DADOS GERAIS'!$B$19-C20)*'DADOS GERAIS'!$B$23)&lt;'DADOS GERAIS'!$B$24,(F20-('DADOS GERAIS'!$B$19-C20)*'DADOS GERAIS'!$B$23),'DADOS GERAIS'!$B$24),('DADOS GERAIS'!$B$20-C20)*'DADOS GERAIS'!$B$23+12)),"")</f>
        <v/>
      </c>
      <c r="H20" s="230" t="str">
        <f t="shared" si="0"/>
        <v/>
      </c>
      <c r="I20" s="232" t="str">
        <f t="shared" si="1"/>
        <v/>
      </c>
      <c r="J20" s="233" t="str">
        <f>IF(D20&lt;&gt;0,IF(H20&gt;F20,(I20*F20*D20)/'DADOS GERAIS'!$B$24,(I20*H20*D20)/'DADOS GERAIS'!$B$24),"")</f>
        <v/>
      </c>
      <c r="K20" s="2"/>
      <c r="L20" s="19"/>
      <c r="M20" s="242" t="str">
        <f>IF(D20="","",IF(E20&gt;$E$14,"ERRO",J20+((K20*D20)+(L20/'DADOS GERAIS'!$B$23*D20))/'DADOS GERAIS'!$B$24*$E20))</f>
        <v/>
      </c>
    </row>
    <row r="21" spans="1:13" x14ac:dyDescent="0.2">
      <c r="A21" s="60"/>
      <c r="B21" s="26"/>
      <c r="C21" s="31"/>
      <c r="D21" s="33"/>
      <c r="E21" s="72"/>
      <c r="F21" s="71"/>
      <c r="G21" s="211" t="str">
        <f>IF(F21&lt;&gt;0,IF(IF(IF((F21-('DADOS GERAIS'!$B$19-C21)*'DADOS GERAIS'!$B$23)&lt;'DADOS GERAIS'!$B$24,(F21-('DADOS GERAIS'!$B$19-C21)*'DADOS GERAIS'!$B$23),'DADOS GERAIS'!$B$24)&lt;('DADOS GERAIS'!$B$20-C21)*'DADOS GERAIS'!$B$23+12,IF((F21-('DADOS GERAIS'!$B$19-C21)*'DADOS GERAIS'!$B$23)&lt;'DADOS GERAIS'!$B$24,(F21-('DADOS GERAIS'!$B$19-C21)*'DADOS GERAIS'!$B$23),'DADOS GERAIS'!$B$24),('DADOS GERAIS'!$B$20-C21)*'DADOS GERAIS'!$B$23+12)&lt;0,0,IF(IF((F21-('DADOS GERAIS'!$B$19-C21)*'DADOS GERAIS'!$B$23)&lt;'DADOS GERAIS'!$B$24,(F21-('DADOS GERAIS'!$B$19-C21)*'DADOS GERAIS'!$B$23),'DADOS GERAIS'!$B$24)&lt;('DADOS GERAIS'!$B$20-C21)*'DADOS GERAIS'!$B$23+12,IF((F21-('DADOS GERAIS'!$B$19-C21)*'DADOS GERAIS'!$B$23)&lt;'DADOS GERAIS'!$B$24,(F21-('DADOS GERAIS'!$B$19-C21)*'DADOS GERAIS'!$B$23),'DADOS GERAIS'!$B$24),('DADOS GERAIS'!$B$20-C21)*'DADOS GERAIS'!$B$23+12)),"")</f>
        <v/>
      </c>
      <c r="H21" s="230" t="str">
        <f t="shared" si="0"/>
        <v/>
      </c>
      <c r="I21" s="232" t="str">
        <f t="shared" si="1"/>
        <v/>
      </c>
      <c r="J21" s="233" t="str">
        <f>IF(D21&lt;&gt;0,IF(H21&gt;F21,(I21*F21*D21)/'DADOS GERAIS'!$B$24,(I21*H21*D21)/'DADOS GERAIS'!$B$24),"")</f>
        <v/>
      </c>
      <c r="K21" s="2"/>
      <c r="L21" s="19"/>
      <c r="M21" s="242" t="str">
        <f>IF(D21="","",IF(E21&gt;$E$14,"ERRO",J21+((K21*D21)+(L21/'DADOS GERAIS'!$B$23*D21))/'DADOS GERAIS'!$B$24*$E21))</f>
        <v/>
      </c>
    </row>
    <row r="22" spans="1:13" x14ac:dyDescent="0.2">
      <c r="A22" s="60"/>
      <c r="B22" s="26"/>
      <c r="C22" s="31"/>
      <c r="D22" s="33"/>
      <c r="E22" s="72"/>
      <c r="F22" s="71"/>
      <c r="G22" s="211" t="str">
        <f>IF(F22&lt;&gt;0,IF(IF(IF((F22-('DADOS GERAIS'!$B$19-C22)*'DADOS GERAIS'!$B$23)&lt;'DADOS GERAIS'!$B$24,(F22-('DADOS GERAIS'!$B$19-C22)*'DADOS GERAIS'!$B$23),'DADOS GERAIS'!$B$24)&lt;('DADOS GERAIS'!$B$20-C22)*'DADOS GERAIS'!$B$23+12,IF((F22-('DADOS GERAIS'!$B$19-C22)*'DADOS GERAIS'!$B$23)&lt;'DADOS GERAIS'!$B$24,(F22-('DADOS GERAIS'!$B$19-C22)*'DADOS GERAIS'!$B$23),'DADOS GERAIS'!$B$24),('DADOS GERAIS'!$B$20-C22)*'DADOS GERAIS'!$B$23+12)&lt;0,0,IF(IF((F22-('DADOS GERAIS'!$B$19-C22)*'DADOS GERAIS'!$B$23)&lt;'DADOS GERAIS'!$B$24,(F22-('DADOS GERAIS'!$B$19-C22)*'DADOS GERAIS'!$B$23),'DADOS GERAIS'!$B$24)&lt;('DADOS GERAIS'!$B$20-C22)*'DADOS GERAIS'!$B$23+12,IF((F22-('DADOS GERAIS'!$B$19-C22)*'DADOS GERAIS'!$B$23)&lt;'DADOS GERAIS'!$B$24,(F22-('DADOS GERAIS'!$B$19-C22)*'DADOS GERAIS'!$B$23),'DADOS GERAIS'!$B$24),('DADOS GERAIS'!$B$20-C22)*'DADOS GERAIS'!$B$23+12)),"")</f>
        <v/>
      </c>
      <c r="H22" s="230" t="str">
        <f t="shared" si="0"/>
        <v/>
      </c>
      <c r="I22" s="232" t="str">
        <f t="shared" si="1"/>
        <v/>
      </c>
      <c r="J22" s="233" t="str">
        <f>IF(D22&lt;&gt;0,IF(H22&gt;F22,(I22*F22*D22)/'DADOS GERAIS'!$B$24,(I22*H22*D22)/'DADOS GERAIS'!$B$24),"")</f>
        <v/>
      </c>
      <c r="K22" s="2"/>
      <c r="L22" s="19"/>
      <c r="M22" s="242" t="str">
        <f>IF(D22="","",IF(E22&gt;$E$14,"ERRO",J22+((K22*D22)+(L22/'DADOS GERAIS'!$B$23*D22))/'DADOS GERAIS'!$B$24*$E22))</f>
        <v/>
      </c>
    </row>
    <row r="23" spans="1:13" x14ac:dyDescent="0.2">
      <c r="A23" s="60"/>
      <c r="B23" s="26"/>
      <c r="C23" s="31"/>
      <c r="D23" s="33"/>
      <c r="E23" s="72"/>
      <c r="F23" s="71"/>
      <c r="G23" s="211" t="str">
        <f>IF(F23&lt;&gt;0,IF(IF(IF((F23-('DADOS GERAIS'!$B$19-C23)*'DADOS GERAIS'!$B$23)&lt;'DADOS GERAIS'!$B$24,(F23-('DADOS GERAIS'!$B$19-C23)*'DADOS GERAIS'!$B$23),'DADOS GERAIS'!$B$24)&lt;('DADOS GERAIS'!$B$20-C23)*'DADOS GERAIS'!$B$23+12,IF((F23-('DADOS GERAIS'!$B$19-C23)*'DADOS GERAIS'!$B$23)&lt;'DADOS GERAIS'!$B$24,(F23-('DADOS GERAIS'!$B$19-C23)*'DADOS GERAIS'!$B$23),'DADOS GERAIS'!$B$24),('DADOS GERAIS'!$B$20-C23)*'DADOS GERAIS'!$B$23+12)&lt;0,0,IF(IF((F23-('DADOS GERAIS'!$B$19-C23)*'DADOS GERAIS'!$B$23)&lt;'DADOS GERAIS'!$B$24,(F23-('DADOS GERAIS'!$B$19-C23)*'DADOS GERAIS'!$B$23),'DADOS GERAIS'!$B$24)&lt;('DADOS GERAIS'!$B$20-C23)*'DADOS GERAIS'!$B$23+12,IF((F23-('DADOS GERAIS'!$B$19-C23)*'DADOS GERAIS'!$B$23)&lt;'DADOS GERAIS'!$B$24,(F23-('DADOS GERAIS'!$B$19-C23)*'DADOS GERAIS'!$B$23),'DADOS GERAIS'!$B$24),('DADOS GERAIS'!$B$20-C23)*'DADOS GERAIS'!$B$23+12)),"")</f>
        <v/>
      </c>
      <c r="H23" s="230" t="str">
        <f t="shared" si="0"/>
        <v/>
      </c>
      <c r="I23" s="232" t="str">
        <f t="shared" si="1"/>
        <v/>
      </c>
      <c r="J23" s="233" t="str">
        <f>IF(D23&lt;&gt;0,IF(H23&gt;F23,(I23*F23*D23)/'DADOS GERAIS'!$B$24,(I23*H23*D23)/'DADOS GERAIS'!$B$24),"")</f>
        <v/>
      </c>
      <c r="K23" s="2"/>
      <c r="L23" s="19"/>
      <c r="M23" s="242" t="str">
        <f>IF(D23="","",IF(E23&gt;$E$14,"ERRO",J23+((K23*D23)+(L23/'DADOS GERAIS'!$B$23*D23))/'DADOS GERAIS'!$B$24*$E23))</f>
        <v/>
      </c>
    </row>
    <row r="24" spans="1:13" x14ac:dyDescent="0.2">
      <c r="A24" s="60"/>
      <c r="B24" s="26"/>
      <c r="C24" s="31"/>
      <c r="D24" s="33"/>
      <c r="E24" s="72"/>
      <c r="F24" s="71"/>
      <c r="G24" s="211" t="str">
        <f>IF(F24&lt;&gt;0,IF(IF(IF((F24-('DADOS GERAIS'!$B$19-C24)*'DADOS GERAIS'!$B$23)&lt;'DADOS GERAIS'!$B$24,(F24-('DADOS GERAIS'!$B$19-C24)*'DADOS GERAIS'!$B$23),'DADOS GERAIS'!$B$24)&lt;('DADOS GERAIS'!$B$20-C24)*'DADOS GERAIS'!$B$23+12,IF((F24-('DADOS GERAIS'!$B$19-C24)*'DADOS GERAIS'!$B$23)&lt;'DADOS GERAIS'!$B$24,(F24-('DADOS GERAIS'!$B$19-C24)*'DADOS GERAIS'!$B$23),'DADOS GERAIS'!$B$24),('DADOS GERAIS'!$B$20-C24)*'DADOS GERAIS'!$B$23+12)&lt;0,0,IF(IF((F24-('DADOS GERAIS'!$B$19-C24)*'DADOS GERAIS'!$B$23)&lt;'DADOS GERAIS'!$B$24,(F24-('DADOS GERAIS'!$B$19-C24)*'DADOS GERAIS'!$B$23),'DADOS GERAIS'!$B$24)&lt;('DADOS GERAIS'!$B$20-C24)*'DADOS GERAIS'!$B$23+12,IF((F24-('DADOS GERAIS'!$B$19-C24)*'DADOS GERAIS'!$B$23)&lt;'DADOS GERAIS'!$B$24,(F24-('DADOS GERAIS'!$B$19-C24)*'DADOS GERAIS'!$B$23),'DADOS GERAIS'!$B$24),('DADOS GERAIS'!$B$20-C24)*'DADOS GERAIS'!$B$23+12)),"")</f>
        <v/>
      </c>
      <c r="H24" s="230" t="str">
        <f t="shared" si="0"/>
        <v/>
      </c>
      <c r="I24" s="232" t="str">
        <f t="shared" si="1"/>
        <v/>
      </c>
      <c r="J24" s="233" t="str">
        <f>IF(D24&lt;&gt;0,IF(H24&gt;F24,(I24*F24*D24)/'DADOS GERAIS'!$B$24,(I24*H24*D24)/'DADOS GERAIS'!$B$24),"")</f>
        <v/>
      </c>
      <c r="K24" s="2"/>
      <c r="L24" s="19"/>
      <c r="M24" s="242" t="str">
        <f>IF(D24="","",IF(E24&gt;$E$14,"ERRO",J24+((K24*D24)+(L24/'DADOS GERAIS'!$B$23*D24))/'DADOS GERAIS'!$B$24*$E24))</f>
        <v/>
      </c>
    </row>
    <row r="25" spans="1:13" x14ac:dyDescent="0.2">
      <c r="A25" s="60"/>
      <c r="B25" s="26"/>
      <c r="C25" s="31"/>
      <c r="D25" s="33"/>
      <c r="E25" s="72"/>
      <c r="F25" s="71"/>
      <c r="G25" s="211" t="str">
        <f>IF(F25&lt;&gt;0,IF(IF(IF((F25-('DADOS GERAIS'!$B$19-C25)*'DADOS GERAIS'!$B$23)&lt;'DADOS GERAIS'!$B$24,(F25-('DADOS GERAIS'!$B$19-C25)*'DADOS GERAIS'!$B$23),'DADOS GERAIS'!$B$24)&lt;('DADOS GERAIS'!$B$20-C25)*'DADOS GERAIS'!$B$23+12,IF((F25-('DADOS GERAIS'!$B$19-C25)*'DADOS GERAIS'!$B$23)&lt;'DADOS GERAIS'!$B$24,(F25-('DADOS GERAIS'!$B$19-C25)*'DADOS GERAIS'!$B$23),'DADOS GERAIS'!$B$24),('DADOS GERAIS'!$B$20-C25)*'DADOS GERAIS'!$B$23+12)&lt;0,0,IF(IF((F25-('DADOS GERAIS'!$B$19-C25)*'DADOS GERAIS'!$B$23)&lt;'DADOS GERAIS'!$B$24,(F25-('DADOS GERAIS'!$B$19-C25)*'DADOS GERAIS'!$B$23),'DADOS GERAIS'!$B$24)&lt;('DADOS GERAIS'!$B$20-C25)*'DADOS GERAIS'!$B$23+12,IF((F25-('DADOS GERAIS'!$B$19-C25)*'DADOS GERAIS'!$B$23)&lt;'DADOS GERAIS'!$B$24,(F25-('DADOS GERAIS'!$B$19-C25)*'DADOS GERAIS'!$B$23),'DADOS GERAIS'!$B$24),('DADOS GERAIS'!$B$20-C25)*'DADOS GERAIS'!$B$23+12)),"")</f>
        <v/>
      </c>
      <c r="H25" s="230" t="str">
        <f t="shared" si="0"/>
        <v/>
      </c>
      <c r="I25" s="232" t="str">
        <f t="shared" si="1"/>
        <v/>
      </c>
      <c r="J25" s="233" t="str">
        <f>IF(D25&lt;&gt;0,IF(H25&gt;F25,(I25*F25*D25)/'DADOS GERAIS'!$B$24,(I25*H25*D25)/'DADOS GERAIS'!$B$24),"")</f>
        <v/>
      </c>
      <c r="K25" s="2"/>
      <c r="L25" s="19"/>
      <c r="M25" s="242" t="str">
        <f>IF(D25="","",IF(E25&gt;$E$14,"ERRO",J25+((K25*D25)+(L25/'DADOS GERAIS'!$B$23*D25))/'DADOS GERAIS'!$B$24*$E25))</f>
        <v/>
      </c>
    </row>
    <row r="26" spans="1:13" x14ac:dyDescent="0.2">
      <c r="A26" s="60"/>
      <c r="B26" s="26"/>
      <c r="C26" s="31"/>
      <c r="D26" s="33"/>
      <c r="E26" s="72"/>
      <c r="F26" s="71"/>
      <c r="G26" s="211" t="str">
        <f>IF(F26&lt;&gt;0,IF(IF(IF((F26-('DADOS GERAIS'!$B$19-C26)*'DADOS GERAIS'!$B$23)&lt;'DADOS GERAIS'!$B$24,(F26-('DADOS GERAIS'!$B$19-C26)*'DADOS GERAIS'!$B$23),'DADOS GERAIS'!$B$24)&lt;('DADOS GERAIS'!$B$20-C26)*'DADOS GERAIS'!$B$23+12,IF((F26-('DADOS GERAIS'!$B$19-C26)*'DADOS GERAIS'!$B$23)&lt;'DADOS GERAIS'!$B$24,(F26-('DADOS GERAIS'!$B$19-C26)*'DADOS GERAIS'!$B$23),'DADOS GERAIS'!$B$24),('DADOS GERAIS'!$B$20-C26)*'DADOS GERAIS'!$B$23+12)&lt;0,0,IF(IF((F26-('DADOS GERAIS'!$B$19-C26)*'DADOS GERAIS'!$B$23)&lt;'DADOS GERAIS'!$B$24,(F26-('DADOS GERAIS'!$B$19-C26)*'DADOS GERAIS'!$B$23),'DADOS GERAIS'!$B$24)&lt;('DADOS GERAIS'!$B$20-C26)*'DADOS GERAIS'!$B$23+12,IF((F26-('DADOS GERAIS'!$B$19-C26)*'DADOS GERAIS'!$B$23)&lt;'DADOS GERAIS'!$B$24,(F26-('DADOS GERAIS'!$B$19-C26)*'DADOS GERAIS'!$B$23),'DADOS GERAIS'!$B$24),('DADOS GERAIS'!$B$20-C26)*'DADOS GERAIS'!$B$23+12)),"")</f>
        <v/>
      </c>
      <c r="H26" s="230" t="str">
        <f t="shared" si="0"/>
        <v/>
      </c>
      <c r="I26" s="232" t="str">
        <f t="shared" si="1"/>
        <v/>
      </c>
      <c r="J26" s="233" t="str">
        <f>IF(D26&lt;&gt;0,IF(H26&gt;F26,(I26*F26*D26)/'DADOS GERAIS'!$B$24,(I26*H26*D26)/'DADOS GERAIS'!$B$24),"")</f>
        <v/>
      </c>
      <c r="K26" s="2"/>
      <c r="L26" s="19"/>
      <c r="M26" s="242" t="str">
        <f>IF(D26="","",IF(E26&gt;$E$14,"ERRO",J26+((K26*D26)+(L26/'DADOS GERAIS'!$B$23*D26))/'DADOS GERAIS'!$B$24*$E26))</f>
        <v/>
      </c>
    </row>
    <row r="27" spans="1:13" x14ac:dyDescent="0.2">
      <c r="A27" s="60"/>
      <c r="B27" s="26"/>
      <c r="C27" s="31"/>
      <c r="D27" s="33"/>
      <c r="E27" s="72"/>
      <c r="F27" s="71"/>
      <c r="G27" s="211" t="str">
        <f>IF(F27&lt;&gt;0,IF(IF(IF((F27-('DADOS GERAIS'!$B$19-C27)*'DADOS GERAIS'!$B$23)&lt;'DADOS GERAIS'!$B$24,(F27-('DADOS GERAIS'!$B$19-C27)*'DADOS GERAIS'!$B$23),'DADOS GERAIS'!$B$24)&lt;('DADOS GERAIS'!$B$20-C27)*'DADOS GERAIS'!$B$23+12,IF((F27-('DADOS GERAIS'!$B$19-C27)*'DADOS GERAIS'!$B$23)&lt;'DADOS GERAIS'!$B$24,(F27-('DADOS GERAIS'!$B$19-C27)*'DADOS GERAIS'!$B$23),'DADOS GERAIS'!$B$24),('DADOS GERAIS'!$B$20-C27)*'DADOS GERAIS'!$B$23+12)&lt;0,0,IF(IF((F27-('DADOS GERAIS'!$B$19-C27)*'DADOS GERAIS'!$B$23)&lt;'DADOS GERAIS'!$B$24,(F27-('DADOS GERAIS'!$B$19-C27)*'DADOS GERAIS'!$B$23),'DADOS GERAIS'!$B$24)&lt;('DADOS GERAIS'!$B$20-C27)*'DADOS GERAIS'!$B$23+12,IF((F27-('DADOS GERAIS'!$B$19-C27)*'DADOS GERAIS'!$B$23)&lt;'DADOS GERAIS'!$B$24,(F27-('DADOS GERAIS'!$B$19-C27)*'DADOS GERAIS'!$B$23),'DADOS GERAIS'!$B$24),('DADOS GERAIS'!$B$20-C27)*'DADOS GERAIS'!$B$23+12)),"")</f>
        <v/>
      </c>
      <c r="H27" s="230" t="str">
        <f t="shared" si="0"/>
        <v/>
      </c>
      <c r="I27" s="232" t="str">
        <f t="shared" si="1"/>
        <v/>
      </c>
      <c r="J27" s="233" t="str">
        <f>IF(D27&lt;&gt;0,IF(H27&gt;F27,(I27*F27*D27)/'DADOS GERAIS'!$B$24,(I27*H27*D27)/'DADOS GERAIS'!$B$24),"")</f>
        <v/>
      </c>
      <c r="K27" s="2"/>
      <c r="L27" s="19"/>
      <c r="M27" s="242" t="str">
        <f>IF(D27="","",IF(E27&gt;$E$14,"ERRO",J27+((K27*D27)+(L27/'DADOS GERAIS'!$B$23*D27))/'DADOS GERAIS'!$B$24*$E27))</f>
        <v/>
      </c>
    </row>
    <row r="28" spans="1:13" x14ac:dyDescent="0.2">
      <c r="A28" s="60"/>
      <c r="B28" s="26"/>
      <c r="C28" s="31"/>
      <c r="D28" s="33"/>
      <c r="E28" s="72"/>
      <c r="F28" s="71"/>
      <c r="G28" s="211" t="str">
        <f>IF(F28&lt;&gt;0,IF(IF(IF((F28-('DADOS GERAIS'!$B$19-C28)*'DADOS GERAIS'!$B$23)&lt;'DADOS GERAIS'!$B$24,(F28-('DADOS GERAIS'!$B$19-C28)*'DADOS GERAIS'!$B$23),'DADOS GERAIS'!$B$24)&lt;('DADOS GERAIS'!$B$20-C28)*'DADOS GERAIS'!$B$23+12,IF((F28-('DADOS GERAIS'!$B$19-C28)*'DADOS GERAIS'!$B$23)&lt;'DADOS GERAIS'!$B$24,(F28-('DADOS GERAIS'!$B$19-C28)*'DADOS GERAIS'!$B$23),'DADOS GERAIS'!$B$24),('DADOS GERAIS'!$B$20-C28)*'DADOS GERAIS'!$B$23+12)&lt;0,0,IF(IF((F28-('DADOS GERAIS'!$B$19-C28)*'DADOS GERAIS'!$B$23)&lt;'DADOS GERAIS'!$B$24,(F28-('DADOS GERAIS'!$B$19-C28)*'DADOS GERAIS'!$B$23),'DADOS GERAIS'!$B$24)&lt;('DADOS GERAIS'!$B$20-C28)*'DADOS GERAIS'!$B$23+12,IF((F28-('DADOS GERAIS'!$B$19-C28)*'DADOS GERAIS'!$B$23)&lt;'DADOS GERAIS'!$B$24,(F28-('DADOS GERAIS'!$B$19-C28)*'DADOS GERAIS'!$B$23),'DADOS GERAIS'!$B$24),('DADOS GERAIS'!$B$20-C28)*'DADOS GERAIS'!$B$23+12)),"")</f>
        <v/>
      </c>
      <c r="H28" s="230" t="str">
        <f t="shared" si="0"/>
        <v/>
      </c>
      <c r="I28" s="232" t="str">
        <f t="shared" si="1"/>
        <v/>
      </c>
      <c r="J28" s="233" t="str">
        <f>IF(D28&lt;&gt;0,IF(H28&gt;F28,(I28*F28*D28)/'DADOS GERAIS'!$B$24,(I28*H28*D28)/'DADOS GERAIS'!$B$24),"")</f>
        <v/>
      </c>
      <c r="K28" s="2"/>
      <c r="L28" s="19"/>
      <c r="M28" s="242" t="str">
        <f>IF(D28="","",IF(E28&gt;$E$14,"ERRO",J28+((K28*D28)+(L28/'DADOS GERAIS'!$B$23*D28))/'DADOS GERAIS'!$B$24*$E28))</f>
        <v/>
      </c>
    </row>
    <row r="29" spans="1:13" x14ac:dyDescent="0.2">
      <c r="A29" s="60"/>
      <c r="B29" s="26"/>
      <c r="C29" s="31"/>
      <c r="D29" s="33"/>
      <c r="E29" s="72"/>
      <c r="F29" s="71"/>
      <c r="G29" s="211" t="str">
        <f>IF(F29&lt;&gt;0,IF(IF(IF((F29-('DADOS GERAIS'!$B$19-C29)*'DADOS GERAIS'!$B$23)&lt;'DADOS GERAIS'!$B$24,(F29-('DADOS GERAIS'!$B$19-C29)*'DADOS GERAIS'!$B$23),'DADOS GERAIS'!$B$24)&lt;('DADOS GERAIS'!$B$20-C29)*'DADOS GERAIS'!$B$23+12,IF((F29-('DADOS GERAIS'!$B$19-C29)*'DADOS GERAIS'!$B$23)&lt;'DADOS GERAIS'!$B$24,(F29-('DADOS GERAIS'!$B$19-C29)*'DADOS GERAIS'!$B$23),'DADOS GERAIS'!$B$24),('DADOS GERAIS'!$B$20-C29)*'DADOS GERAIS'!$B$23+12)&lt;0,0,IF(IF((F29-('DADOS GERAIS'!$B$19-C29)*'DADOS GERAIS'!$B$23)&lt;'DADOS GERAIS'!$B$24,(F29-('DADOS GERAIS'!$B$19-C29)*'DADOS GERAIS'!$B$23),'DADOS GERAIS'!$B$24)&lt;('DADOS GERAIS'!$B$20-C29)*'DADOS GERAIS'!$B$23+12,IF((F29-('DADOS GERAIS'!$B$19-C29)*'DADOS GERAIS'!$B$23)&lt;'DADOS GERAIS'!$B$24,(F29-('DADOS GERAIS'!$B$19-C29)*'DADOS GERAIS'!$B$23),'DADOS GERAIS'!$B$24),('DADOS GERAIS'!$B$20-C29)*'DADOS GERAIS'!$B$23+12)),"")</f>
        <v/>
      </c>
      <c r="H29" s="230" t="str">
        <f t="shared" si="0"/>
        <v/>
      </c>
      <c r="I29" s="232" t="str">
        <f t="shared" si="1"/>
        <v/>
      </c>
      <c r="J29" s="233" t="str">
        <f>IF(D29&lt;&gt;0,IF(H29&gt;F29,(I29*F29*D29)/'DADOS GERAIS'!$B$24,(I29*H29*D29)/'DADOS GERAIS'!$B$24),"")</f>
        <v/>
      </c>
      <c r="K29" s="2"/>
      <c r="L29" s="19"/>
      <c r="M29" s="242" t="str">
        <f>IF(D29="","",IF(E29&gt;$E$14,"ERRO",J29+((K29*D29)+(L29/'DADOS GERAIS'!$B$23*D29))/'DADOS GERAIS'!$B$24*$E29))</f>
        <v/>
      </c>
    </row>
    <row r="30" spans="1:13" x14ac:dyDescent="0.2">
      <c r="A30" s="60"/>
      <c r="B30" s="26"/>
      <c r="C30" s="31"/>
      <c r="D30" s="33"/>
      <c r="E30" s="72"/>
      <c r="F30" s="71"/>
      <c r="G30" s="211" t="str">
        <f>IF(F30&lt;&gt;0,IF(IF(IF((F30-('DADOS GERAIS'!$B$19-C30)*'DADOS GERAIS'!$B$23)&lt;'DADOS GERAIS'!$B$24,(F30-('DADOS GERAIS'!$B$19-C30)*'DADOS GERAIS'!$B$23),'DADOS GERAIS'!$B$24)&lt;('DADOS GERAIS'!$B$20-C30)*'DADOS GERAIS'!$B$23+12,IF((F30-('DADOS GERAIS'!$B$19-C30)*'DADOS GERAIS'!$B$23)&lt;'DADOS GERAIS'!$B$24,(F30-('DADOS GERAIS'!$B$19-C30)*'DADOS GERAIS'!$B$23),'DADOS GERAIS'!$B$24),('DADOS GERAIS'!$B$20-C30)*'DADOS GERAIS'!$B$23+12)&lt;0,0,IF(IF((F30-('DADOS GERAIS'!$B$19-C30)*'DADOS GERAIS'!$B$23)&lt;'DADOS GERAIS'!$B$24,(F30-('DADOS GERAIS'!$B$19-C30)*'DADOS GERAIS'!$B$23),'DADOS GERAIS'!$B$24)&lt;('DADOS GERAIS'!$B$20-C30)*'DADOS GERAIS'!$B$23+12,IF((F30-('DADOS GERAIS'!$B$19-C30)*'DADOS GERAIS'!$B$23)&lt;'DADOS GERAIS'!$B$24,(F30-('DADOS GERAIS'!$B$19-C30)*'DADOS GERAIS'!$B$23),'DADOS GERAIS'!$B$24),('DADOS GERAIS'!$B$20-C30)*'DADOS GERAIS'!$B$23+12)),"")</f>
        <v/>
      </c>
      <c r="H30" s="230" t="str">
        <f t="shared" si="0"/>
        <v/>
      </c>
      <c r="I30" s="232" t="str">
        <f t="shared" si="1"/>
        <v/>
      </c>
      <c r="J30" s="233" t="str">
        <f>IF(D30&lt;&gt;0,IF(H30&gt;F30,(I30*F30*D30)/'DADOS GERAIS'!$B$24,(I30*H30*D30)/'DADOS GERAIS'!$B$24),"")</f>
        <v/>
      </c>
      <c r="K30" s="2"/>
      <c r="L30" s="19"/>
      <c r="M30" s="242" t="str">
        <f>IF(D30="","",IF(E30&gt;$E$14,"ERRO",J30+((K30*D30)+(L30/'DADOS GERAIS'!$B$23*D30))/'DADOS GERAIS'!$B$24*$E30))</f>
        <v/>
      </c>
    </row>
    <row r="31" spans="1:13" x14ac:dyDescent="0.2">
      <c r="A31" s="60"/>
      <c r="B31" s="26"/>
      <c r="C31" s="31"/>
      <c r="D31" s="33"/>
      <c r="E31" s="72"/>
      <c r="F31" s="71"/>
      <c r="G31" s="211" t="str">
        <f>IF(F31&lt;&gt;0,IF(IF(IF((F31-('DADOS GERAIS'!$B$19-C31)*'DADOS GERAIS'!$B$23)&lt;'DADOS GERAIS'!$B$24,(F31-('DADOS GERAIS'!$B$19-C31)*'DADOS GERAIS'!$B$23),'DADOS GERAIS'!$B$24)&lt;('DADOS GERAIS'!$B$20-C31)*'DADOS GERAIS'!$B$23+12,IF((F31-('DADOS GERAIS'!$B$19-C31)*'DADOS GERAIS'!$B$23)&lt;'DADOS GERAIS'!$B$24,(F31-('DADOS GERAIS'!$B$19-C31)*'DADOS GERAIS'!$B$23),'DADOS GERAIS'!$B$24),('DADOS GERAIS'!$B$20-C31)*'DADOS GERAIS'!$B$23+12)&lt;0,0,IF(IF((F31-('DADOS GERAIS'!$B$19-C31)*'DADOS GERAIS'!$B$23)&lt;'DADOS GERAIS'!$B$24,(F31-('DADOS GERAIS'!$B$19-C31)*'DADOS GERAIS'!$B$23),'DADOS GERAIS'!$B$24)&lt;('DADOS GERAIS'!$B$20-C31)*'DADOS GERAIS'!$B$23+12,IF((F31-('DADOS GERAIS'!$B$19-C31)*'DADOS GERAIS'!$B$23)&lt;'DADOS GERAIS'!$B$24,(F31-('DADOS GERAIS'!$B$19-C31)*'DADOS GERAIS'!$B$23),'DADOS GERAIS'!$B$24),('DADOS GERAIS'!$B$20-C31)*'DADOS GERAIS'!$B$23+12)),"")</f>
        <v/>
      </c>
      <c r="H31" s="230" t="str">
        <f t="shared" si="0"/>
        <v/>
      </c>
      <c r="I31" s="232" t="str">
        <f t="shared" si="1"/>
        <v/>
      </c>
      <c r="J31" s="233" t="str">
        <f>IF(D31&lt;&gt;0,IF(H31&gt;F31,(I31*F31*D31)/'DADOS GERAIS'!$B$24,(I31*H31*D31)/'DADOS GERAIS'!$B$24),"")</f>
        <v/>
      </c>
      <c r="K31" s="2"/>
      <c r="L31" s="19"/>
      <c r="M31" s="242" t="str">
        <f>IF(D31="","",IF(E31&gt;$E$14,"ERRO",J31+((K31*D31)+(L31/'DADOS GERAIS'!$B$23*D31))/'DADOS GERAIS'!$B$24*$E31))</f>
        <v/>
      </c>
    </row>
    <row r="32" spans="1:13" x14ac:dyDescent="0.2">
      <c r="A32" s="60"/>
      <c r="B32" s="26"/>
      <c r="C32" s="31"/>
      <c r="D32" s="33"/>
      <c r="E32" s="72"/>
      <c r="F32" s="71"/>
      <c r="G32" s="211" t="str">
        <f>IF(F32&lt;&gt;0,IF(IF(IF((F32-('DADOS GERAIS'!$B$19-C32)*'DADOS GERAIS'!$B$23)&lt;'DADOS GERAIS'!$B$24,(F32-('DADOS GERAIS'!$B$19-C32)*'DADOS GERAIS'!$B$23),'DADOS GERAIS'!$B$24)&lt;('DADOS GERAIS'!$B$20-C32)*'DADOS GERAIS'!$B$23+12,IF((F32-('DADOS GERAIS'!$B$19-C32)*'DADOS GERAIS'!$B$23)&lt;'DADOS GERAIS'!$B$24,(F32-('DADOS GERAIS'!$B$19-C32)*'DADOS GERAIS'!$B$23),'DADOS GERAIS'!$B$24),('DADOS GERAIS'!$B$20-C32)*'DADOS GERAIS'!$B$23+12)&lt;0,0,IF(IF((F32-('DADOS GERAIS'!$B$19-C32)*'DADOS GERAIS'!$B$23)&lt;'DADOS GERAIS'!$B$24,(F32-('DADOS GERAIS'!$B$19-C32)*'DADOS GERAIS'!$B$23),'DADOS GERAIS'!$B$24)&lt;('DADOS GERAIS'!$B$20-C32)*'DADOS GERAIS'!$B$23+12,IF((F32-('DADOS GERAIS'!$B$19-C32)*'DADOS GERAIS'!$B$23)&lt;'DADOS GERAIS'!$B$24,(F32-('DADOS GERAIS'!$B$19-C32)*'DADOS GERAIS'!$B$23),'DADOS GERAIS'!$B$24),('DADOS GERAIS'!$B$20-C32)*'DADOS GERAIS'!$B$23+12)),"")</f>
        <v/>
      </c>
      <c r="H32" s="230" t="str">
        <f t="shared" si="0"/>
        <v/>
      </c>
      <c r="I32" s="232" t="str">
        <f t="shared" si="1"/>
        <v/>
      </c>
      <c r="J32" s="233" t="str">
        <f>IF(D32&lt;&gt;0,IF(H32&gt;F32,(I32*F32*D32)/'DADOS GERAIS'!$B$24,(I32*H32*D32)/'DADOS GERAIS'!$B$24),"")</f>
        <v/>
      </c>
      <c r="K32" s="2"/>
      <c r="L32" s="19"/>
      <c r="M32" s="242" t="str">
        <f>IF(D32="","",IF(E32&gt;$E$14,"ERRO",J32+((K32*D32)+(L32/'DADOS GERAIS'!$B$23*D32))/'DADOS GERAIS'!$B$24*$E32))</f>
        <v/>
      </c>
    </row>
    <row r="33" spans="1:13" x14ac:dyDescent="0.2">
      <c r="A33" s="60"/>
      <c r="B33" s="26"/>
      <c r="C33" s="31"/>
      <c r="D33" s="33"/>
      <c r="E33" s="72"/>
      <c r="F33" s="71"/>
      <c r="G33" s="211" t="str">
        <f>IF(F33&lt;&gt;0,IF(IF(IF((F33-('DADOS GERAIS'!$B$19-C33)*'DADOS GERAIS'!$B$23)&lt;'DADOS GERAIS'!$B$24,(F33-('DADOS GERAIS'!$B$19-C33)*'DADOS GERAIS'!$B$23),'DADOS GERAIS'!$B$24)&lt;('DADOS GERAIS'!$B$20-C33)*'DADOS GERAIS'!$B$23+12,IF((F33-('DADOS GERAIS'!$B$19-C33)*'DADOS GERAIS'!$B$23)&lt;'DADOS GERAIS'!$B$24,(F33-('DADOS GERAIS'!$B$19-C33)*'DADOS GERAIS'!$B$23),'DADOS GERAIS'!$B$24),('DADOS GERAIS'!$B$20-C33)*'DADOS GERAIS'!$B$23+12)&lt;0,0,IF(IF((F33-('DADOS GERAIS'!$B$19-C33)*'DADOS GERAIS'!$B$23)&lt;'DADOS GERAIS'!$B$24,(F33-('DADOS GERAIS'!$B$19-C33)*'DADOS GERAIS'!$B$23),'DADOS GERAIS'!$B$24)&lt;('DADOS GERAIS'!$B$20-C33)*'DADOS GERAIS'!$B$23+12,IF((F33-('DADOS GERAIS'!$B$19-C33)*'DADOS GERAIS'!$B$23)&lt;'DADOS GERAIS'!$B$24,(F33-('DADOS GERAIS'!$B$19-C33)*'DADOS GERAIS'!$B$23),'DADOS GERAIS'!$B$24),('DADOS GERAIS'!$B$20-C33)*'DADOS GERAIS'!$B$23+12)),"")</f>
        <v/>
      </c>
      <c r="H33" s="230" t="str">
        <f t="shared" si="0"/>
        <v/>
      </c>
      <c r="I33" s="232" t="str">
        <f t="shared" si="1"/>
        <v/>
      </c>
      <c r="J33" s="233" t="str">
        <f>IF(D33&lt;&gt;0,IF(H33&gt;F33,(I33*F33*D33)/'DADOS GERAIS'!$B$24,(I33*H33*D33)/'DADOS GERAIS'!$B$24),"")</f>
        <v/>
      </c>
      <c r="K33" s="2"/>
      <c r="L33" s="19"/>
      <c r="M33" s="242" t="str">
        <f>IF(D33="","",IF(E33&gt;$E$14,"ERRO",J33+((K33*D33)+(L33/'DADOS GERAIS'!$B$23*D33))/'DADOS GERAIS'!$B$24*$E33))</f>
        <v/>
      </c>
    </row>
    <row r="34" spans="1:13" x14ac:dyDescent="0.2">
      <c r="A34" s="60"/>
      <c r="B34" s="26"/>
      <c r="C34" s="31"/>
      <c r="D34" s="33"/>
      <c r="E34" s="72"/>
      <c r="F34" s="71"/>
      <c r="G34" s="211" t="str">
        <f>IF(F34&lt;&gt;0,IF(IF(IF((F34-('DADOS GERAIS'!$B$19-C34)*'DADOS GERAIS'!$B$23)&lt;'DADOS GERAIS'!$B$24,(F34-('DADOS GERAIS'!$B$19-C34)*'DADOS GERAIS'!$B$23),'DADOS GERAIS'!$B$24)&lt;('DADOS GERAIS'!$B$20-C34)*'DADOS GERAIS'!$B$23+12,IF((F34-('DADOS GERAIS'!$B$19-C34)*'DADOS GERAIS'!$B$23)&lt;'DADOS GERAIS'!$B$24,(F34-('DADOS GERAIS'!$B$19-C34)*'DADOS GERAIS'!$B$23),'DADOS GERAIS'!$B$24),('DADOS GERAIS'!$B$20-C34)*'DADOS GERAIS'!$B$23+12)&lt;0,0,IF(IF((F34-('DADOS GERAIS'!$B$19-C34)*'DADOS GERAIS'!$B$23)&lt;'DADOS GERAIS'!$B$24,(F34-('DADOS GERAIS'!$B$19-C34)*'DADOS GERAIS'!$B$23),'DADOS GERAIS'!$B$24)&lt;('DADOS GERAIS'!$B$20-C34)*'DADOS GERAIS'!$B$23+12,IF((F34-('DADOS GERAIS'!$B$19-C34)*'DADOS GERAIS'!$B$23)&lt;'DADOS GERAIS'!$B$24,(F34-('DADOS GERAIS'!$B$19-C34)*'DADOS GERAIS'!$B$23),'DADOS GERAIS'!$B$24),('DADOS GERAIS'!$B$20-C34)*'DADOS GERAIS'!$B$23+12)),"")</f>
        <v/>
      </c>
      <c r="H34" s="230" t="str">
        <f t="shared" si="0"/>
        <v/>
      </c>
      <c r="I34" s="232" t="str">
        <f t="shared" si="1"/>
        <v/>
      </c>
      <c r="J34" s="233" t="str">
        <f>IF(D34&lt;&gt;0,IF(H34&gt;F34,(I34*F34*D34)/'DADOS GERAIS'!$B$24,(I34*H34*D34)/'DADOS GERAIS'!$B$24),"")</f>
        <v/>
      </c>
      <c r="K34" s="2"/>
      <c r="L34" s="19"/>
      <c r="M34" s="242" t="str">
        <f>IF(D34="","",IF(E34&gt;$E$14,"ERRO",J34+((K34*D34)+(L34/'DADOS GERAIS'!$B$23*D34))/'DADOS GERAIS'!$B$24*$E34))</f>
        <v/>
      </c>
    </row>
    <row r="35" spans="1:13" x14ac:dyDescent="0.2">
      <c r="A35" s="60"/>
      <c r="B35" s="26"/>
      <c r="C35" s="31"/>
      <c r="D35" s="33"/>
      <c r="E35" s="72"/>
      <c r="F35" s="71"/>
      <c r="G35" s="211" t="str">
        <f>IF(F35&lt;&gt;0,IF(IF(IF((F35-('DADOS GERAIS'!$B$19-C35)*'DADOS GERAIS'!$B$23)&lt;'DADOS GERAIS'!$B$24,(F35-('DADOS GERAIS'!$B$19-C35)*'DADOS GERAIS'!$B$23),'DADOS GERAIS'!$B$24)&lt;('DADOS GERAIS'!$B$20-C35)*'DADOS GERAIS'!$B$23+12,IF((F35-('DADOS GERAIS'!$B$19-C35)*'DADOS GERAIS'!$B$23)&lt;'DADOS GERAIS'!$B$24,(F35-('DADOS GERAIS'!$B$19-C35)*'DADOS GERAIS'!$B$23),'DADOS GERAIS'!$B$24),('DADOS GERAIS'!$B$20-C35)*'DADOS GERAIS'!$B$23+12)&lt;0,0,IF(IF((F35-('DADOS GERAIS'!$B$19-C35)*'DADOS GERAIS'!$B$23)&lt;'DADOS GERAIS'!$B$24,(F35-('DADOS GERAIS'!$B$19-C35)*'DADOS GERAIS'!$B$23),'DADOS GERAIS'!$B$24)&lt;('DADOS GERAIS'!$B$20-C35)*'DADOS GERAIS'!$B$23+12,IF((F35-('DADOS GERAIS'!$B$19-C35)*'DADOS GERAIS'!$B$23)&lt;'DADOS GERAIS'!$B$24,(F35-('DADOS GERAIS'!$B$19-C35)*'DADOS GERAIS'!$B$23),'DADOS GERAIS'!$B$24),('DADOS GERAIS'!$B$20-C35)*'DADOS GERAIS'!$B$23+12)),"")</f>
        <v/>
      </c>
      <c r="H35" s="230" t="str">
        <f t="shared" si="0"/>
        <v/>
      </c>
      <c r="I35" s="232" t="str">
        <f t="shared" si="1"/>
        <v/>
      </c>
      <c r="J35" s="233" t="str">
        <f>IF(D35&lt;&gt;0,IF(H35&gt;F35,(I35*F35*D35)/'DADOS GERAIS'!$B$24,(I35*H35*D35)/'DADOS GERAIS'!$B$24),"")</f>
        <v/>
      </c>
      <c r="K35" s="2"/>
      <c r="L35" s="19"/>
      <c r="M35" s="242" t="str">
        <f>IF(D35="","",IF(E35&gt;$E$14,"ERRO",J35+((K35*D35)+(L35/'DADOS GERAIS'!$B$23*D35))/'DADOS GERAIS'!$B$24*$E35))</f>
        <v/>
      </c>
    </row>
    <row r="36" spans="1:13" x14ac:dyDescent="0.2">
      <c r="A36" s="60"/>
      <c r="B36" s="26"/>
      <c r="C36" s="31"/>
      <c r="D36" s="33"/>
      <c r="E36" s="72"/>
      <c r="F36" s="71"/>
      <c r="G36" s="211" t="str">
        <f>IF(F36&lt;&gt;0,IF(IF(IF((F36-('DADOS GERAIS'!$B$19-C36)*'DADOS GERAIS'!$B$23)&lt;'DADOS GERAIS'!$B$24,(F36-('DADOS GERAIS'!$B$19-C36)*'DADOS GERAIS'!$B$23),'DADOS GERAIS'!$B$24)&lt;('DADOS GERAIS'!$B$20-C36)*'DADOS GERAIS'!$B$23+12,IF((F36-('DADOS GERAIS'!$B$19-C36)*'DADOS GERAIS'!$B$23)&lt;'DADOS GERAIS'!$B$24,(F36-('DADOS GERAIS'!$B$19-C36)*'DADOS GERAIS'!$B$23),'DADOS GERAIS'!$B$24),('DADOS GERAIS'!$B$20-C36)*'DADOS GERAIS'!$B$23+12)&lt;0,0,IF(IF((F36-('DADOS GERAIS'!$B$19-C36)*'DADOS GERAIS'!$B$23)&lt;'DADOS GERAIS'!$B$24,(F36-('DADOS GERAIS'!$B$19-C36)*'DADOS GERAIS'!$B$23),'DADOS GERAIS'!$B$24)&lt;('DADOS GERAIS'!$B$20-C36)*'DADOS GERAIS'!$B$23+12,IF((F36-('DADOS GERAIS'!$B$19-C36)*'DADOS GERAIS'!$B$23)&lt;'DADOS GERAIS'!$B$24,(F36-('DADOS GERAIS'!$B$19-C36)*'DADOS GERAIS'!$B$23),'DADOS GERAIS'!$B$24),('DADOS GERAIS'!$B$20-C36)*'DADOS GERAIS'!$B$23+12)),"")</f>
        <v/>
      </c>
      <c r="H36" s="230" t="str">
        <f t="shared" si="0"/>
        <v/>
      </c>
      <c r="I36" s="232" t="str">
        <f t="shared" si="1"/>
        <v/>
      </c>
      <c r="J36" s="233" t="str">
        <f>IF(D36&lt;&gt;0,IF(H36&gt;F36,(I36*F36*D36)/'DADOS GERAIS'!$B$24,(I36*H36*D36)/'DADOS GERAIS'!$B$24),"")</f>
        <v/>
      </c>
      <c r="K36" s="2"/>
      <c r="L36" s="19"/>
      <c r="M36" s="242" t="str">
        <f>IF(D36="","",IF(E36&gt;$E$14,"ERRO",J36+((K36*D36)+(L36/'DADOS GERAIS'!$B$23*D36))/'DADOS GERAIS'!$B$24*$E36))</f>
        <v/>
      </c>
    </row>
    <row r="37" spans="1:13" x14ac:dyDescent="0.2">
      <c r="A37" s="60"/>
      <c r="B37" s="26"/>
      <c r="C37" s="31"/>
      <c r="D37" s="33"/>
      <c r="E37" s="72"/>
      <c r="F37" s="71"/>
      <c r="G37" s="211" t="str">
        <f>IF(F37&lt;&gt;0,IF(IF(IF((F37-('DADOS GERAIS'!$B$19-C37)*'DADOS GERAIS'!$B$23)&lt;'DADOS GERAIS'!$B$24,(F37-('DADOS GERAIS'!$B$19-C37)*'DADOS GERAIS'!$B$23),'DADOS GERAIS'!$B$24)&lt;('DADOS GERAIS'!$B$20-C37)*'DADOS GERAIS'!$B$23+12,IF((F37-('DADOS GERAIS'!$B$19-C37)*'DADOS GERAIS'!$B$23)&lt;'DADOS GERAIS'!$B$24,(F37-('DADOS GERAIS'!$B$19-C37)*'DADOS GERAIS'!$B$23),'DADOS GERAIS'!$B$24),('DADOS GERAIS'!$B$20-C37)*'DADOS GERAIS'!$B$23+12)&lt;0,0,IF(IF((F37-('DADOS GERAIS'!$B$19-C37)*'DADOS GERAIS'!$B$23)&lt;'DADOS GERAIS'!$B$24,(F37-('DADOS GERAIS'!$B$19-C37)*'DADOS GERAIS'!$B$23),'DADOS GERAIS'!$B$24)&lt;('DADOS GERAIS'!$B$20-C37)*'DADOS GERAIS'!$B$23+12,IF((F37-('DADOS GERAIS'!$B$19-C37)*'DADOS GERAIS'!$B$23)&lt;'DADOS GERAIS'!$B$24,(F37-('DADOS GERAIS'!$B$19-C37)*'DADOS GERAIS'!$B$23),'DADOS GERAIS'!$B$24),('DADOS GERAIS'!$B$20-C37)*'DADOS GERAIS'!$B$23+12)),"")</f>
        <v/>
      </c>
      <c r="H37" s="230" t="str">
        <f t="shared" si="0"/>
        <v/>
      </c>
      <c r="I37" s="232" t="str">
        <f t="shared" si="1"/>
        <v/>
      </c>
      <c r="J37" s="233" t="str">
        <f>IF(D37&lt;&gt;0,IF(H37&gt;F37,(I37*F37*D37)/'DADOS GERAIS'!$B$24,(I37*H37*D37)/'DADOS GERAIS'!$B$24),"")</f>
        <v/>
      </c>
      <c r="K37" s="2"/>
      <c r="L37" s="19"/>
      <c r="M37" s="242" t="str">
        <f>IF(D37="","",IF(E37&gt;$E$14,"ERRO",J37+((K37*D37)+(L37/'DADOS GERAIS'!$B$23*D37))/'DADOS GERAIS'!$B$24*$E37))</f>
        <v/>
      </c>
    </row>
    <row r="38" spans="1:13" x14ac:dyDescent="0.2">
      <c r="A38" s="60"/>
      <c r="B38" s="26"/>
      <c r="C38" s="31"/>
      <c r="D38" s="33"/>
      <c r="E38" s="72"/>
      <c r="F38" s="71"/>
      <c r="G38" s="211" t="str">
        <f>IF(F38&lt;&gt;0,IF(IF(IF((F38-('DADOS GERAIS'!$B$19-C38)*'DADOS GERAIS'!$B$23)&lt;'DADOS GERAIS'!$B$24,(F38-('DADOS GERAIS'!$B$19-C38)*'DADOS GERAIS'!$B$23),'DADOS GERAIS'!$B$24)&lt;('DADOS GERAIS'!$B$20-C38)*'DADOS GERAIS'!$B$23+12,IF((F38-('DADOS GERAIS'!$B$19-C38)*'DADOS GERAIS'!$B$23)&lt;'DADOS GERAIS'!$B$24,(F38-('DADOS GERAIS'!$B$19-C38)*'DADOS GERAIS'!$B$23),'DADOS GERAIS'!$B$24),('DADOS GERAIS'!$B$20-C38)*'DADOS GERAIS'!$B$23+12)&lt;0,0,IF(IF((F38-('DADOS GERAIS'!$B$19-C38)*'DADOS GERAIS'!$B$23)&lt;'DADOS GERAIS'!$B$24,(F38-('DADOS GERAIS'!$B$19-C38)*'DADOS GERAIS'!$B$23),'DADOS GERAIS'!$B$24)&lt;('DADOS GERAIS'!$B$20-C38)*'DADOS GERAIS'!$B$23+12,IF((F38-('DADOS GERAIS'!$B$19-C38)*'DADOS GERAIS'!$B$23)&lt;'DADOS GERAIS'!$B$24,(F38-('DADOS GERAIS'!$B$19-C38)*'DADOS GERAIS'!$B$23),'DADOS GERAIS'!$B$24),('DADOS GERAIS'!$B$20-C38)*'DADOS GERAIS'!$B$23+12)),"")</f>
        <v/>
      </c>
      <c r="H38" s="230" t="str">
        <f t="shared" si="0"/>
        <v/>
      </c>
      <c r="I38" s="232" t="str">
        <f t="shared" si="1"/>
        <v/>
      </c>
      <c r="J38" s="233" t="str">
        <f>IF(D38&lt;&gt;0,IF(H38&gt;F38,(I38*F38*D38)/'DADOS GERAIS'!$B$24,(I38*H38*D38)/'DADOS GERAIS'!$B$24),"")</f>
        <v/>
      </c>
      <c r="K38" s="2"/>
      <c r="L38" s="19"/>
      <c r="M38" s="242" t="str">
        <f>IF(D38="","",IF(E38&gt;$E$14,"ERRO",J38+((K38*D38)+(L38/'DADOS GERAIS'!$B$23*D38))/'DADOS GERAIS'!$B$24*$E38))</f>
        <v/>
      </c>
    </row>
    <row r="39" spans="1:13" x14ac:dyDescent="0.2">
      <c r="A39" s="60"/>
      <c r="B39" s="26"/>
      <c r="C39" s="31"/>
      <c r="D39" s="33"/>
      <c r="E39" s="72"/>
      <c r="F39" s="71"/>
      <c r="G39" s="211" t="str">
        <f>IF(F39&lt;&gt;0,IF(IF(IF((F39-('DADOS GERAIS'!$B$19-C39)*'DADOS GERAIS'!$B$23)&lt;'DADOS GERAIS'!$B$24,(F39-('DADOS GERAIS'!$B$19-C39)*'DADOS GERAIS'!$B$23),'DADOS GERAIS'!$B$24)&lt;('DADOS GERAIS'!$B$20-C39)*'DADOS GERAIS'!$B$23+12,IF((F39-('DADOS GERAIS'!$B$19-C39)*'DADOS GERAIS'!$B$23)&lt;'DADOS GERAIS'!$B$24,(F39-('DADOS GERAIS'!$B$19-C39)*'DADOS GERAIS'!$B$23),'DADOS GERAIS'!$B$24),('DADOS GERAIS'!$B$20-C39)*'DADOS GERAIS'!$B$23+12)&lt;0,0,IF(IF((F39-('DADOS GERAIS'!$B$19-C39)*'DADOS GERAIS'!$B$23)&lt;'DADOS GERAIS'!$B$24,(F39-('DADOS GERAIS'!$B$19-C39)*'DADOS GERAIS'!$B$23),'DADOS GERAIS'!$B$24)&lt;('DADOS GERAIS'!$B$20-C39)*'DADOS GERAIS'!$B$23+12,IF((F39-('DADOS GERAIS'!$B$19-C39)*'DADOS GERAIS'!$B$23)&lt;'DADOS GERAIS'!$B$24,(F39-('DADOS GERAIS'!$B$19-C39)*'DADOS GERAIS'!$B$23),'DADOS GERAIS'!$B$24),('DADOS GERAIS'!$B$20-C39)*'DADOS GERAIS'!$B$23+12)),"")</f>
        <v/>
      </c>
      <c r="H39" s="230" t="str">
        <f t="shared" si="0"/>
        <v/>
      </c>
      <c r="I39" s="232" t="str">
        <f t="shared" si="1"/>
        <v/>
      </c>
      <c r="J39" s="233" t="str">
        <f>IF(D39&lt;&gt;0,IF(H39&gt;F39,(I39*F39*D39)/'DADOS GERAIS'!$B$24,(I39*H39*D39)/'DADOS GERAIS'!$B$24),"")</f>
        <v/>
      </c>
      <c r="K39" s="2"/>
      <c r="L39" s="19"/>
      <c r="M39" s="242" t="str">
        <f>IF(D39="","",IF(E39&gt;$E$14,"ERRO",J39+((K39*D39)+(L39/'DADOS GERAIS'!$B$23*D39))/'DADOS GERAIS'!$B$24*$E39))</f>
        <v/>
      </c>
    </row>
    <row r="40" spans="1:13" x14ac:dyDescent="0.2">
      <c r="A40" s="60"/>
      <c r="B40" s="26"/>
      <c r="C40" s="31"/>
      <c r="D40" s="33"/>
      <c r="E40" s="72"/>
      <c r="F40" s="71"/>
      <c r="G40" s="211" t="str">
        <f>IF(F40&lt;&gt;0,IF(IF(IF((F40-('DADOS GERAIS'!$B$19-C40)*'DADOS GERAIS'!$B$23)&lt;'DADOS GERAIS'!$B$24,(F40-('DADOS GERAIS'!$B$19-C40)*'DADOS GERAIS'!$B$23),'DADOS GERAIS'!$B$24)&lt;('DADOS GERAIS'!$B$20-C40)*'DADOS GERAIS'!$B$23+12,IF((F40-('DADOS GERAIS'!$B$19-C40)*'DADOS GERAIS'!$B$23)&lt;'DADOS GERAIS'!$B$24,(F40-('DADOS GERAIS'!$B$19-C40)*'DADOS GERAIS'!$B$23),'DADOS GERAIS'!$B$24),('DADOS GERAIS'!$B$20-C40)*'DADOS GERAIS'!$B$23+12)&lt;0,0,IF(IF((F40-('DADOS GERAIS'!$B$19-C40)*'DADOS GERAIS'!$B$23)&lt;'DADOS GERAIS'!$B$24,(F40-('DADOS GERAIS'!$B$19-C40)*'DADOS GERAIS'!$B$23),'DADOS GERAIS'!$B$24)&lt;('DADOS GERAIS'!$B$20-C40)*'DADOS GERAIS'!$B$23+12,IF((F40-('DADOS GERAIS'!$B$19-C40)*'DADOS GERAIS'!$B$23)&lt;'DADOS GERAIS'!$B$24,(F40-('DADOS GERAIS'!$B$19-C40)*'DADOS GERAIS'!$B$23),'DADOS GERAIS'!$B$24),('DADOS GERAIS'!$B$20-C40)*'DADOS GERAIS'!$B$23+12)),"")</f>
        <v/>
      </c>
      <c r="H40" s="230" t="str">
        <f t="shared" si="0"/>
        <v/>
      </c>
      <c r="I40" s="232" t="str">
        <f t="shared" si="1"/>
        <v/>
      </c>
      <c r="J40" s="233" t="str">
        <f>IF(D40&lt;&gt;0,IF(H40&gt;F40,(I40*F40*D40)/'DADOS GERAIS'!$B$24,(I40*H40*D40)/'DADOS GERAIS'!$B$24),"")</f>
        <v/>
      </c>
      <c r="K40" s="2"/>
      <c r="L40" s="19"/>
      <c r="M40" s="242" t="str">
        <f>IF(D40="","",IF(E40&gt;$E$14,"ERRO",J40+((K40*D40)+(L40/'DADOS GERAIS'!$B$23*D40))/'DADOS GERAIS'!$B$24*$E40))</f>
        <v/>
      </c>
    </row>
    <row r="41" spans="1:13" x14ac:dyDescent="0.2">
      <c r="A41" s="60"/>
      <c r="B41" s="26"/>
      <c r="C41" s="31"/>
      <c r="D41" s="33"/>
      <c r="E41" s="72"/>
      <c r="F41" s="71"/>
      <c r="G41" s="211" t="str">
        <f>IF(F41&lt;&gt;0,IF(IF(IF((F41-('DADOS GERAIS'!$B$19-C41)*'DADOS GERAIS'!$B$23)&lt;'DADOS GERAIS'!$B$24,(F41-('DADOS GERAIS'!$B$19-C41)*'DADOS GERAIS'!$B$23),'DADOS GERAIS'!$B$24)&lt;('DADOS GERAIS'!$B$20-C41)*'DADOS GERAIS'!$B$23+12,IF((F41-('DADOS GERAIS'!$B$19-C41)*'DADOS GERAIS'!$B$23)&lt;'DADOS GERAIS'!$B$24,(F41-('DADOS GERAIS'!$B$19-C41)*'DADOS GERAIS'!$B$23),'DADOS GERAIS'!$B$24),('DADOS GERAIS'!$B$20-C41)*'DADOS GERAIS'!$B$23+12)&lt;0,0,IF(IF((F41-('DADOS GERAIS'!$B$19-C41)*'DADOS GERAIS'!$B$23)&lt;'DADOS GERAIS'!$B$24,(F41-('DADOS GERAIS'!$B$19-C41)*'DADOS GERAIS'!$B$23),'DADOS GERAIS'!$B$24)&lt;('DADOS GERAIS'!$B$20-C41)*'DADOS GERAIS'!$B$23+12,IF((F41-('DADOS GERAIS'!$B$19-C41)*'DADOS GERAIS'!$B$23)&lt;'DADOS GERAIS'!$B$24,(F41-('DADOS GERAIS'!$B$19-C41)*'DADOS GERAIS'!$B$23),'DADOS GERAIS'!$B$24),('DADOS GERAIS'!$B$20-C41)*'DADOS GERAIS'!$B$23+12)),"")</f>
        <v/>
      </c>
      <c r="H41" s="230" t="str">
        <f t="shared" si="0"/>
        <v/>
      </c>
      <c r="I41" s="232" t="str">
        <f t="shared" si="1"/>
        <v/>
      </c>
      <c r="J41" s="233" t="str">
        <f>IF(D41&lt;&gt;0,IF(H41&gt;F41,(I41*F41*D41)/'DADOS GERAIS'!$B$24,(I41*H41*D41)/'DADOS GERAIS'!$B$24),"")</f>
        <v/>
      </c>
      <c r="K41" s="2"/>
      <c r="L41" s="19"/>
      <c r="M41" s="242" t="str">
        <f>IF(D41="","",IF(E41&gt;$E$14,"ERRO",J41+((K41*D41)+(L41/'DADOS GERAIS'!$B$23*D41))/'DADOS GERAIS'!$B$24*$E41))</f>
        <v/>
      </c>
    </row>
    <row r="42" spans="1:13" x14ac:dyDescent="0.2">
      <c r="A42" s="60"/>
      <c r="B42" s="26"/>
      <c r="C42" s="31"/>
      <c r="D42" s="33"/>
      <c r="E42" s="72"/>
      <c r="F42" s="71"/>
      <c r="G42" s="211" t="str">
        <f>IF(F42&lt;&gt;0,IF(IF(IF((F42-('DADOS GERAIS'!$B$19-C42)*'DADOS GERAIS'!$B$23)&lt;'DADOS GERAIS'!$B$24,(F42-('DADOS GERAIS'!$B$19-C42)*'DADOS GERAIS'!$B$23),'DADOS GERAIS'!$B$24)&lt;('DADOS GERAIS'!$B$20-C42)*'DADOS GERAIS'!$B$23+12,IF((F42-('DADOS GERAIS'!$B$19-C42)*'DADOS GERAIS'!$B$23)&lt;'DADOS GERAIS'!$B$24,(F42-('DADOS GERAIS'!$B$19-C42)*'DADOS GERAIS'!$B$23),'DADOS GERAIS'!$B$24),('DADOS GERAIS'!$B$20-C42)*'DADOS GERAIS'!$B$23+12)&lt;0,0,IF(IF((F42-('DADOS GERAIS'!$B$19-C42)*'DADOS GERAIS'!$B$23)&lt;'DADOS GERAIS'!$B$24,(F42-('DADOS GERAIS'!$B$19-C42)*'DADOS GERAIS'!$B$23),'DADOS GERAIS'!$B$24)&lt;('DADOS GERAIS'!$B$20-C42)*'DADOS GERAIS'!$B$23+12,IF((F42-('DADOS GERAIS'!$B$19-C42)*'DADOS GERAIS'!$B$23)&lt;'DADOS GERAIS'!$B$24,(F42-('DADOS GERAIS'!$B$19-C42)*'DADOS GERAIS'!$B$23),'DADOS GERAIS'!$B$24),('DADOS GERAIS'!$B$20-C42)*'DADOS GERAIS'!$B$23+12)),"")</f>
        <v/>
      </c>
      <c r="H42" s="230" t="str">
        <f t="shared" si="0"/>
        <v/>
      </c>
      <c r="I42" s="232" t="str">
        <f t="shared" si="1"/>
        <v/>
      </c>
      <c r="J42" s="233" t="str">
        <f>IF(D42&lt;&gt;0,IF(H42&gt;F42,(I42*F42*D42)/'DADOS GERAIS'!$B$24,(I42*H42*D42)/'DADOS GERAIS'!$B$24),"")</f>
        <v/>
      </c>
      <c r="K42" s="2"/>
      <c r="L42" s="19"/>
      <c r="M42" s="242" t="str">
        <f>IF(D42="","",IF(E42&gt;$E$14,"ERRO",J42+((K42*D42)+(L42/'DADOS GERAIS'!$B$23*D42))/'DADOS GERAIS'!$B$24*$E42))</f>
        <v/>
      </c>
    </row>
    <row r="43" spans="1:13" x14ac:dyDescent="0.2">
      <c r="A43" s="60"/>
      <c r="B43" s="26"/>
      <c r="C43" s="31"/>
      <c r="D43" s="33"/>
      <c r="E43" s="72"/>
      <c r="F43" s="71"/>
      <c r="G43" s="211" t="str">
        <f>IF(F43&lt;&gt;0,IF(IF(IF((F43-('DADOS GERAIS'!$B$19-C43)*'DADOS GERAIS'!$B$23)&lt;'DADOS GERAIS'!$B$24,(F43-('DADOS GERAIS'!$B$19-C43)*'DADOS GERAIS'!$B$23),'DADOS GERAIS'!$B$24)&lt;('DADOS GERAIS'!$B$20-C43)*'DADOS GERAIS'!$B$23+12,IF((F43-('DADOS GERAIS'!$B$19-C43)*'DADOS GERAIS'!$B$23)&lt;'DADOS GERAIS'!$B$24,(F43-('DADOS GERAIS'!$B$19-C43)*'DADOS GERAIS'!$B$23),'DADOS GERAIS'!$B$24),('DADOS GERAIS'!$B$20-C43)*'DADOS GERAIS'!$B$23+12)&lt;0,0,IF(IF((F43-('DADOS GERAIS'!$B$19-C43)*'DADOS GERAIS'!$B$23)&lt;'DADOS GERAIS'!$B$24,(F43-('DADOS GERAIS'!$B$19-C43)*'DADOS GERAIS'!$B$23),'DADOS GERAIS'!$B$24)&lt;('DADOS GERAIS'!$B$20-C43)*'DADOS GERAIS'!$B$23+12,IF((F43-('DADOS GERAIS'!$B$19-C43)*'DADOS GERAIS'!$B$23)&lt;'DADOS GERAIS'!$B$24,(F43-('DADOS GERAIS'!$B$19-C43)*'DADOS GERAIS'!$B$23),'DADOS GERAIS'!$B$24),('DADOS GERAIS'!$B$20-C43)*'DADOS GERAIS'!$B$23+12)),"")</f>
        <v/>
      </c>
      <c r="H43" s="230" t="str">
        <f t="shared" si="0"/>
        <v/>
      </c>
      <c r="I43" s="232" t="str">
        <f t="shared" si="1"/>
        <v/>
      </c>
      <c r="J43" s="233" t="str">
        <f>IF(D43&lt;&gt;0,IF(H43&gt;F43,(I43*F43*D43)/'DADOS GERAIS'!$B$24,(I43*H43*D43)/'DADOS GERAIS'!$B$24),"")</f>
        <v/>
      </c>
      <c r="K43" s="2"/>
      <c r="L43" s="19"/>
      <c r="M43" s="242" t="str">
        <f>IF(D43="","",IF(E43&gt;$E$14,"ERRO",J43+((K43*D43)+(L43/'DADOS GERAIS'!$B$23*D43))/'DADOS GERAIS'!$B$24*$E43))</f>
        <v/>
      </c>
    </row>
    <row r="44" spans="1:13" x14ac:dyDescent="0.2">
      <c r="A44" s="60"/>
      <c r="B44" s="26"/>
      <c r="C44" s="31"/>
      <c r="D44" s="33"/>
      <c r="E44" s="72"/>
      <c r="F44" s="71"/>
      <c r="G44" s="211" t="str">
        <f>IF(F44&lt;&gt;0,IF(IF(IF((F44-('DADOS GERAIS'!$B$19-C44)*'DADOS GERAIS'!$B$23)&lt;'DADOS GERAIS'!$B$24,(F44-('DADOS GERAIS'!$B$19-C44)*'DADOS GERAIS'!$B$23),'DADOS GERAIS'!$B$24)&lt;('DADOS GERAIS'!$B$20-C44)*'DADOS GERAIS'!$B$23+12,IF((F44-('DADOS GERAIS'!$B$19-C44)*'DADOS GERAIS'!$B$23)&lt;'DADOS GERAIS'!$B$24,(F44-('DADOS GERAIS'!$B$19-C44)*'DADOS GERAIS'!$B$23),'DADOS GERAIS'!$B$24),('DADOS GERAIS'!$B$20-C44)*'DADOS GERAIS'!$B$23+12)&lt;0,0,IF(IF((F44-('DADOS GERAIS'!$B$19-C44)*'DADOS GERAIS'!$B$23)&lt;'DADOS GERAIS'!$B$24,(F44-('DADOS GERAIS'!$B$19-C44)*'DADOS GERAIS'!$B$23),'DADOS GERAIS'!$B$24)&lt;('DADOS GERAIS'!$B$20-C44)*'DADOS GERAIS'!$B$23+12,IF((F44-('DADOS GERAIS'!$B$19-C44)*'DADOS GERAIS'!$B$23)&lt;'DADOS GERAIS'!$B$24,(F44-('DADOS GERAIS'!$B$19-C44)*'DADOS GERAIS'!$B$23),'DADOS GERAIS'!$B$24),('DADOS GERAIS'!$B$20-C44)*'DADOS GERAIS'!$B$23+12)),"")</f>
        <v/>
      </c>
      <c r="H44" s="230" t="str">
        <f t="shared" si="0"/>
        <v/>
      </c>
      <c r="I44" s="232" t="str">
        <f t="shared" si="1"/>
        <v/>
      </c>
      <c r="J44" s="233" t="str">
        <f>IF(D44&lt;&gt;0,IF(H44&gt;F44,(I44*F44*D44)/'DADOS GERAIS'!$B$24,(I44*H44*D44)/'DADOS GERAIS'!$B$24),"")</f>
        <v/>
      </c>
      <c r="K44" s="2"/>
      <c r="L44" s="19"/>
      <c r="M44" s="242" t="str">
        <f>IF(D44="","",IF(E44&gt;$E$14,"ERRO",J44+((K44*D44)+(L44/'DADOS GERAIS'!$B$23*D44))/'DADOS GERAIS'!$B$24*$E44))</f>
        <v/>
      </c>
    </row>
    <row r="45" spans="1:13" x14ac:dyDescent="0.2">
      <c r="A45" s="60"/>
      <c r="B45" s="26"/>
      <c r="C45" s="31"/>
      <c r="D45" s="33"/>
      <c r="E45" s="72"/>
      <c r="F45" s="71"/>
      <c r="G45" s="211" t="str">
        <f>IF(F45&lt;&gt;0,IF(IF(IF((F45-('DADOS GERAIS'!$B$19-C45)*'DADOS GERAIS'!$B$23)&lt;'DADOS GERAIS'!$B$24,(F45-('DADOS GERAIS'!$B$19-C45)*'DADOS GERAIS'!$B$23),'DADOS GERAIS'!$B$24)&lt;('DADOS GERAIS'!$B$20-C45)*'DADOS GERAIS'!$B$23+12,IF((F45-('DADOS GERAIS'!$B$19-C45)*'DADOS GERAIS'!$B$23)&lt;'DADOS GERAIS'!$B$24,(F45-('DADOS GERAIS'!$B$19-C45)*'DADOS GERAIS'!$B$23),'DADOS GERAIS'!$B$24),('DADOS GERAIS'!$B$20-C45)*'DADOS GERAIS'!$B$23+12)&lt;0,0,IF(IF((F45-('DADOS GERAIS'!$B$19-C45)*'DADOS GERAIS'!$B$23)&lt;'DADOS GERAIS'!$B$24,(F45-('DADOS GERAIS'!$B$19-C45)*'DADOS GERAIS'!$B$23),'DADOS GERAIS'!$B$24)&lt;('DADOS GERAIS'!$B$20-C45)*'DADOS GERAIS'!$B$23+12,IF((F45-('DADOS GERAIS'!$B$19-C45)*'DADOS GERAIS'!$B$23)&lt;'DADOS GERAIS'!$B$24,(F45-('DADOS GERAIS'!$B$19-C45)*'DADOS GERAIS'!$B$23),'DADOS GERAIS'!$B$24),('DADOS GERAIS'!$B$20-C45)*'DADOS GERAIS'!$B$23+12)),"")</f>
        <v/>
      </c>
      <c r="H45" s="230" t="str">
        <f t="shared" si="0"/>
        <v/>
      </c>
      <c r="I45" s="232" t="str">
        <f t="shared" si="1"/>
        <v/>
      </c>
      <c r="J45" s="233" t="str">
        <f>IF(D45&lt;&gt;0,IF(H45&gt;F45,(I45*F45*D45)/'DADOS GERAIS'!$B$24,(I45*H45*D45)/'DADOS GERAIS'!$B$24),"")</f>
        <v/>
      </c>
      <c r="K45" s="2"/>
      <c r="L45" s="19"/>
      <c r="M45" s="242" t="str">
        <f>IF(D45="","",IF(E45&gt;$E$14,"ERRO",J45+((K45*D45)+(L45/'DADOS GERAIS'!$B$23*D45))/'DADOS GERAIS'!$B$24*$E45))</f>
        <v/>
      </c>
    </row>
    <row r="46" spans="1:13" x14ac:dyDescent="0.2">
      <c r="A46" s="60"/>
      <c r="B46" s="26"/>
      <c r="C46" s="31"/>
      <c r="D46" s="33"/>
      <c r="E46" s="72"/>
      <c r="F46" s="71"/>
      <c r="G46" s="211" t="str">
        <f>IF(F46&lt;&gt;0,IF(IF(IF((F46-('DADOS GERAIS'!$B$19-C46)*'DADOS GERAIS'!$B$23)&lt;'DADOS GERAIS'!$B$24,(F46-('DADOS GERAIS'!$B$19-C46)*'DADOS GERAIS'!$B$23),'DADOS GERAIS'!$B$24)&lt;('DADOS GERAIS'!$B$20-C46)*'DADOS GERAIS'!$B$23+12,IF((F46-('DADOS GERAIS'!$B$19-C46)*'DADOS GERAIS'!$B$23)&lt;'DADOS GERAIS'!$B$24,(F46-('DADOS GERAIS'!$B$19-C46)*'DADOS GERAIS'!$B$23),'DADOS GERAIS'!$B$24),('DADOS GERAIS'!$B$20-C46)*'DADOS GERAIS'!$B$23+12)&lt;0,0,IF(IF((F46-('DADOS GERAIS'!$B$19-C46)*'DADOS GERAIS'!$B$23)&lt;'DADOS GERAIS'!$B$24,(F46-('DADOS GERAIS'!$B$19-C46)*'DADOS GERAIS'!$B$23),'DADOS GERAIS'!$B$24)&lt;('DADOS GERAIS'!$B$20-C46)*'DADOS GERAIS'!$B$23+12,IF((F46-('DADOS GERAIS'!$B$19-C46)*'DADOS GERAIS'!$B$23)&lt;'DADOS GERAIS'!$B$24,(F46-('DADOS GERAIS'!$B$19-C46)*'DADOS GERAIS'!$B$23),'DADOS GERAIS'!$B$24),('DADOS GERAIS'!$B$20-C46)*'DADOS GERAIS'!$B$23+12)),"")</f>
        <v/>
      </c>
      <c r="H46" s="230" t="str">
        <f t="shared" si="0"/>
        <v/>
      </c>
      <c r="I46" s="232" t="str">
        <f t="shared" si="1"/>
        <v/>
      </c>
      <c r="J46" s="233" t="str">
        <f>IF(D46&lt;&gt;0,IF(H46&gt;F46,(I46*F46*D46)/'DADOS GERAIS'!$B$24,(I46*H46*D46)/'DADOS GERAIS'!$B$24),"")</f>
        <v/>
      </c>
      <c r="K46" s="2"/>
      <c r="L46" s="19"/>
      <c r="M46" s="242" t="str">
        <f>IF(D46="","",IF(E46&gt;$E$14,"ERRO",J46+((K46*D46)+(L46/'DADOS GERAIS'!$B$23*D46))/'DADOS GERAIS'!$B$24*$E46))</f>
        <v/>
      </c>
    </row>
    <row r="47" spans="1:13" x14ac:dyDescent="0.2">
      <c r="A47" s="60"/>
      <c r="B47" s="26"/>
      <c r="C47" s="31"/>
      <c r="D47" s="33"/>
      <c r="E47" s="72"/>
      <c r="F47" s="71"/>
      <c r="G47" s="211" t="str">
        <f>IF(F47&lt;&gt;0,IF(IF(IF((F47-('DADOS GERAIS'!$B$19-C47)*'DADOS GERAIS'!$B$23)&lt;'DADOS GERAIS'!$B$24,(F47-('DADOS GERAIS'!$B$19-C47)*'DADOS GERAIS'!$B$23),'DADOS GERAIS'!$B$24)&lt;('DADOS GERAIS'!$B$20-C47)*'DADOS GERAIS'!$B$23+12,IF((F47-('DADOS GERAIS'!$B$19-C47)*'DADOS GERAIS'!$B$23)&lt;'DADOS GERAIS'!$B$24,(F47-('DADOS GERAIS'!$B$19-C47)*'DADOS GERAIS'!$B$23),'DADOS GERAIS'!$B$24),('DADOS GERAIS'!$B$20-C47)*'DADOS GERAIS'!$B$23+12)&lt;0,0,IF(IF((F47-('DADOS GERAIS'!$B$19-C47)*'DADOS GERAIS'!$B$23)&lt;'DADOS GERAIS'!$B$24,(F47-('DADOS GERAIS'!$B$19-C47)*'DADOS GERAIS'!$B$23),'DADOS GERAIS'!$B$24)&lt;('DADOS GERAIS'!$B$20-C47)*'DADOS GERAIS'!$B$23+12,IF((F47-('DADOS GERAIS'!$B$19-C47)*'DADOS GERAIS'!$B$23)&lt;'DADOS GERAIS'!$B$24,(F47-('DADOS GERAIS'!$B$19-C47)*'DADOS GERAIS'!$B$23),'DADOS GERAIS'!$B$24),('DADOS GERAIS'!$B$20-C47)*'DADOS GERAIS'!$B$23+12)),"")</f>
        <v/>
      </c>
      <c r="H47" s="230" t="str">
        <f t="shared" si="0"/>
        <v/>
      </c>
      <c r="I47" s="232" t="str">
        <f t="shared" si="1"/>
        <v/>
      </c>
      <c r="J47" s="233" t="str">
        <f>IF(D47&lt;&gt;0,IF(H47&gt;F47,(I47*F47*D47)/'DADOS GERAIS'!$B$24,(I47*H47*D47)/'DADOS GERAIS'!$B$24),"")</f>
        <v/>
      </c>
      <c r="K47" s="2"/>
      <c r="L47" s="19"/>
      <c r="M47" s="242" t="str">
        <f>IF(D47="","",IF(E47&gt;$E$14,"ERRO",J47+((K47*D47)+(L47/'DADOS GERAIS'!$B$23*D47))/'DADOS GERAIS'!$B$24*$E47))</f>
        <v/>
      </c>
    </row>
    <row r="48" spans="1:13" x14ac:dyDescent="0.2">
      <c r="A48" s="60"/>
      <c r="B48" s="26"/>
      <c r="C48" s="31"/>
      <c r="D48" s="33"/>
      <c r="E48" s="72"/>
      <c r="F48" s="71"/>
      <c r="G48" s="211" t="str">
        <f>IF(F48&lt;&gt;0,IF(IF(IF((F48-('DADOS GERAIS'!$B$19-C48)*'DADOS GERAIS'!$B$23)&lt;'DADOS GERAIS'!$B$24,(F48-('DADOS GERAIS'!$B$19-C48)*'DADOS GERAIS'!$B$23),'DADOS GERAIS'!$B$24)&lt;('DADOS GERAIS'!$B$20-C48)*'DADOS GERAIS'!$B$23+12,IF((F48-('DADOS GERAIS'!$B$19-C48)*'DADOS GERAIS'!$B$23)&lt;'DADOS GERAIS'!$B$24,(F48-('DADOS GERAIS'!$B$19-C48)*'DADOS GERAIS'!$B$23),'DADOS GERAIS'!$B$24),('DADOS GERAIS'!$B$20-C48)*'DADOS GERAIS'!$B$23+12)&lt;0,0,IF(IF((F48-('DADOS GERAIS'!$B$19-C48)*'DADOS GERAIS'!$B$23)&lt;'DADOS GERAIS'!$B$24,(F48-('DADOS GERAIS'!$B$19-C48)*'DADOS GERAIS'!$B$23),'DADOS GERAIS'!$B$24)&lt;('DADOS GERAIS'!$B$20-C48)*'DADOS GERAIS'!$B$23+12,IF((F48-('DADOS GERAIS'!$B$19-C48)*'DADOS GERAIS'!$B$23)&lt;'DADOS GERAIS'!$B$24,(F48-('DADOS GERAIS'!$B$19-C48)*'DADOS GERAIS'!$B$23),'DADOS GERAIS'!$B$24),('DADOS GERAIS'!$B$20-C48)*'DADOS GERAIS'!$B$23+12)),"")</f>
        <v/>
      </c>
      <c r="H48" s="230" t="str">
        <f t="shared" si="0"/>
        <v/>
      </c>
      <c r="I48" s="232" t="str">
        <f t="shared" si="1"/>
        <v/>
      </c>
      <c r="J48" s="233" t="str">
        <f>IF(D48&lt;&gt;0,IF(H48&gt;F48,(I48*F48*D48)/'DADOS GERAIS'!$B$24,(I48*H48*D48)/'DADOS GERAIS'!$B$24),"")</f>
        <v/>
      </c>
      <c r="K48" s="2"/>
      <c r="L48" s="19"/>
      <c r="M48" s="242" t="str">
        <f>IF(D48="","",IF(E48&gt;$E$14,"ERRO",J48+((K48*D48)+(L48/'DADOS GERAIS'!$B$23*D48))/'DADOS GERAIS'!$B$24*$E48))</f>
        <v/>
      </c>
    </row>
    <row r="49" spans="1:13" x14ac:dyDescent="0.2">
      <c r="A49" s="60"/>
      <c r="B49" s="26"/>
      <c r="C49" s="31"/>
      <c r="D49" s="33"/>
      <c r="E49" s="72"/>
      <c r="F49" s="71"/>
      <c r="G49" s="211" t="str">
        <f>IF(F49&lt;&gt;0,IF(IF(IF((F49-('DADOS GERAIS'!$B$19-C49)*'DADOS GERAIS'!$B$23)&lt;'DADOS GERAIS'!$B$24,(F49-('DADOS GERAIS'!$B$19-C49)*'DADOS GERAIS'!$B$23),'DADOS GERAIS'!$B$24)&lt;('DADOS GERAIS'!$B$20-C49)*'DADOS GERAIS'!$B$23+12,IF((F49-('DADOS GERAIS'!$B$19-C49)*'DADOS GERAIS'!$B$23)&lt;'DADOS GERAIS'!$B$24,(F49-('DADOS GERAIS'!$B$19-C49)*'DADOS GERAIS'!$B$23),'DADOS GERAIS'!$B$24),('DADOS GERAIS'!$B$20-C49)*'DADOS GERAIS'!$B$23+12)&lt;0,0,IF(IF((F49-('DADOS GERAIS'!$B$19-C49)*'DADOS GERAIS'!$B$23)&lt;'DADOS GERAIS'!$B$24,(F49-('DADOS GERAIS'!$B$19-C49)*'DADOS GERAIS'!$B$23),'DADOS GERAIS'!$B$24)&lt;('DADOS GERAIS'!$B$20-C49)*'DADOS GERAIS'!$B$23+12,IF((F49-('DADOS GERAIS'!$B$19-C49)*'DADOS GERAIS'!$B$23)&lt;'DADOS GERAIS'!$B$24,(F49-('DADOS GERAIS'!$B$19-C49)*'DADOS GERAIS'!$B$23),'DADOS GERAIS'!$B$24),('DADOS GERAIS'!$B$20-C49)*'DADOS GERAIS'!$B$23+12)),"")</f>
        <v/>
      </c>
      <c r="H49" s="230" t="str">
        <f t="shared" si="0"/>
        <v/>
      </c>
      <c r="I49" s="232" t="str">
        <f t="shared" si="1"/>
        <v/>
      </c>
      <c r="J49" s="233" t="str">
        <f>IF(D49&lt;&gt;0,IF(H49&gt;F49,(I49*F49*D49)/'DADOS GERAIS'!$B$24,(I49*H49*D49)/'DADOS GERAIS'!$B$24),"")</f>
        <v/>
      </c>
      <c r="K49" s="2"/>
      <c r="L49" s="19"/>
      <c r="M49" s="242" t="str">
        <f>IF(D49="","",IF(E49&gt;$E$14,"ERRO",J49+((K49*D49)+(L49/'DADOS GERAIS'!$B$23*D49))/'DADOS GERAIS'!$B$24*$E49))</f>
        <v/>
      </c>
    </row>
    <row r="50" spans="1:13" x14ac:dyDescent="0.2">
      <c r="A50" s="60"/>
      <c r="B50" s="26"/>
      <c r="C50" s="31"/>
      <c r="D50" s="33"/>
      <c r="E50" s="72"/>
      <c r="F50" s="71"/>
      <c r="G50" s="211" t="str">
        <f>IF(F50&lt;&gt;0,IF(IF(IF((F50-('DADOS GERAIS'!$B$19-C50)*'DADOS GERAIS'!$B$23)&lt;'DADOS GERAIS'!$B$24,(F50-('DADOS GERAIS'!$B$19-C50)*'DADOS GERAIS'!$B$23),'DADOS GERAIS'!$B$24)&lt;('DADOS GERAIS'!$B$20-C50)*'DADOS GERAIS'!$B$23+12,IF((F50-('DADOS GERAIS'!$B$19-C50)*'DADOS GERAIS'!$B$23)&lt;'DADOS GERAIS'!$B$24,(F50-('DADOS GERAIS'!$B$19-C50)*'DADOS GERAIS'!$B$23),'DADOS GERAIS'!$B$24),('DADOS GERAIS'!$B$20-C50)*'DADOS GERAIS'!$B$23+12)&lt;0,0,IF(IF((F50-('DADOS GERAIS'!$B$19-C50)*'DADOS GERAIS'!$B$23)&lt;'DADOS GERAIS'!$B$24,(F50-('DADOS GERAIS'!$B$19-C50)*'DADOS GERAIS'!$B$23),'DADOS GERAIS'!$B$24)&lt;('DADOS GERAIS'!$B$20-C50)*'DADOS GERAIS'!$B$23+12,IF((F50-('DADOS GERAIS'!$B$19-C50)*'DADOS GERAIS'!$B$23)&lt;'DADOS GERAIS'!$B$24,(F50-('DADOS GERAIS'!$B$19-C50)*'DADOS GERAIS'!$B$23),'DADOS GERAIS'!$B$24),('DADOS GERAIS'!$B$20-C50)*'DADOS GERAIS'!$B$23+12)),"")</f>
        <v/>
      </c>
      <c r="H50" s="230" t="str">
        <f t="shared" si="0"/>
        <v/>
      </c>
      <c r="I50" s="232" t="str">
        <f t="shared" si="1"/>
        <v/>
      </c>
      <c r="J50" s="233" t="str">
        <f>IF(D50&lt;&gt;0,IF(H50&gt;F50,(I50*F50*D50)/'DADOS GERAIS'!$B$24,(I50*H50*D50)/'DADOS GERAIS'!$B$24),"")</f>
        <v/>
      </c>
      <c r="K50" s="2"/>
      <c r="L50" s="19"/>
      <c r="M50" s="242" t="str">
        <f>IF(D50="","",IF(E50&gt;$E$14,"ERRO",J50+((K50*D50)+(L50/'DADOS GERAIS'!$B$23*D50))/'DADOS GERAIS'!$B$24*$E50))</f>
        <v/>
      </c>
    </row>
    <row r="51" spans="1:13" x14ac:dyDescent="0.2">
      <c r="A51" s="60"/>
      <c r="B51" s="26"/>
      <c r="C51" s="31"/>
      <c r="D51" s="33"/>
      <c r="E51" s="72"/>
      <c r="F51" s="71"/>
      <c r="G51" s="211" t="str">
        <f>IF(F51&lt;&gt;0,IF(IF(IF((F51-('DADOS GERAIS'!$B$19-C51)*'DADOS GERAIS'!$B$23)&lt;'DADOS GERAIS'!$B$24,(F51-('DADOS GERAIS'!$B$19-C51)*'DADOS GERAIS'!$B$23),'DADOS GERAIS'!$B$24)&lt;('DADOS GERAIS'!$B$20-C51)*'DADOS GERAIS'!$B$23+12,IF((F51-('DADOS GERAIS'!$B$19-C51)*'DADOS GERAIS'!$B$23)&lt;'DADOS GERAIS'!$B$24,(F51-('DADOS GERAIS'!$B$19-C51)*'DADOS GERAIS'!$B$23),'DADOS GERAIS'!$B$24),('DADOS GERAIS'!$B$20-C51)*'DADOS GERAIS'!$B$23+12)&lt;0,0,IF(IF((F51-('DADOS GERAIS'!$B$19-C51)*'DADOS GERAIS'!$B$23)&lt;'DADOS GERAIS'!$B$24,(F51-('DADOS GERAIS'!$B$19-C51)*'DADOS GERAIS'!$B$23),'DADOS GERAIS'!$B$24)&lt;('DADOS GERAIS'!$B$20-C51)*'DADOS GERAIS'!$B$23+12,IF((F51-('DADOS GERAIS'!$B$19-C51)*'DADOS GERAIS'!$B$23)&lt;'DADOS GERAIS'!$B$24,(F51-('DADOS GERAIS'!$B$19-C51)*'DADOS GERAIS'!$B$23),'DADOS GERAIS'!$B$24),('DADOS GERAIS'!$B$20-C51)*'DADOS GERAIS'!$B$23+12)),"")</f>
        <v/>
      </c>
      <c r="H51" s="230" t="str">
        <f t="shared" si="0"/>
        <v/>
      </c>
      <c r="I51" s="232" t="str">
        <f t="shared" si="1"/>
        <v/>
      </c>
      <c r="J51" s="233" t="str">
        <f>IF(D51&lt;&gt;0,IF(H51&gt;F51,(I51*F51*D51)/'DADOS GERAIS'!$B$24,(I51*H51*D51)/'DADOS GERAIS'!$B$24),"")</f>
        <v/>
      </c>
      <c r="K51" s="2"/>
      <c r="L51" s="19"/>
      <c r="M51" s="242" t="str">
        <f>IF(D51="","",IF(E51&gt;$E$14,"ERRO",J51+((K51*D51)+(L51/'DADOS GERAIS'!$B$23*D51))/'DADOS GERAIS'!$B$24*$E51))</f>
        <v/>
      </c>
    </row>
    <row r="52" spans="1:13" x14ac:dyDescent="0.2">
      <c r="A52" s="60"/>
      <c r="B52" s="26"/>
      <c r="C52" s="31"/>
      <c r="D52" s="33"/>
      <c r="E52" s="72"/>
      <c r="F52" s="71"/>
      <c r="G52" s="211" t="str">
        <f>IF(F52&lt;&gt;0,IF(IF(IF((F52-('DADOS GERAIS'!$B$19-C52)*'DADOS GERAIS'!$B$23)&lt;'DADOS GERAIS'!$B$24,(F52-('DADOS GERAIS'!$B$19-C52)*'DADOS GERAIS'!$B$23),'DADOS GERAIS'!$B$24)&lt;('DADOS GERAIS'!$B$20-C52)*'DADOS GERAIS'!$B$23+12,IF((F52-('DADOS GERAIS'!$B$19-C52)*'DADOS GERAIS'!$B$23)&lt;'DADOS GERAIS'!$B$24,(F52-('DADOS GERAIS'!$B$19-C52)*'DADOS GERAIS'!$B$23),'DADOS GERAIS'!$B$24),('DADOS GERAIS'!$B$20-C52)*'DADOS GERAIS'!$B$23+12)&lt;0,0,IF(IF((F52-('DADOS GERAIS'!$B$19-C52)*'DADOS GERAIS'!$B$23)&lt;'DADOS GERAIS'!$B$24,(F52-('DADOS GERAIS'!$B$19-C52)*'DADOS GERAIS'!$B$23),'DADOS GERAIS'!$B$24)&lt;('DADOS GERAIS'!$B$20-C52)*'DADOS GERAIS'!$B$23+12,IF((F52-('DADOS GERAIS'!$B$19-C52)*'DADOS GERAIS'!$B$23)&lt;'DADOS GERAIS'!$B$24,(F52-('DADOS GERAIS'!$B$19-C52)*'DADOS GERAIS'!$B$23),'DADOS GERAIS'!$B$24),('DADOS GERAIS'!$B$20-C52)*'DADOS GERAIS'!$B$23+12)),"")</f>
        <v/>
      </c>
      <c r="H52" s="230" t="str">
        <f t="shared" si="0"/>
        <v/>
      </c>
      <c r="I52" s="232" t="str">
        <f t="shared" si="1"/>
        <v/>
      </c>
      <c r="J52" s="233" t="str">
        <f>IF(D52&lt;&gt;0,IF(H52&gt;F52,(I52*F52*D52)/'DADOS GERAIS'!$B$24,(I52*H52*D52)/'DADOS GERAIS'!$B$24),"")</f>
        <v/>
      </c>
      <c r="K52" s="2"/>
      <c r="L52" s="19"/>
      <c r="M52" s="242" t="str">
        <f>IF(D52="","",IF(E52&gt;$E$14,"ERRO",J52+((K52*D52)+(L52/'DADOS GERAIS'!$B$23*D52))/'DADOS GERAIS'!$B$24*$E52))</f>
        <v/>
      </c>
    </row>
    <row r="53" spans="1:13" x14ac:dyDescent="0.2">
      <c r="A53" s="60"/>
      <c r="B53" s="26"/>
      <c r="C53" s="31"/>
      <c r="D53" s="33"/>
      <c r="E53" s="72"/>
      <c r="F53" s="71"/>
      <c r="G53" s="211" t="str">
        <f>IF(F53&lt;&gt;0,IF(IF(IF((F53-('DADOS GERAIS'!$B$19-C53)*'DADOS GERAIS'!$B$23)&lt;'DADOS GERAIS'!$B$24,(F53-('DADOS GERAIS'!$B$19-C53)*'DADOS GERAIS'!$B$23),'DADOS GERAIS'!$B$24)&lt;('DADOS GERAIS'!$B$20-C53)*'DADOS GERAIS'!$B$23+12,IF((F53-('DADOS GERAIS'!$B$19-C53)*'DADOS GERAIS'!$B$23)&lt;'DADOS GERAIS'!$B$24,(F53-('DADOS GERAIS'!$B$19-C53)*'DADOS GERAIS'!$B$23),'DADOS GERAIS'!$B$24),('DADOS GERAIS'!$B$20-C53)*'DADOS GERAIS'!$B$23+12)&lt;0,0,IF(IF((F53-('DADOS GERAIS'!$B$19-C53)*'DADOS GERAIS'!$B$23)&lt;'DADOS GERAIS'!$B$24,(F53-('DADOS GERAIS'!$B$19-C53)*'DADOS GERAIS'!$B$23),'DADOS GERAIS'!$B$24)&lt;('DADOS GERAIS'!$B$20-C53)*'DADOS GERAIS'!$B$23+12,IF((F53-('DADOS GERAIS'!$B$19-C53)*'DADOS GERAIS'!$B$23)&lt;'DADOS GERAIS'!$B$24,(F53-('DADOS GERAIS'!$B$19-C53)*'DADOS GERAIS'!$B$23),'DADOS GERAIS'!$B$24),('DADOS GERAIS'!$B$20-C53)*'DADOS GERAIS'!$B$23+12)),"")</f>
        <v/>
      </c>
      <c r="H53" s="230" t="str">
        <f t="shared" si="0"/>
        <v/>
      </c>
      <c r="I53" s="232" t="str">
        <f t="shared" si="1"/>
        <v/>
      </c>
      <c r="J53" s="233" t="str">
        <f>IF(D53&lt;&gt;0,IF(H53&gt;F53,(I53*F53*D53)/'DADOS GERAIS'!$B$24,(I53*H53*D53)/'DADOS GERAIS'!$B$24),"")</f>
        <v/>
      </c>
      <c r="K53" s="2"/>
      <c r="L53" s="19"/>
      <c r="M53" s="242" t="str">
        <f>IF(D53="","",IF(E53&gt;$E$14,"ERRO",J53+((K53*D53)+(L53/'DADOS GERAIS'!$B$23*D53))/'DADOS GERAIS'!$B$24*$E53))</f>
        <v/>
      </c>
    </row>
    <row r="54" spans="1:13" x14ac:dyDescent="0.2">
      <c r="A54" s="60"/>
      <c r="B54" s="26"/>
      <c r="C54" s="31"/>
      <c r="D54" s="33"/>
      <c r="E54" s="72"/>
      <c r="F54" s="71"/>
      <c r="G54" s="211" t="str">
        <f>IF(F54&lt;&gt;0,IF(IF(IF((F54-('DADOS GERAIS'!$B$19-C54)*'DADOS GERAIS'!$B$23)&lt;'DADOS GERAIS'!$B$24,(F54-('DADOS GERAIS'!$B$19-C54)*'DADOS GERAIS'!$B$23),'DADOS GERAIS'!$B$24)&lt;('DADOS GERAIS'!$B$20-C54)*'DADOS GERAIS'!$B$23+12,IF((F54-('DADOS GERAIS'!$B$19-C54)*'DADOS GERAIS'!$B$23)&lt;'DADOS GERAIS'!$B$24,(F54-('DADOS GERAIS'!$B$19-C54)*'DADOS GERAIS'!$B$23),'DADOS GERAIS'!$B$24),('DADOS GERAIS'!$B$20-C54)*'DADOS GERAIS'!$B$23+12)&lt;0,0,IF(IF((F54-('DADOS GERAIS'!$B$19-C54)*'DADOS GERAIS'!$B$23)&lt;'DADOS GERAIS'!$B$24,(F54-('DADOS GERAIS'!$B$19-C54)*'DADOS GERAIS'!$B$23),'DADOS GERAIS'!$B$24)&lt;('DADOS GERAIS'!$B$20-C54)*'DADOS GERAIS'!$B$23+12,IF((F54-('DADOS GERAIS'!$B$19-C54)*'DADOS GERAIS'!$B$23)&lt;'DADOS GERAIS'!$B$24,(F54-('DADOS GERAIS'!$B$19-C54)*'DADOS GERAIS'!$B$23),'DADOS GERAIS'!$B$24),('DADOS GERAIS'!$B$20-C54)*'DADOS GERAIS'!$B$23+12)),"")</f>
        <v/>
      </c>
      <c r="H54" s="230" t="str">
        <f t="shared" si="0"/>
        <v/>
      </c>
      <c r="I54" s="232" t="str">
        <f t="shared" si="1"/>
        <v/>
      </c>
      <c r="J54" s="233" t="str">
        <f>IF(D54&lt;&gt;0,IF(H54&gt;F54,(I54*F54*D54)/'DADOS GERAIS'!$B$24,(I54*H54*D54)/'DADOS GERAIS'!$B$24),"")</f>
        <v/>
      </c>
      <c r="K54" s="2"/>
      <c r="L54" s="19"/>
      <c r="M54" s="242" t="str">
        <f>IF(D54="","",IF(E54&gt;$E$14,"ERRO",J54+((K54*D54)+(L54/'DADOS GERAIS'!$B$23*D54))/'DADOS GERAIS'!$B$24*$E54))</f>
        <v/>
      </c>
    </row>
    <row r="55" spans="1:13" x14ac:dyDescent="0.2">
      <c r="A55" s="60"/>
      <c r="B55" s="26"/>
      <c r="C55" s="31"/>
      <c r="D55" s="33"/>
      <c r="E55" s="72"/>
      <c r="F55" s="71"/>
      <c r="G55" s="211" t="str">
        <f>IF(F55&lt;&gt;0,IF(IF(IF((F55-('DADOS GERAIS'!$B$19-C55)*'DADOS GERAIS'!$B$23)&lt;'DADOS GERAIS'!$B$24,(F55-('DADOS GERAIS'!$B$19-C55)*'DADOS GERAIS'!$B$23),'DADOS GERAIS'!$B$24)&lt;('DADOS GERAIS'!$B$20-C55)*'DADOS GERAIS'!$B$23+12,IF((F55-('DADOS GERAIS'!$B$19-C55)*'DADOS GERAIS'!$B$23)&lt;'DADOS GERAIS'!$B$24,(F55-('DADOS GERAIS'!$B$19-C55)*'DADOS GERAIS'!$B$23),'DADOS GERAIS'!$B$24),('DADOS GERAIS'!$B$20-C55)*'DADOS GERAIS'!$B$23+12)&lt;0,0,IF(IF((F55-('DADOS GERAIS'!$B$19-C55)*'DADOS GERAIS'!$B$23)&lt;'DADOS GERAIS'!$B$24,(F55-('DADOS GERAIS'!$B$19-C55)*'DADOS GERAIS'!$B$23),'DADOS GERAIS'!$B$24)&lt;('DADOS GERAIS'!$B$20-C55)*'DADOS GERAIS'!$B$23+12,IF((F55-('DADOS GERAIS'!$B$19-C55)*'DADOS GERAIS'!$B$23)&lt;'DADOS GERAIS'!$B$24,(F55-('DADOS GERAIS'!$B$19-C55)*'DADOS GERAIS'!$B$23),'DADOS GERAIS'!$B$24),('DADOS GERAIS'!$B$20-C55)*'DADOS GERAIS'!$B$23+12)),"")</f>
        <v/>
      </c>
      <c r="H55" s="230" t="str">
        <f t="shared" si="0"/>
        <v/>
      </c>
      <c r="I55" s="232" t="str">
        <f t="shared" si="1"/>
        <v/>
      </c>
      <c r="J55" s="233" t="str">
        <f>IF(D55&lt;&gt;0,IF(H55&gt;F55,(I55*F55*D55)/'DADOS GERAIS'!$B$24,(I55*H55*D55)/'DADOS GERAIS'!$B$24),"")</f>
        <v/>
      </c>
      <c r="K55" s="2"/>
      <c r="L55" s="19"/>
      <c r="M55" s="242" t="str">
        <f>IF(D55="","",IF(E55&gt;$E$14,"ERRO",J55+((K55*D55)+(L55/'DADOS GERAIS'!$B$23*D55))/'DADOS GERAIS'!$B$24*$E55))</f>
        <v/>
      </c>
    </row>
    <row r="56" spans="1:13" x14ac:dyDescent="0.2">
      <c r="A56" s="60"/>
      <c r="B56" s="26"/>
      <c r="C56" s="31"/>
      <c r="D56" s="33"/>
      <c r="E56" s="72"/>
      <c r="F56" s="71"/>
      <c r="G56" s="211" t="str">
        <f>IF(F56&lt;&gt;0,IF(IF(IF((F56-('DADOS GERAIS'!$B$19-C56)*'DADOS GERAIS'!$B$23)&lt;'DADOS GERAIS'!$B$24,(F56-('DADOS GERAIS'!$B$19-C56)*'DADOS GERAIS'!$B$23),'DADOS GERAIS'!$B$24)&lt;('DADOS GERAIS'!$B$20-C56)*'DADOS GERAIS'!$B$23+12,IF((F56-('DADOS GERAIS'!$B$19-C56)*'DADOS GERAIS'!$B$23)&lt;'DADOS GERAIS'!$B$24,(F56-('DADOS GERAIS'!$B$19-C56)*'DADOS GERAIS'!$B$23),'DADOS GERAIS'!$B$24),('DADOS GERAIS'!$B$20-C56)*'DADOS GERAIS'!$B$23+12)&lt;0,0,IF(IF((F56-('DADOS GERAIS'!$B$19-C56)*'DADOS GERAIS'!$B$23)&lt;'DADOS GERAIS'!$B$24,(F56-('DADOS GERAIS'!$B$19-C56)*'DADOS GERAIS'!$B$23),'DADOS GERAIS'!$B$24)&lt;('DADOS GERAIS'!$B$20-C56)*'DADOS GERAIS'!$B$23+12,IF((F56-('DADOS GERAIS'!$B$19-C56)*'DADOS GERAIS'!$B$23)&lt;'DADOS GERAIS'!$B$24,(F56-('DADOS GERAIS'!$B$19-C56)*'DADOS GERAIS'!$B$23),'DADOS GERAIS'!$B$24),('DADOS GERAIS'!$B$20-C56)*'DADOS GERAIS'!$B$23+12)),"")</f>
        <v/>
      </c>
      <c r="H56" s="230" t="str">
        <f t="shared" si="0"/>
        <v/>
      </c>
      <c r="I56" s="232" t="str">
        <f t="shared" si="1"/>
        <v/>
      </c>
      <c r="J56" s="233" t="str">
        <f>IF(D56&lt;&gt;0,IF(H56&gt;F56,(I56*F56*D56)/'DADOS GERAIS'!$B$24,(I56*H56*D56)/'DADOS GERAIS'!$B$24),"")</f>
        <v/>
      </c>
      <c r="K56" s="2"/>
      <c r="L56" s="19"/>
      <c r="M56" s="242" t="str">
        <f>IF(D56="","",IF(E56&gt;$E$14,"ERRO",J56+((K56*D56)+(L56/'DADOS GERAIS'!$B$23*D56))/'DADOS GERAIS'!$B$24*$E56))</f>
        <v/>
      </c>
    </row>
    <row r="57" spans="1:13" x14ac:dyDescent="0.2">
      <c r="A57" s="60"/>
      <c r="B57" s="26"/>
      <c r="C57" s="31"/>
      <c r="D57" s="33"/>
      <c r="E57" s="72"/>
      <c r="F57" s="71"/>
      <c r="G57" s="211" t="str">
        <f>IF(F57&lt;&gt;0,IF(IF(IF((F57-('DADOS GERAIS'!$B$19-C57)*'DADOS GERAIS'!$B$23)&lt;'DADOS GERAIS'!$B$24,(F57-('DADOS GERAIS'!$B$19-C57)*'DADOS GERAIS'!$B$23),'DADOS GERAIS'!$B$24)&lt;('DADOS GERAIS'!$B$20-C57)*'DADOS GERAIS'!$B$23+12,IF((F57-('DADOS GERAIS'!$B$19-C57)*'DADOS GERAIS'!$B$23)&lt;'DADOS GERAIS'!$B$24,(F57-('DADOS GERAIS'!$B$19-C57)*'DADOS GERAIS'!$B$23),'DADOS GERAIS'!$B$24),('DADOS GERAIS'!$B$20-C57)*'DADOS GERAIS'!$B$23+12)&lt;0,0,IF(IF((F57-('DADOS GERAIS'!$B$19-C57)*'DADOS GERAIS'!$B$23)&lt;'DADOS GERAIS'!$B$24,(F57-('DADOS GERAIS'!$B$19-C57)*'DADOS GERAIS'!$B$23),'DADOS GERAIS'!$B$24)&lt;('DADOS GERAIS'!$B$20-C57)*'DADOS GERAIS'!$B$23+12,IF((F57-('DADOS GERAIS'!$B$19-C57)*'DADOS GERAIS'!$B$23)&lt;'DADOS GERAIS'!$B$24,(F57-('DADOS GERAIS'!$B$19-C57)*'DADOS GERAIS'!$B$23),'DADOS GERAIS'!$B$24),('DADOS GERAIS'!$B$20-C57)*'DADOS GERAIS'!$B$23+12)),"")</f>
        <v/>
      </c>
      <c r="H57" s="230" t="str">
        <f t="shared" si="0"/>
        <v/>
      </c>
      <c r="I57" s="232" t="str">
        <f t="shared" si="1"/>
        <v/>
      </c>
      <c r="J57" s="233" t="str">
        <f>IF(D57&lt;&gt;0,IF(H57&gt;F57,(I57*F57*D57)/'DADOS GERAIS'!$B$24,(I57*H57*D57)/'DADOS GERAIS'!$B$24),"")</f>
        <v/>
      </c>
      <c r="K57" s="2"/>
      <c r="L57" s="19"/>
      <c r="M57" s="242" t="str">
        <f>IF(D57="","",IF(E57&gt;$E$14,"ERRO",J57+((K57*D57)+(L57/'DADOS GERAIS'!$B$23*D57))/'DADOS GERAIS'!$B$24*$E57))</f>
        <v/>
      </c>
    </row>
    <row r="58" spans="1:13" x14ac:dyDescent="0.2">
      <c r="A58" s="60"/>
      <c r="B58" s="26"/>
      <c r="C58" s="31"/>
      <c r="D58" s="33"/>
      <c r="E58" s="72"/>
      <c r="F58" s="71"/>
      <c r="G58" s="211" t="str">
        <f>IF(F58&lt;&gt;0,IF(IF(IF((F58-('DADOS GERAIS'!$B$19-C58)*'DADOS GERAIS'!$B$23)&lt;'DADOS GERAIS'!$B$24,(F58-('DADOS GERAIS'!$B$19-C58)*'DADOS GERAIS'!$B$23),'DADOS GERAIS'!$B$24)&lt;('DADOS GERAIS'!$B$20-C58)*'DADOS GERAIS'!$B$23+12,IF((F58-('DADOS GERAIS'!$B$19-C58)*'DADOS GERAIS'!$B$23)&lt;'DADOS GERAIS'!$B$24,(F58-('DADOS GERAIS'!$B$19-C58)*'DADOS GERAIS'!$B$23),'DADOS GERAIS'!$B$24),('DADOS GERAIS'!$B$20-C58)*'DADOS GERAIS'!$B$23+12)&lt;0,0,IF(IF((F58-('DADOS GERAIS'!$B$19-C58)*'DADOS GERAIS'!$B$23)&lt;'DADOS GERAIS'!$B$24,(F58-('DADOS GERAIS'!$B$19-C58)*'DADOS GERAIS'!$B$23),'DADOS GERAIS'!$B$24)&lt;('DADOS GERAIS'!$B$20-C58)*'DADOS GERAIS'!$B$23+12,IF((F58-('DADOS GERAIS'!$B$19-C58)*'DADOS GERAIS'!$B$23)&lt;'DADOS GERAIS'!$B$24,(F58-('DADOS GERAIS'!$B$19-C58)*'DADOS GERAIS'!$B$23),'DADOS GERAIS'!$B$24),('DADOS GERAIS'!$B$20-C58)*'DADOS GERAIS'!$B$23+12)),"")</f>
        <v/>
      </c>
      <c r="H58" s="230" t="str">
        <f t="shared" si="0"/>
        <v/>
      </c>
      <c r="I58" s="232" t="str">
        <f t="shared" si="1"/>
        <v/>
      </c>
      <c r="J58" s="233" t="str">
        <f>IF(D58&lt;&gt;0,IF(H58&gt;F58,(I58*F58*D58)/'DADOS GERAIS'!$B$24,(I58*H58*D58)/'DADOS GERAIS'!$B$24),"")</f>
        <v/>
      </c>
      <c r="K58" s="2"/>
      <c r="L58" s="19"/>
      <c r="M58" s="242" t="str">
        <f>IF(D58="","",IF(E58&gt;$E$14,"ERRO",J58+((K58*D58)+(L58/'DADOS GERAIS'!$B$23*D58))/'DADOS GERAIS'!$B$24*$E58))</f>
        <v/>
      </c>
    </row>
    <row r="59" spans="1:13" x14ac:dyDescent="0.2">
      <c r="A59" s="60"/>
      <c r="B59" s="26"/>
      <c r="C59" s="31"/>
      <c r="D59" s="33"/>
      <c r="E59" s="72"/>
      <c r="F59" s="71"/>
      <c r="G59" s="211" t="str">
        <f>IF(F59&lt;&gt;0,IF(IF(IF((F59-('DADOS GERAIS'!$B$19-C59)*'DADOS GERAIS'!$B$23)&lt;'DADOS GERAIS'!$B$24,(F59-('DADOS GERAIS'!$B$19-C59)*'DADOS GERAIS'!$B$23),'DADOS GERAIS'!$B$24)&lt;('DADOS GERAIS'!$B$20-C59)*'DADOS GERAIS'!$B$23+12,IF((F59-('DADOS GERAIS'!$B$19-C59)*'DADOS GERAIS'!$B$23)&lt;'DADOS GERAIS'!$B$24,(F59-('DADOS GERAIS'!$B$19-C59)*'DADOS GERAIS'!$B$23),'DADOS GERAIS'!$B$24),('DADOS GERAIS'!$B$20-C59)*'DADOS GERAIS'!$B$23+12)&lt;0,0,IF(IF((F59-('DADOS GERAIS'!$B$19-C59)*'DADOS GERAIS'!$B$23)&lt;'DADOS GERAIS'!$B$24,(F59-('DADOS GERAIS'!$B$19-C59)*'DADOS GERAIS'!$B$23),'DADOS GERAIS'!$B$24)&lt;('DADOS GERAIS'!$B$20-C59)*'DADOS GERAIS'!$B$23+12,IF((F59-('DADOS GERAIS'!$B$19-C59)*'DADOS GERAIS'!$B$23)&lt;'DADOS GERAIS'!$B$24,(F59-('DADOS GERAIS'!$B$19-C59)*'DADOS GERAIS'!$B$23),'DADOS GERAIS'!$B$24),('DADOS GERAIS'!$B$20-C59)*'DADOS GERAIS'!$B$23+12)),"")</f>
        <v/>
      </c>
      <c r="H59" s="230" t="str">
        <f t="shared" si="0"/>
        <v/>
      </c>
      <c r="I59" s="232" t="str">
        <f t="shared" si="1"/>
        <v/>
      </c>
      <c r="J59" s="233" t="str">
        <f>IF(D59&lt;&gt;0,IF(H59&gt;F59,(I59*F59*D59)/'DADOS GERAIS'!$B$24,(I59*H59*D59)/'DADOS GERAIS'!$B$24),"")</f>
        <v/>
      </c>
      <c r="K59" s="2"/>
      <c r="L59" s="19"/>
      <c r="M59" s="242" t="str">
        <f>IF(D59="","",IF(E59&gt;$E$14,"ERRO",J59+((K59*D59)+(L59/'DADOS GERAIS'!$B$23*D59))/'DADOS GERAIS'!$B$24*$E59))</f>
        <v/>
      </c>
    </row>
    <row r="60" spans="1:13" x14ac:dyDescent="0.2">
      <c r="A60" s="60"/>
      <c r="B60" s="26"/>
      <c r="C60" s="31"/>
      <c r="D60" s="33"/>
      <c r="E60" s="72"/>
      <c r="F60" s="71"/>
      <c r="G60" s="211" t="str">
        <f>IF(F60&lt;&gt;0,IF(IF(IF((F60-('DADOS GERAIS'!$B$19-C60)*'DADOS GERAIS'!$B$23)&lt;'DADOS GERAIS'!$B$24,(F60-('DADOS GERAIS'!$B$19-C60)*'DADOS GERAIS'!$B$23),'DADOS GERAIS'!$B$24)&lt;('DADOS GERAIS'!$B$20-C60)*'DADOS GERAIS'!$B$23+12,IF((F60-('DADOS GERAIS'!$B$19-C60)*'DADOS GERAIS'!$B$23)&lt;'DADOS GERAIS'!$B$24,(F60-('DADOS GERAIS'!$B$19-C60)*'DADOS GERAIS'!$B$23),'DADOS GERAIS'!$B$24),('DADOS GERAIS'!$B$20-C60)*'DADOS GERAIS'!$B$23+12)&lt;0,0,IF(IF((F60-('DADOS GERAIS'!$B$19-C60)*'DADOS GERAIS'!$B$23)&lt;'DADOS GERAIS'!$B$24,(F60-('DADOS GERAIS'!$B$19-C60)*'DADOS GERAIS'!$B$23),'DADOS GERAIS'!$B$24)&lt;('DADOS GERAIS'!$B$20-C60)*'DADOS GERAIS'!$B$23+12,IF((F60-('DADOS GERAIS'!$B$19-C60)*'DADOS GERAIS'!$B$23)&lt;'DADOS GERAIS'!$B$24,(F60-('DADOS GERAIS'!$B$19-C60)*'DADOS GERAIS'!$B$23),'DADOS GERAIS'!$B$24),('DADOS GERAIS'!$B$20-C60)*'DADOS GERAIS'!$B$23+12)),"")</f>
        <v/>
      </c>
      <c r="H60" s="230" t="str">
        <f t="shared" si="0"/>
        <v/>
      </c>
      <c r="I60" s="232" t="str">
        <f t="shared" si="1"/>
        <v/>
      </c>
      <c r="J60" s="233" t="str">
        <f>IF(D60&lt;&gt;0,IF(H60&gt;F60,(I60*F60*D60)/'DADOS GERAIS'!$B$24,(I60*H60*D60)/'DADOS GERAIS'!$B$24),"")</f>
        <v/>
      </c>
      <c r="K60" s="2"/>
      <c r="L60" s="19"/>
      <c r="M60" s="242" t="str">
        <f>IF(D60="","",IF(E60&gt;$E$14,"ERRO",J60+((K60*D60)+(L60/'DADOS GERAIS'!$B$23*D60))/'DADOS GERAIS'!$B$24*$E60))</f>
        <v/>
      </c>
    </row>
    <row r="61" spans="1:13" x14ac:dyDescent="0.2">
      <c r="A61" s="60"/>
      <c r="B61" s="26"/>
      <c r="C61" s="31"/>
      <c r="D61" s="33"/>
      <c r="E61" s="72"/>
      <c r="F61" s="71"/>
      <c r="G61" s="211" t="str">
        <f>IF(F61&lt;&gt;0,IF(IF(IF((F61-('DADOS GERAIS'!$B$19-C61)*'DADOS GERAIS'!$B$23)&lt;'DADOS GERAIS'!$B$24,(F61-('DADOS GERAIS'!$B$19-C61)*'DADOS GERAIS'!$B$23),'DADOS GERAIS'!$B$24)&lt;('DADOS GERAIS'!$B$20-C61)*'DADOS GERAIS'!$B$23+12,IF((F61-('DADOS GERAIS'!$B$19-C61)*'DADOS GERAIS'!$B$23)&lt;'DADOS GERAIS'!$B$24,(F61-('DADOS GERAIS'!$B$19-C61)*'DADOS GERAIS'!$B$23),'DADOS GERAIS'!$B$24),('DADOS GERAIS'!$B$20-C61)*'DADOS GERAIS'!$B$23+12)&lt;0,0,IF(IF((F61-('DADOS GERAIS'!$B$19-C61)*'DADOS GERAIS'!$B$23)&lt;'DADOS GERAIS'!$B$24,(F61-('DADOS GERAIS'!$B$19-C61)*'DADOS GERAIS'!$B$23),'DADOS GERAIS'!$B$24)&lt;('DADOS GERAIS'!$B$20-C61)*'DADOS GERAIS'!$B$23+12,IF((F61-('DADOS GERAIS'!$B$19-C61)*'DADOS GERAIS'!$B$23)&lt;'DADOS GERAIS'!$B$24,(F61-('DADOS GERAIS'!$B$19-C61)*'DADOS GERAIS'!$B$23),'DADOS GERAIS'!$B$24),('DADOS GERAIS'!$B$20-C61)*'DADOS GERAIS'!$B$23+12)),"")</f>
        <v/>
      </c>
      <c r="H61" s="230" t="str">
        <f t="shared" si="0"/>
        <v/>
      </c>
      <c r="I61" s="232" t="str">
        <f t="shared" si="1"/>
        <v/>
      </c>
      <c r="J61" s="233" t="str">
        <f>IF(D61&lt;&gt;0,IF(H61&gt;F61,(I61*F61*D61)/'DADOS GERAIS'!$B$24,(I61*H61*D61)/'DADOS GERAIS'!$B$24),"")</f>
        <v/>
      </c>
      <c r="K61" s="2"/>
      <c r="L61" s="19"/>
      <c r="M61" s="242" t="str">
        <f>IF(D61="","",IF(E61&gt;$E$14,"ERRO",J61+((K61*D61)+(L61/'DADOS GERAIS'!$B$23*D61))/'DADOS GERAIS'!$B$24*$E61))</f>
        <v/>
      </c>
    </row>
    <row r="62" spans="1:13" x14ac:dyDescent="0.2">
      <c r="A62" s="60"/>
      <c r="B62" s="26"/>
      <c r="C62" s="31"/>
      <c r="D62" s="33"/>
      <c r="E62" s="72"/>
      <c r="F62" s="71"/>
      <c r="G62" s="211" t="str">
        <f>IF(F62&lt;&gt;0,IF(IF(IF((F62-('DADOS GERAIS'!$B$19-C62)*'DADOS GERAIS'!$B$23)&lt;'DADOS GERAIS'!$B$24,(F62-('DADOS GERAIS'!$B$19-C62)*'DADOS GERAIS'!$B$23),'DADOS GERAIS'!$B$24)&lt;('DADOS GERAIS'!$B$20-C62)*'DADOS GERAIS'!$B$23+12,IF((F62-('DADOS GERAIS'!$B$19-C62)*'DADOS GERAIS'!$B$23)&lt;'DADOS GERAIS'!$B$24,(F62-('DADOS GERAIS'!$B$19-C62)*'DADOS GERAIS'!$B$23),'DADOS GERAIS'!$B$24),('DADOS GERAIS'!$B$20-C62)*'DADOS GERAIS'!$B$23+12)&lt;0,0,IF(IF((F62-('DADOS GERAIS'!$B$19-C62)*'DADOS GERAIS'!$B$23)&lt;'DADOS GERAIS'!$B$24,(F62-('DADOS GERAIS'!$B$19-C62)*'DADOS GERAIS'!$B$23),'DADOS GERAIS'!$B$24)&lt;('DADOS GERAIS'!$B$20-C62)*'DADOS GERAIS'!$B$23+12,IF((F62-('DADOS GERAIS'!$B$19-C62)*'DADOS GERAIS'!$B$23)&lt;'DADOS GERAIS'!$B$24,(F62-('DADOS GERAIS'!$B$19-C62)*'DADOS GERAIS'!$B$23),'DADOS GERAIS'!$B$24),('DADOS GERAIS'!$B$20-C62)*'DADOS GERAIS'!$B$23+12)),"")</f>
        <v/>
      </c>
      <c r="H62" s="230" t="str">
        <f t="shared" si="0"/>
        <v/>
      </c>
      <c r="I62" s="232" t="str">
        <f t="shared" si="1"/>
        <v/>
      </c>
      <c r="J62" s="233" t="str">
        <f>IF(D62&lt;&gt;0,IF(H62&gt;F62,(I62*F62*D62)/'DADOS GERAIS'!$B$24,(I62*H62*D62)/'DADOS GERAIS'!$B$24),"")</f>
        <v/>
      </c>
      <c r="K62" s="2"/>
      <c r="L62" s="19"/>
      <c r="M62" s="242" t="str">
        <f>IF(D62="","",IF(E62&gt;$E$14,"ERRO",J62+((K62*D62)+(L62/'DADOS GERAIS'!$B$23*D62))/'DADOS GERAIS'!$B$24*$E62))</f>
        <v/>
      </c>
    </row>
    <row r="63" spans="1:13" x14ac:dyDescent="0.2">
      <c r="A63" s="60"/>
      <c r="B63" s="26"/>
      <c r="C63" s="31"/>
      <c r="D63" s="33"/>
      <c r="E63" s="72"/>
      <c r="F63" s="71"/>
      <c r="G63" s="211" t="str">
        <f>IF(F63&lt;&gt;0,IF(IF(IF((F63-('DADOS GERAIS'!$B$19-C63)*'DADOS GERAIS'!$B$23)&lt;'DADOS GERAIS'!$B$24,(F63-('DADOS GERAIS'!$B$19-C63)*'DADOS GERAIS'!$B$23),'DADOS GERAIS'!$B$24)&lt;('DADOS GERAIS'!$B$20-C63)*'DADOS GERAIS'!$B$23+12,IF((F63-('DADOS GERAIS'!$B$19-C63)*'DADOS GERAIS'!$B$23)&lt;'DADOS GERAIS'!$B$24,(F63-('DADOS GERAIS'!$B$19-C63)*'DADOS GERAIS'!$B$23),'DADOS GERAIS'!$B$24),('DADOS GERAIS'!$B$20-C63)*'DADOS GERAIS'!$B$23+12)&lt;0,0,IF(IF((F63-('DADOS GERAIS'!$B$19-C63)*'DADOS GERAIS'!$B$23)&lt;'DADOS GERAIS'!$B$24,(F63-('DADOS GERAIS'!$B$19-C63)*'DADOS GERAIS'!$B$23),'DADOS GERAIS'!$B$24)&lt;('DADOS GERAIS'!$B$20-C63)*'DADOS GERAIS'!$B$23+12,IF((F63-('DADOS GERAIS'!$B$19-C63)*'DADOS GERAIS'!$B$23)&lt;'DADOS GERAIS'!$B$24,(F63-('DADOS GERAIS'!$B$19-C63)*'DADOS GERAIS'!$B$23),'DADOS GERAIS'!$B$24),('DADOS GERAIS'!$B$20-C63)*'DADOS GERAIS'!$B$23+12)),"")</f>
        <v/>
      </c>
      <c r="H63" s="230" t="str">
        <f t="shared" si="0"/>
        <v/>
      </c>
      <c r="I63" s="232" t="str">
        <f t="shared" si="1"/>
        <v/>
      </c>
      <c r="J63" s="233" t="str">
        <f>IF(D63&lt;&gt;0,IF(H63&gt;F63,(I63*F63*D63)/'DADOS GERAIS'!$B$24,(I63*H63*D63)/'DADOS GERAIS'!$B$24),"")</f>
        <v/>
      </c>
      <c r="K63" s="2"/>
      <c r="L63" s="19"/>
      <c r="M63" s="242" t="str">
        <f>IF(D63="","",IF(E63&gt;$E$14,"ERRO",J63+((K63*D63)+(L63/'DADOS GERAIS'!$B$23*D63))/'DADOS GERAIS'!$B$24*$E63))</f>
        <v/>
      </c>
    </row>
    <row r="64" spans="1:13" x14ac:dyDescent="0.2">
      <c r="A64" s="60"/>
      <c r="B64" s="26"/>
      <c r="C64" s="31"/>
      <c r="D64" s="33"/>
      <c r="E64" s="72"/>
      <c r="F64" s="71"/>
      <c r="G64" s="211" t="str">
        <f>IF(F64&lt;&gt;0,IF(IF(IF((F64-('DADOS GERAIS'!$B$19-C64)*'DADOS GERAIS'!$B$23)&lt;'DADOS GERAIS'!$B$24,(F64-('DADOS GERAIS'!$B$19-C64)*'DADOS GERAIS'!$B$23),'DADOS GERAIS'!$B$24)&lt;('DADOS GERAIS'!$B$20-C64)*'DADOS GERAIS'!$B$23+12,IF((F64-('DADOS GERAIS'!$B$19-C64)*'DADOS GERAIS'!$B$23)&lt;'DADOS GERAIS'!$B$24,(F64-('DADOS GERAIS'!$B$19-C64)*'DADOS GERAIS'!$B$23),'DADOS GERAIS'!$B$24),('DADOS GERAIS'!$B$20-C64)*'DADOS GERAIS'!$B$23+12)&lt;0,0,IF(IF((F64-('DADOS GERAIS'!$B$19-C64)*'DADOS GERAIS'!$B$23)&lt;'DADOS GERAIS'!$B$24,(F64-('DADOS GERAIS'!$B$19-C64)*'DADOS GERAIS'!$B$23),'DADOS GERAIS'!$B$24)&lt;('DADOS GERAIS'!$B$20-C64)*'DADOS GERAIS'!$B$23+12,IF((F64-('DADOS GERAIS'!$B$19-C64)*'DADOS GERAIS'!$B$23)&lt;'DADOS GERAIS'!$B$24,(F64-('DADOS GERAIS'!$B$19-C64)*'DADOS GERAIS'!$B$23),'DADOS GERAIS'!$B$24),('DADOS GERAIS'!$B$20-C64)*'DADOS GERAIS'!$B$23+12)),"")</f>
        <v/>
      </c>
      <c r="H64" s="230" t="str">
        <f t="shared" si="0"/>
        <v/>
      </c>
      <c r="I64" s="232" t="str">
        <f t="shared" si="1"/>
        <v/>
      </c>
      <c r="J64" s="233" t="str">
        <f>IF(D64&lt;&gt;0,IF(H64&gt;F64,(I64*F64*D64)/'DADOS GERAIS'!$B$24,(I64*H64*D64)/'DADOS GERAIS'!$B$24),"")</f>
        <v/>
      </c>
      <c r="K64" s="2"/>
      <c r="L64" s="19"/>
      <c r="M64" s="242" t="str">
        <f>IF(D64="","",IF(E64&gt;$E$14,"ERRO",J64+((K64*D64)+(L64/'DADOS GERAIS'!$B$23*D64))/'DADOS GERAIS'!$B$24*$E64))</f>
        <v/>
      </c>
    </row>
    <row r="65" spans="1:13" x14ac:dyDescent="0.2">
      <c r="A65" s="60"/>
      <c r="B65" s="26"/>
      <c r="C65" s="31"/>
      <c r="D65" s="33"/>
      <c r="E65" s="72"/>
      <c r="F65" s="71"/>
      <c r="G65" s="211" t="str">
        <f>IF(F65&lt;&gt;0,IF(IF(IF((F65-('DADOS GERAIS'!$B$19-C65)*'DADOS GERAIS'!$B$23)&lt;'DADOS GERAIS'!$B$24,(F65-('DADOS GERAIS'!$B$19-C65)*'DADOS GERAIS'!$B$23),'DADOS GERAIS'!$B$24)&lt;('DADOS GERAIS'!$B$20-C65)*'DADOS GERAIS'!$B$23+12,IF((F65-('DADOS GERAIS'!$B$19-C65)*'DADOS GERAIS'!$B$23)&lt;'DADOS GERAIS'!$B$24,(F65-('DADOS GERAIS'!$B$19-C65)*'DADOS GERAIS'!$B$23),'DADOS GERAIS'!$B$24),('DADOS GERAIS'!$B$20-C65)*'DADOS GERAIS'!$B$23+12)&lt;0,0,IF(IF((F65-('DADOS GERAIS'!$B$19-C65)*'DADOS GERAIS'!$B$23)&lt;'DADOS GERAIS'!$B$24,(F65-('DADOS GERAIS'!$B$19-C65)*'DADOS GERAIS'!$B$23),'DADOS GERAIS'!$B$24)&lt;('DADOS GERAIS'!$B$20-C65)*'DADOS GERAIS'!$B$23+12,IF((F65-('DADOS GERAIS'!$B$19-C65)*'DADOS GERAIS'!$B$23)&lt;'DADOS GERAIS'!$B$24,(F65-('DADOS GERAIS'!$B$19-C65)*'DADOS GERAIS'!$B$23),'DADOS GERAIS'!$B$24),('DADOS GERAIS'!$B$20-C65)*'DADOS GERAIS'!$B$23+12)),"")</f>
        <v/>
      </c>
      <c r="H65" s="230" t="str">
        <f t="shared" si="0"/>
        <v/>
      </c>
      <c r="I65" s="232" t="str">
        <f t="shared" si="1"/>
        <v/>
      </c>
      <c r="J65" s="233" t="str">
        <f>IF(D65&lt;&gt;0,IF(H65&gt;F65,(I65*F65*D65)/'DADOS GERAIS'!$B$24,(I65*H65*D65)/'DADOS GERAIS'!$B$24),"")</f>
        <v/>
      </c>
      <c r="K65" s="2"/>
      <c r="L65" s="19"/>
      <c r="M65" s="242" t="str">
        <f>IF(D65="","",IF(E65&gt;$E$14,"ERRO",J65+((K65*D65)+(L65/'DADOS GERAIS'!$B$23*D65))/'DADOS GERAIS'!$B$24*$E65))</f>
        <v/>
      </c>
    </row>
    <row r="66" spans="1:13" x14ac:dyDescent="0.2">
      <c r="A66" s="60"/>
      <c r="B66" s="26"/>
      <c r="C66" s="31"/>
      <c r="D66" s="33"/>
      <c r="E66" s="72"/>
      <c r="F66" s="71"/>
      <c r="G66" s="211" t="str">
        <f>IF(F66&lt;&gt;0,IF(IF(IF((F66-('DADOS GERAIS'!$B$19-C66)*'DADOS GERAIS'!$B$23)&lt;'DADOS GERAIS'!$B$24,(F66-('DADOS GERAIS'!$B$19-C66)*'DADOS GERAIS'!$B$23),'DADOS GERAIS'!$B$24)&lt;('DADOS GERAIS'!$B$20-C66)*'DADOS GERAIS'!$B$23+12,IF((F66-('DADOS GERAIS'!$B$19-C66)*'DADOS GERAIS'!$B$23)&lt;'DADOS GERAIS'!$B$24,(F66-('DADOS GERAIS'!$B$19-C66)*'DADOS GERAIS'!$B$23),'DADOS GERAIS'!$B$24),('DADOS GERAIS'!$B$20-C66)*'DADOS GERAIS'!$B$23+12)&lt;0,0,IF(IF((F66-('DADOS GERAIS'!$B$19-C66)*'DADOS GERAIS'!$B$23)&lt;'DADOS GERAIS'!$B$24,(F66-('DADOS GERAIS'!$B$19-C66)*'DADOS GERAIS'!$B$23),'DADOS GERAIS'!$B$24)&lt;('DADOS GERAIS'!$B$20-C66)*'DADOS GERAIS'!$B$23+12,IF((F66-('DADOS GERAIS'!$B$19-C66)*'DADOS GERAIS'!$B$23)&lt;'DADOS GERAIS'!$B$24,(F66-('DADOS GERAIS'!$B$19-C66)*'DADOS GERAIS'!$B$23),'DADOS GERAIS'!$B$24),('DADOS GERAIS'!$B$20-C66)*'DADOS GERAIS'!$B$23+12)),"")</f>
        <v/>
      </c>
      <c r="H66" s="230" t="str">
        <f t="shared" si="0"/>
        <v/>
      </c>
      <c r="I66" s="232" t="str">
        <f t="shared" si="1"/>
        <v/>
      </c>
      <c r="J66" s="233" t="str">
        <f>IF(D66&lt;&gt;0,IF(H66&gt;F66,(I66*F66*D66)/'DADOS GERAIS'!$B$24,(I66*H66*D66)/'DADOS GERAIS'!$B$24),"")</f>
        <v/>
      </c>
      <c r="K66" s="2"/>
      <c r="L66" s="19"/>
      <c r="M66" s="242" t="str">
        <f>IF(D66="","",IF(E66&gt;$E$14,"ERRO",J66+((K66*D66)+(L66/'DADOS GERAIS'!$B$23*D66))/'DADOS GERAIS'!$B$24*$E66))</f>
        <v/>
      </c>
    </row>
    <row r="67" spans="1:13" x14ac:dyDescent="0.2">
      <c r="A67" s="60"/>
      <c r="B67" s="26"/>
      <c r="C67" s="31"/>
      <c r="D67" s="33"/>
      <c r="E67" s="72"/>
      <c r="F67" s="71"/>
      <c r="G67" s="211" t="str">
        <f>IF(F67&lt;&gt;0,IF(IF(IF((F67-('DADOS GERAIS'!$B$19-C67)*'DADOS GERAIS'!$B$23)&lt;'DADOS GERAIS'!$B$24,(F67-('DADOS GERAIS'!$B$19-C67)*'DADOS GERAIS'!$B$23),'DADOS GERAIS'!$B$24)&lt;('DADOS GERAIS'!$B$20-C67)*'DADOS GERAIS'!$B$23+12,IF((F67-('DADOS GERAIS'!$B$19-C67)*'DADOS GERAIS'!$B$23)&lt;'DADOS GERAIS'!$B$24,(F67-('DADOS GERAIS'!$B$19-C67)*'DADOS GERAIS'!$B$23),'DADOS GERAIS'!$B$24),('DADOS GERAIS'!$B$20-C67)*'DADOS GERAIS'!$B$23+12)&lt;0,0,IF(IF((F67-('DADOS GERAIS'!$B$19-C67)*'DADOS GERAIS'!$B$23)&lt;'DADOS GERAIS'!$B$24,(F67-('DADOS GERAIS'!$B$19-C67)*'DADOS GERAIS'!$B$23),'DADOS GERAIS'!$B$24)&lt;('DADOS GERAIS'!$B$20-C67)*'DADOS GERAIS'!$B$23+12,IF((F67-('DADOS GERAIS'!$B$19-C67)*'DADOS GERAIS'!$B$23)&lt;'DADOS GERAIS'!$B$24,(F67-('DADOS GERAIS'!$B$19-C67)*'DADOS GERAIS'!$B$23),'DADOS GERAIS'!$B$24),('DADOS GERAIS'!$B$20-C67)*'DADOS GERAIS'!$B$23+12)),"")</f>
        <v/>
      </c>
      <c r="H67" s="230" t="str">
        <f t="shared" si="0"/>
        <v/>
      </c>
      <c r="I67" s="232" t="str">
        <f t="shared" si="1"/>
        <v/>
      </c>
      <c r="J67" s="233" t="str">
        <f>IF(D67&lt;&gt;0,IF(H67&gt;F67,(I67*F67*D67)/'DADOS GERAIS'!$B$24,(I67*H67*D67)/'DADOS GERAIS'!$B$24),"")</f>
        <v/>
      </c>
      <c r="K67" s="2"/>
      <c r="L67" s="19"/>
      <c r="M67" s="242" t="str">
        <f>IF(D67="","",IF(E67&gt;$E$14,"ERRO",J67+((K67*D67)+(L67/'DADOS GERAIS'!$B$23*D67))/'DADOS GERAIS'!$B$24*$E67))</f>
        <v/>
      </c>
    </row>
    <row r="68" spans="1:13" x14ac:dyDescent="0.2">
      <c r="A68" s="60"/>
      <c r="B68" s="26"/>
      <c r="C68" s="31"/>
      <c r="D68" s="33"/>
      <c r="E68" s="72"/>
      <c r="F68" s="71"/>
      <c r="G68" s="211" t="str">
        <f>IF(F68&lt;&gt;0,IF(IF(IF((F68-('DADOS GERAIS'!$B$19-C68)*'DADOS GERAIS'!$B$23)&lt;'DADOS GERAIS'!$B$24,(F68-('DADOS GERAIS'!$B$19-C68)*'DADOS GERAIS'!$B$23),'DADOS GERAIS'!$B$24)&lt;('DADOS GERAIS'!$B$20-C68)*'DADOS GERAIS'!$B$23+12,IF((F68-('DADOS GERAIS'!$B$19-C68)*'DADOS GERAIS'!$B$23)&lt;'DADOS GERAIS'!$B$24,(F68-('DADOS GERAIS'!$B$19-C68)*'DADOS GERAIS'!$B$23),'DADOS GERAIS'!$B$24),('DADOS GERAIS'!$B$20-C68)*'DADOS GERAIS'!$B$23+12)&lt;0,0,IF(IF((F68-('DADOS GERAIS'!$B$19-C68)*'DADOS GERAIS'!$B$23)&lt;'DADOS GERAIS'!$B$24,(F68-('DADOS GERAIS'!$B$19-C68)*'DADOS GERAIS'!$B$23),'DADOS GERAIS'!$B$24)&lt;('DADOS GERAIS'!$B$20-C68)*'DADOS GERAIS'!$B$23+12,IF((F68-('DADOS GERAIS'!$B$19-C68)*'DADOS GERAIS'!$B$23)&lt;'DADOS GERAIS'!$B$24,(F68-('DADOS GERAIS'!$B$19-C68)*'DADOS GERAIS'!$B$23),'DADOS GERAIS'!$B$24),('DADOS GERAIS'!$B$20-C68)*'DADOS GERAIS'!$B$23+12)),"")</f>
        <v/>
      </c>
      <c r="H68" s="230" t="str">
        <f t="shared" si="0"/>
        <v/>
      </c>
      <c r="I68" s="232" t="str">
        <f t="shared" si="1"/>
        <v/>
      </c>
      <c r="J68" s="233" t="str">
        <f>IF(D68&lt;&gt;0,IF(H68&gt;F68,(I68*F68*D68)/'DADOS GERAIS'!$B$24,(I68*H68*D68)/'DADOS GERAIS'!$B$24),"")</f>
        <v/>
      </c>
      <c r="K68" s="2"/>
      <c r="L68" s="19"/>
      <c r="M68" s="242" t="str">
        <f>IF(D68="","",IF(E68&gt;$E$14,"ERRO",J68+((K68*D68)+(L68/'DADOS GERAIS'!$B$23*D68))/'DADOS GERAIS'!$B$24*$E68))</f>
        <v/>
      </c>
    </row>
    <row r="69" spans="1:13" x14ac:dyDescent="0.2">
      <c r="A69" s="60"/>
      <c r="B69" s="26"/>
      <c r="C69" s="31"/>
      <c r="D69" s="33"/>
      <c r="E69" s="72"/>
      <c r="F69" s="71"/>
      <c r="G69" s="211" t="str">
        <f>IF(F69&lt;&gt;0,IF(IF(IF((F69-('DADOS GERAIS'!$B$19-C69)*'DADOS GERAIS'!$B$23)&lt;'DADOS GERAIS'!$B$24,(F69-('DADOS GERAIS'!$B$19-C69)*'DADOS GERAIS'!$B$23),'DADOS GERAIS'!$B$24)&lt;('DADOS GERAIS'!$B$20-C69)*'DADOS GERAIS'!$B$23+12,IF((F69-('DADOS GERAIS'!$B$19-C69)*'DADOS GERAIS'!$B$23)&lt;'DADOS GERAIS'!$B$24,(F69-('DADOS GERAIS'!$B$19-C69)*'DADOS GERAIS'!$B$23),'DADOS GERAIS'!$B$24),('DADOS GERAIS'!$B$20-C69)*'DADOS GERAIS'!$B$23+12)&lt;0,0,IF(IF((F69-('DADOS GERAIS'!$B$19-C69)*'DADOS GERAIS'!$B$23)&lt;'DADOS GERAIS'!$B$24,(F69-('DADOS GERAIS'!$B$19-C69)*'DADOS GERAIS'!$B$23),'DADOS GERAIS'!$B$24)&lt;('DADOS GERAIS'!$B$20-C69)*'DADOS GERAIS'!$B$23+12,IF((F69-('DADOS GERAIS'!$B$19-C69)*'DADOS GERAIS'!$B$23)&lt;'DADOS GERAIS'!$B$24,(F69-('DADOS GERAIS'!$B$19-C69)*'DADOS GERAIS'!$B$23),'DADOS GERAIS'!$B$24),('DADOS GERAIS'!$B$20-C69)*'DADOS GERAIS'!$B$23+12)),"")</f>
        <v/>
      </c>
      <c r="H69" s="230" t="str">
        <f t="shared" si="0"/>
        <v/>
      </c>
      <c r="I69" s="232" t="str">
        <f t="shared" si="1"/>
        <v/>
      </c>
      <c r="J69" s="233" t="str">
        <f>IF(D69&lt;&gt;0,IF(H69&gt;F69,(I69*F69*D69)/'DADOS GERAIS'!$B$24,(I69*H69*D69)/'DADOS GERAIS'!$B$24),"")</f>
        <v/>
      </c>
      <c r="K69" s="2"/>
      <c r="L69" s="19"/>
      <c r="M69" s="242" t="str">
        <f>IF(D69="","",IF(E69&gt;$E$14,"ERRO",J69+((K69*D69)+(L69/'DADOS GERAIS'!$B$23*D69))/'DADOS GERAIS'!$B$24*$E69))</f>
        <v/>
      </c>
    </row>
    <row r="70" spans="1:13" x14ac:dyDescent="0.2">
      <c r="A70" s="60"/>
      <c r="B70" s="26"/>
      <c r="C70" s="31"/>
      <c r="D70" s="33"/>
      <c r="E70" s="72"/>
      <c r="F70" s="71"/>
      <c r="G70" s="211" t="str">
        <f>IF(F70&lt;&gt;0,IF(IF(IF((F70-('DADOS GERAIS'!$B$19-C70)*'DADOS GERAIS'!$B$23)&lt;'DADOS GERAIS'!$B$24,(F70-('DADOS GERAIS'!$B$19-C70)*'DADOS GERAIS'!$B$23),'DADOS GERAIS'!$B$24)&lt;('DADOS GERAIS'!$B$20-C70)*'DADOS GERAIS'!$B$23+12,IF((F70-('DADOS GERAIS'!$B$19-C70)*'DADOS GERAIS'!$B$23)&lt;'DADOS GERAIS'!$B$24,(F70-('DADOS GERAIS'!$B$19-C70)*'DADOS GERAIS'!$B$23),'DADOS GERAIS'!$B$24),('DADOS GERAIS'!$B$20-C70)*'DADOS GERAIS'!$B$23+12)&lt;0,0,IF(IF((F70-('DADOS GERAIS'!$B$19-C70)*'DADOS GERAIS'!$B$23)&lt;'DADOS GERAIS'!$B$24,(F70-('DADOS GERAIS'!$B$19-C70)*'DADOS GERAIS'!$B$23),'DADOS GERAIS'!$B$24)&lt;('DADOS GERAIS'!$B$20-C70)*'DADOS GERAIS'!$B$23+12,IF((F70-('DADOS GERAIS'!$B$19-C70)*'DADOS GERAIS'!$B$23)&lt;'DADOS GERAIS'!$B$24,(F70-('DADOS GERAIS'!$B$19-C70)*'DADOS GERAIS'!$B$23),'DADOS GERAIS'!$B$24),('DADOS GERAIS'!$B$20-C70)*'DADOS GERAIS'!$B$23+12)),"")</f>
        <v/>
      </c>
      <c r="H70" s="230" t="str">
        <f t="shared" si="0"/>
        <v/>
      </c>
      <c r="I70" s="232" t="str">
        <f t="shared" si="1"/>
        <v/>
      </c>
      <c r="J70" s="233" t="str">
        <f>IF(D70&lt;&gt;0,IF(H70&gt;F70,(I70*F70*D70)/'DADOS GERAIS'!$B$24,(I70*H70*D70)/'DADOS GERAIS'!$B$24),"")</f>
        <v/>
      </c>
      <c r="K70" s="2"/>
      <c r="L70" s="19"/>
      <c r="M70" s="242" t="str">
        <f>IF(D70="","",IF(E70&gt;$E$14,"ERRO",J70+((K70*D70)+(L70/'DADOS GERAIS'!$B$23*D70))/'DADOS GERAIS'!$B$24*$E70))</f>
        <v/>
      </c>
    </row>
    <row r="71" spans="1:13" x14ac:dyDescent="0.2">
      <c r="A71" s="60"/>
      <c r="B71" s="26"/>
      <c r="C71" s="31"/>
      <c r="D71" s="33"/>
      <c r="E71" s="72"/>
      <c r="F71" s="71"/>
      <c r="G71" s="211" t="str">
        <f>IF(F71&lt;&gt;0,IF(IF(IF((F71-('DADOS GERAIS'!$B$19-C71)*'DADOS GERAIS'!$B$23)&lt;'DADOS GERAIS'!$B$24,(F71-('DADOS GERAIS'!$B$19-C71)*'DADOS GERAIS'!$B$23),'DADOS GERAIS'!$B$24)&lt;('DADOS GERAIS'!$B$20-C71)*'DADOS GERAIS'!$B$23+12,IF((F71-('DADOS GERAIS'!$B$19-C71)*'DADOS GERAIS'!$B$23)&lt;'DADOS GERAIS'!$B$24,(F71-('DADOS GERAIS'!$B$19-C71)*'DADOS GERAIS'!$B$23),'DADOS GERAIS'!$B$24),('DADOS GERAIS'!$B$20-C71)*'DADOS GERAIS'!$B$23+12)&lt;0,0,IF(IF((F71-('DADOS GERAIS'!$B$19-C71)*'DADOS GERAIS'!$B$23)&lt;'DADOS GERAIS'!$B$24,(F71-('DADOS GERAIS'!$B$19-C71)*'DADOS GERAIS'!$B$23),'DADOS GERAIS'!$B$24)&lt;('DADOS GERAIS'!$B$20-C71)*'DADOS GERAIS'!$B$23+12,IF((F71-('DADOS GERAIS'!$B$19-C71)*'DADOS GERAIS'!$B$23)&lt;'DADOS GERAIS'!$B$24,(F71-('DADOS GERAIS'!$B$19-C71)*'DADOS GERAIS'!$B$23),'DADOS GERAIS'!$B$24),('DADOS GERAIS'!$B$20-C71)*'DADOS GERAIS'!$B$23+12)),"")</f>
        <v/>
      </c>
      <c r="H71" s="230" t="str">
        <f t="shared" si="0"/>
        <v/>
      </c>
      <c r="I71" s="232" t="str">
        <f t="shared" si="1"/>
        <v/>
      </c>
      <c r="J71" s="233" t="str">
        <f>IF(D71&lt;&gt;0,IF(H71&gt;F71,(I71*F71*D71)/'DADOS GERAIS'!$B$24,(I71*H71*D71)/'DADOS GERAIS'!$B$24),"")</f>
        <v/>
      </c>
      <c r="K71" s="2"/>
      <c r="L71" s="19"/>
      <c r="M71" s="242" t="str">
        <f>IF(D71="","",IF(E71&gt;$E$14,"ERRO",J71+((K71*D71)+(L71/'DADOS GERAIS'!$B$23*D71))/'DADOS GERAIS'!$B$24*$E71))</f>
        <v/>
      </c>
    </row>
    <row r="72" spans="1:13" x14ac:dyDescent="0.2">
      <c r="A72" s="60"/>
      <c r="B72" s="26"/>
      <c r="C72" s="31"/>
      <c r="D72" s="33"/>
      <c r="E72" s="72"/>
      <c r="F72" s="71"/>
      <c r="G72" s="211" t="str">
        <f>IF(F72&lt;&gt;0,IF(IF(IF((F72-('DADOS GERAIS'!$B$19-C72)*'DADOS GERAIS'!$B$23)&lt;'DADOS GERAIS'!$B$24,(F72-('DADOS GERAIS'!$B$19-C72)*'DADOS GERAIS'!$B$23),'DADOS GERAIS'!$B$24)&lt;('DADOS GERAIS'!$B$20-C72)*'DADOS GERAIS'!$B$23+12,IF((F72-('DADOS GERAIS'!$B$19-C72)*'DADOS GERAIS'!$B$23)&lt;'DADOS GERAIS'!$B$24,(F72-('DADOS GERAIS'!$B$19-C72)*'DADOS GERAIS'!$B$23),'DADOS GERAIS'!$B$24),('DADOS GERAIS'!$B$20-C72)*'DADOS GERAIS'!$B$23+12)&lt;0,0,IF(IF((F72-('DADOS GERAIS'!$B$19-C72)*'DADOS GERAIS'!$B$23)&lt;'DADOS GERAIS'!$B$24,(F72-('DADOS GERAIS'!$B$19-C72)*'DADOS GERAIS'!$B$23),'DADOS GERAIS'!$B$24)&lt;('DADOS GERAIS'!$B$20-C72)*'DADOS GERAIS'!$B$23+12,IF((F72-('DADOS GERAIS'!$B$19-C72)*'DADOS GERAIS'!$B$23)&lt;'DADOS GERAIS'!$B$24,(F72-('DADOS GERAIS'!$B$19-C72)*'DADOS GERAIS'!$B$23),'DADOS GERAIS'!$B$24),('DADOS GERAIS'!$B$20-C72)*'DADOS GERAIS'!$B$23+12)),"")</f>
        <v/>
      </c>
      <c r="H72" s="230" t="str">
        <f t="shared" si="0"/>
        <v/>
      </c>
      <c r="I72" s="232" t="str">
        <f t="shared" si="1"/>
        <v/>
      </c>
      <c r="J72" s="233" t="str">
        <f>IF(D72&lt;&gt;0,IF(H72&gt;F72,(I72*F72*D72)/'DADOS GERAIS'!$B$24,(I72*H72*D72)/'DADOS GERAIS'!$B$24),"")</f>
        <v/>
      </c>
      <c r="K72" s="2"/>
      <c r="L72" s="19"/>
      <c r="M72" s="242" t="str">
        <f>IF(D72="","",IF(E72&gt;$E$14,"ERRO",J72+((K72*D72)+(L72/'DADOS GERAIS'!$B$23*D72))/'DADOS GERAIS'!$B$24*$E72))</f>
        <v/>
      </c>
    </row>
    <row r="73" spans="1:13" x14ac:dyDescent="0.2">
      <c r="A73" s="60"/>
      <c r="B73" s="26"/>
      <c r="C73" s="31"/>
      <c r="D73" s="33"/>
      <c r="E73" s="72"/>
      <c r="F73" s="71"/>
      <c r="G73" s="211" t="str">
        <f>IF(F73&lt;&gt;0,IF(IF(IF((F73-('DADOS GERAIS'!$B$19-C73)*'DADOS GERAIS'!$B$23)&lt;'DADOS GERAIS'!$B$24,(F73-('DADOS GERAIS'!$B$19-C73)*'DADOS GERAIS'!$B$23),'DADOS GERAIS'!$B$24)&lt;('DADOS GERAIS'!$B$20-C73)*'DADOS GERAIS'!$B$23+12,IF((F73-('DADOS GERAIS'!$B$19-C73)*'DADOS GERAIS'!$B$23)&lt;'DADOS GERAIS'!$B$24,(F73-('DADOS GERAIS'!$B$19-C73)*'DADOS GERAIS'!$B$23),'DADOS GERAIS'!$B$24),('DADOS GERAIS'!$B$20-C73)*'DADOS GERAIS'!$B$23+12)&lt;0,0,IF(IF((F73-('DADOS GERAIS'!$B$19-C73)*'DADOS GERAIS'!$B$23)&lt;'DADOS GERAIS'!$B$24,(F73-('DADOS GERAIS'!$B$19-C73)*'DADOS GERAIS'!$B$23),'DADOS GERAIS'!$B$24)&lt;('DADOS GERAIS'!$B$20-C73)*'DADOS GERAIS'!$B$23+12,IF((F73-('DADOS GERAIS'!$B$19-C73)*'DADOS GERAIS'!$B$23)&lt;'DADOS GERAIS'!$B$24,(F73-('DADOS GERAIS'!$B$19-C73)*'DADOS GERAIS'!$B$23),'DADOS GERAIS'!$B$24),('DADOS GERAIS'!$B$20-C73)*'DADOS GERAIS'!$B$23+12)),"")</f>
        <v/>
      </c>
      <c r="H73" s="230" t="str">
        <f t="shared" si="0"/>
        <v/>
      </c>
      <c r="I73" s="232" t="str">
        <f t="shared" si="1"/>
        <v/>
      </c>
      <c r="J73" s="233" t="str">
        <f>IF(D73&lt;&gt;0,IF(H73&gt;F73,(I73*F73*D73)/'DADOS GERAIS'!$B$24,(I73*H73*D73)/'DADOS GERAIS'!$B$24),"")</f>
        <v/>
      </c>
      <c r="K73" s="2"/>
      <c r="L73" s="19"/>
      <c r="M73" s="242" t="str">
        <f>IF(D73="","",IF(E73&gt;$E$14,"ERRO",J73+((K73*D73)+(L73/'DADOS GERAIS'!$B$23*D73))/'DADOS GERAIS'!$B$24*$E73))</f>
        <v/>
      </c>
    </row>
    <row r="74" spans="1:13" x14ac:dyDescent="0.2">
      <c r="A74" s="60"/>
      <c r="B74" s="26"/>
      <c r="C74" s="31"/>
      <c r="D74" s="33"/>
      <c r="E74" s="72"/>
      <c r="F74" s="71"/>
      <c r="G74" s="211" t="str">
        <f>IF(F74&lt;&gt;0,IF(IF(IF((F74-('DADOS GERAIS'!$B$19-C74)*'DADOS GERAIS'!$B$23)&lt;'DADOS GERAIS'!$B$24,(F74-('DADOS GERAIS'!$B$19-C74)*'DADOS GERAIS'!$B$23),'DADOS GERAIS'!$B$24)&lt;('DADOS GERAIS'!$B$20-C74)*'DADOS GERAIS'!$B$23+12,IF((F74-('DADOS GERAIS'!$B$19-C74)*'DADOS GERAIS'!$B$23)&lt;'DADOS GERAIS'!$B$24,(F74-('DADOS GERAIS'!$B$19-C74)*'DADOS GERAIS'!$B$23),'DADOS GERAIS'!$B$24),('DADOS GERAIS'!$B$20-C74)*'DADOS GERAIS'!$B$23+12)&lt;0,0,IF(IF((F74-('DADOS GERAIS'!$B$19-C74)*'DADOS GERAIS'!$B$23)&lt;'DADOS GERAIS'!$B$24,(F74-('DADOS GERAIS'!$B$19-C74)*'DADOS GERAIS'!$B$23),'DADOS GERAIS'!$B$24)&lt;('DADOS GERAIS'!$B$20-C74)*'DADOS GERAIS'!$B$23+12,IF((F74-('DADOS GERAIS'!$B$19-C74)*'DADOS GERAIS'!$B$23)&lt;'DADOS GERAIS'!$B$24,(F74-('DADOS GERAIS'!$B$19-C74)*'DADOS GERAIS'!$B$23),'DADOS GERAIS'!$B$24),('DADOS GERAIS'!$B$20-C74)*'DADOS GERAIS'!$B$23+12)),"")</f>
        <v/>
      </c>
      <c r="H74" s="230" t="str">
        <f t="shared" si="0"/>
        <v/>
      </c>
      <c r="I74" s="232" t="str">
        <f t="shared" si="1"/>
        <v/>
      </c>
      <c r="J74" s="233" t="str">
        <f>IF(D74&lt;&gt;0,IF(H74&gt;F74,(I74*F74*D74)/'DADOS GERAIS'!$B$24,(I74*H74*D74)/'DADOS GERAIS'!$B$24),"")</f>
        <v/>
      </c>
      <c r="K74" s="2"/>
      <c r="L74" s="19"/>
      <c r="M74" s="242" t="str">
        <f>IF(D74="","",IF(E74&gt;$E$14,"ERRO",J74+((K74*D74)+(L74/'DADOS GERAIS'!$B$23*D74))/'DADOS GERAIS'!$B$24*$E74))</f>
        <v/>
      </c>
    </row>
    <row r="75" spans="1:13" x14ac:dyDescent="0.2">
      <c r="A75" s="60"/>
      <c r="B75" s="26"/>
      <c r="C75" s="31"/>
      <c r="D75" s="33"/>
      <c r="E75" s="72"/>
      <c r="F75" s="71"/>
      <c r="G75" s="211" t="str">
        <f>IF(F75&lt;&gt;0,IF(IF(IF((F75-('DADOS GERAIS'!$B$19-C75)*'DADOS GERAIS'!$B$23)&lt;'DADOS GERAIS'!$B$24,(F75-('DADOS GERAIS'!$B$19-C75)*'DADOS GERAIS'!$B$23),'DADOS GERAIS'!$B$24)&lt;('DADOS GERAIS'!$B$20-C75)*'DADOS GERAIS'!$B$23+12,IF((F75-('DADOS GERAIS'!$B$19-C75)*'DADOS GERAIS'!$B$23)&lt;'DADOS GERAIS'!$B$24,(F75-('DADOS GERAIS'!$B$19-C75)*'DADOS GERAIS'!$B$23),'DADOS GERAIS'!$B$24),('DADOS GERAIS'!$B$20-C75)*'DADOS GERAIS'!$B$23+12)&lt;0,0,IF(IF((F75-('DADOS GERAIS'!$B$19-C75)*'DADOS GERAIS'!$B$23)&lt;'DADOS GERAIS'!$B$24,(F75-('DADOS GERAIS'!$B$19-C75)*'DADOS GERAIS'!$B$23),'DADOS GERAIS'!$B$24)&lt;('DADOS GERAIS'!$B$20-C75)*'DADOS GERAIS'!$B$23+12,IF((F75-('DADOS GERAIS'!$B$19-C75)*'DADOS GERAIS'!$B$23)&lt;'DADOS GERAIS'!$B$24,(F75-('DADOS GERAIS'!$B$19-C75)*'DADOS GERAIS'!$B$23),'DADOS GERAIS'!$B$24),('DADOS GERAIS'!$B$20-C75)*'DADOS GERAIS'!$B$23+12)),"")</f>
        <v/>
      </c>
      <c r="H75" s="230" t="str">
        <f t="shared" si="0"/>
        <v/>
      </c>
      <c r="I75" s="232" t="str">
        <f t="shared" si="1"/>
        <v/>
      </c>
      <c r="J75" s="233" t="str">
        <f>IF(D75&lt;&gt;0,IF(H75&gt;F75,(I75*F75*D75)/'DADOS GERAIS'!$B$24,(I75*H75*D75)/'DADOS GERAIS'!$B$24),"")</f>
        <v/>
      </c>
      <c r="K75" s="2"/>
      <c r="L75" s="19"/>
      <c r="M75" s="242" t="str">
        <f>IF(D75="","",IF(E75&gt;$E$14,"ERRO",J75+((K75*D75)+(L75/'DADOS GERAIS'!$B$23*D75))/'DADOS GERAIS'!$B$24*$E75))</f>
        <v/>
      </c>
    </row>
    <row r="76" spans="1:13" x14ac:dyDescent="0.2">
      <c r="A76" s="60"/>
      <c r="B76" s="26"/>
      <c r="C76" s="31"/>
      <c r="D76" s="33"/>
      <c r="E76" s="72"/>
      <c r="F76" s="71"/>
      <c r="G76" s="211" t="str">
        <f>IF(F76&lt;&gt;0,IF(IF(IF((F76-('DADOS GERAIS'!$B$19-C76)*'DADOS GERAIS'!$B$23)&lt;'DADOS GERAIS'!$B$24,(F76-('DADOS GERAIS'!$B$19-C76)*'DADOS GERAIS'!$B$23),'DADOS GERAIS'!$B$24)&lt;('DADOS GERAIS'!$B$20-C76)*'DADOS GERAIS'!$B$23+12,IF((F76-('DADOS GERAIS'!$B$19-C76)*'DADOS GERAIS'!$B$23)&lt;'DADOS GERAIS'!$B$24,(F76-('DADOS GERAIS'!$B$19-C76)*'DADOS GERAIS'!$B$23),'DADOS GERAIS'!$B$24),('DADOS GERAIS'!$B$20-C76)*'DADOS GERAIS'!$B$23+12)&lt;0,0,IF(IF((F76-('DADOS GERAIS'!$B$19-C76)*'DADOS GERAIS'!$B$23)&lt;'DADOS GERAIS'!$B$24,(F76-('DADOS GERAIS'!$B$19-C76)*'DADOS GERAIS'!$B$23),'DADOS GERAIS'!$B$24)&lt;('DADOS GERAIS'!$B$20-C76)*'DADOS GERAIS'!$B$23+12,IF((F76-('DADOS GERAIS'!$B$19-C76)*'DADOS GERAIS'!$B$23)&lt;'DADOS GERAIS'!$B$24,(F76-('DADOS GERAIS'!$B$19-C76)*'DADOS GERAIS'!$B$23),'DADOS GERAIS'!$B$24),('DADOS GERAIS'!$B$20-C76)*'DADOS GERAIS'!$B$23+12)),"")</f>
        <v/>
      </c>
      <c r="H76" s="230" t="str">
        <f t="shared" si="0"/>
        <v/>
      </c>
      <c r="I76" s="232" t="str">
        <f t="shared" si="1"/>
        <v/>
      </c>
      <c r="J76" s="233" t="str">
        <f>IF(D76&lt;&gt;0,IF(H76&gt;F76,(I76*F76*D76)/'DADOS GERAIS'!$B$24,(I76*H76*D76)/'DADOS GERAIS'!$B$24),"")</f>
        <v/>
      </c>
      <c r="K76" s="2"/>
      <c r="L76" s="19"/>
      <c r="M76" s="242" t="str">
        <f>IF(D76="","",IF(E76&gt;$E$14,"ERRO",J76+((K76*D76)+(L76/'DADOS GERAIS'!$B$23*D76))/'DADOS GERAIS'!$B$24*$E76))</f>
        <v/>
      </c>
    </row>
    <row r="77" spans="1:13" x14ac:dyDescent="0.2">
      <c r="A77" s="60"/>
      <c r="B77" s="26"/>
      <c r="C77" s="31"/>
      <c r="D77" s="33"/>
      <c r="E77" s="72"/>
      <c r="F77" s="71"/>
      <c r="G77" s="211" t="str">
        <f>IF(F77&lt;&gt;0,IF(IF(IF((F77-('DADOS GERAIS'!$B$19-C77)*'DADOS GERAIS'!$B$23)&lt;'DADOS GERAIS'!$B$24,(F77-('DADOS GERAIS'!$B$19-C77)*'DADOS GERAIS'!$B$23),'DADOS GERAIS'!$B$24)&lt;('DADOS GERAIS'!$B$20-C77)*'DADOS GERAIS'!$B$23+12,IF((F77-('DADOS GERAIS'!$B$19-C77)*'DADOS GERAIS'!$B$23)&lt;'DADOS GERAIS'!$B$24,(F77-('DADOS GERAIS'!$B$19-C77)*'DADOS GERAIS'!$B$23),'DADOS GERAIS'!$B$24),('DADOS GERAIS'!$B$20-C77)*'DADOS GERAIS'!$B$23+12)&lt;0,0,IF(IF((F77-('DADOS GERAIS'!$B$19-C77)*'DADOS GERAIS'!$B$23)&lt;'DADOS GERAIS'!$B$24,(F77-('DADOS GERAIS'!$B$19-C77)*'DADOS GERAIS'!$B$23),'DADOS GERAIS'!$B$24)&lt;('DADOS GERAIS'!$B$20-C77)*'DADOS GERAIS'!$B$23+12,IF((F77-('DADOS GERAIS'!$B$19-C77)*'DADOS GERAIS'!$B$23)&lt;'DADOS GERAIS'!$B$24,(F77-('DADOS GERAIS'!$B$19-C77)*'DADOS GERAIS'!$B$23),'DADOS GERAIS'!$B$24),('DADOS GERAIS'!$B$20-C77)*'DADOS GERAIS'!$B$23+12)),"")</f>
        <v/>
      </c>
      <c r="H77" s="230" t="str">
        <f t="shared" si="0"/>
        <v/>
      </c>
      <c r="I77" s="232" t="str">
        <f t="shared" si="1"/>
        <v/>
      </c>
      <c r="J77" s="233" t="str">
        <f>IF(D77&lt;&gt;0,IF(H77&gt;F77,(I77*F77*D77)/'DADOS GERAIS'!$B$24,(I77*H77*D77)/'DADOS GERAIS'!$B$24),"")</f>
        <v/>
      </c>
      <c r="K77" s="2"/>
      <c r="L77" s="19"/>
      <c r="M77" s="242" t="str">
        <f>IF(D77="","",IF(E77&gt;$E$14,"ERRO",J77+((K77*D77)+(L77/'DADOS GERAIS'!$B$23*D77))/'DADOS GERAIS'!$B$24*$E77))</f>
        <v/>
      </c>
    </row>
    <row r="78" spans="1:13" x14ac:dyDescent="0.2">
      <c r="A78" s="60"/>
      <c r="B78" s="26"/>
      <c r="C78" s="31"/>
      <c r="D78" s="33"/>
      <c r="E78" s="72"/>
      <c r="F78" s="71"/>
      <c r="G78" s="211" t="str">
        <f>IF(F78&lt;&gt;0,IF(IF(IF((F78-('DADOS GERAIS'!$B$19-C78)*'DADOS GERAIS'!$B$23)&lt;'DADOS GERAIS'!$B$24,(F78-('DADOS GERAIS'!$B$19-C78)*'DADOS GERAIS'!$B$23),'DADOS GERAIS'!$B$24)&lt;('DADOS GERAIS'!$B$20-C78)*'DADOS GERAIS'!$B$23+12,IF((F78-('DADOS GERAIS'!$B$19-C78)*'DADOS GERAIS'!$B$23)&lt;'DADOS GERAIS'!$B$24,(F78-('DADOS GERAIS'!$B$19-C78)*'DADOS GERAIS'!$B$23),'DADOS GERAIS'!$B$24),('DADOS GERAIS'!$B$20-C78)*'DADOS GERAIS'!$B$23+12)&lt;0,0,IF(IF((F78-('DADOS GERAIS'!$B$19-C78)*'DADOS GERAIS'!$B$23)&lt;'DADOS GERAIS'!$B$24,(F78-('DADOS GERAIS'!$B$19-C78)*'DADOS GERAIS'!$B$23),'DADOS GERAIS'!$B$24)&lt;('DADOS GERAIS'!$B$20-C78)*'DADOS GERAIS'!$B$23+12,IF((F78-('DADOS GERAIS'!$B$19-C78)*'DADOS GERAIS'!$B$23)&lt;'DADOS GERAIS'!$B$24,(F78-('DADOS GERAIS'!$B$19-C78)*'DADOS GERAIS'!$B$23),'DADOS GERAIS'!$B$24),('DADOS GERAIS'!$B$20-C78)*'DADOS GERAIS'!$B$23+12)),"")</f>
        <v/>
      </c>
      <c r="H78" s="230" t="str">
        <f t="shared" si="0"/>
        <v/>
      </c>
      <c r="I78" s="232" t="str">
        <f t="shared" si="1"/>
        <v/>
      </c>
      <c r="J78" s="233" t="str">
        <f>IF(D78&lt;&gt;0,IF(H78&gt;F78,(I78*F78*D78)/'DADOS GERAIS'!$B$24,(I78*H78*D78)/'DADOS GERAIS'!$B$24),"")</f>
        <v/>
      </c>
      <c r="K78" s="2"/>
      <c r="L78" s="19"/>
      <c r="M78" s="242" t="str">
        <f>IF(D78="","",IF(E78&gt;$E$14,"ERRO",J78+((K78*D78)+(L78/'DADOS GERAIS'!$B$23*D78))/'DADOS GERAIS'!$B$24*$E78))</f>
        <v/>
      </c>
    </row>
    <row r="79" spans="1:13" x14ac:dyDescent="0.2">
      <c r="A79" s="60"/>
      <c r="B79" s="26"/>
      <c r="C79" s="31"/>
      <c r="D79" s="33"/>
      <c r="E79" s="72"/>
      <c r="F79" s="71"/>
      <c r="G79" s="211" t="str">
        <f>IF(F79&lt;&gt;0,IF(IF(IF((F79-('DADOS GERAIS'!$B$19-C79)*'DADOS GERAIS'!$B$23)&lt;'DADOS GERAIS'!$B$24,(F79-('DADOS GERAIS'!$B$19-C79)*'DADOS GERAIS'!$B$23),'DADOS GERAIS'!$B$24)&lt;('DADOS GERAIS'!$B$20-C79)*'DADOS GERAIS'!$B$23+12,IF((F79-('DADOS GERAIS'!$B$19-C79)*'DADOS GERAIS'!$B$23)&lt;'DADOS GERAIS'!$B$24,(F79-('DADOS GERAIS'!$B$19-C79)*'DADOS GERAIS'!$B$23),'DADOS GERAIS'!$B$24),('DADOS GERAIS'!$B$20-C79)*'DADOS GERAIS'!$B$23+12)&lt;0,0,IF(IF((F79-('DADOS GERAIS'!$B$19-C79)*'DADOS GERAIS'!$B$23)&lt;'DADOS GERAIS'!$B$24,(F79-('DADOS GERAIS'!$B$19-C79)*'DADOS GERAIS'!$B$23),'DADOS GERAIS'!$B$24)&lt;('DADOS GERAIS'!$B$20-C79)*'DADOS GERAIS'!$B$23+12,IF((F79-('DADOS GERAIS'!$B$19-C79)*'DADOS GERAIS'!$B$23)&lt;'DADOS GERAIS'!$B$24,(F79-('DADOS GERAIS'!$B$19-C79)*'DADOS GERAIS'!$B$23),'DADOS GERAIS'!$B$24),('DADOS GERAIS'!$B$20-C79)*'DADOS GERAIS'!$B$23+12)),"")</f>
        <v/>
      </c>
      <c r="H79" s="230" t="str">
        <f t="shared" si="0"/>
        <v/>
      </c>
      <c r="I79" s="232" t="str">
        <f t="shared" si="1"/>
        <v/>
      </c>
      <c r="J79" s="233" t="str">
        <f>IF(D79&lt;&gt;0,IF(H79&gt;F79,(I79*F79*D79)/'DADOS GERAIS'!$B$24,(I79*H79*D79)/'DADOS GERAIS'!$B$24),"")</f>
        <v/>
      </c>
      <c r="K79" s="2"/>
      <c r="L79" s="19"/>
      <c r="M79" s="242" t="str">
        <f>IF(D79="","",IF(E79&gt;$E$14,"ERRO",J79+((K79*D79)+(L79/'DADOS GERAIS'!$B$23*D79))/'DADOS GERAIS'!$B$24*$E79))</f>
        <v/>
      </c>
    </row>
    <row r="80" spans="1:13" x14ac:dyDescent="0.2">
      <c r="A80" s="60"/>
      <c r="B80" s="26"/>
      <c r="C80" s="31"/>
      <c r="D80" s="33"/>
      <c r="E80" s="72"/>
      <c r="F80" s="71"/>
      <c r="G80" s="211" t="str">
        <f>IF(F80&lt;&gt;0,IF(IF(IF((F80-('DADOS GERAIS'!$B$19-C80)*'DADOS GERAIS'!$B$23)&lt;'DADOS GERAIS'!$B$24,(F80-('DADOS GERAIS'!$B$19-C80)*'DADOS GERAIS'!$B$23),'DADOS GERAIS'!$B$24)&lt;('DADOS GERAIS'!$B$20-C80)*'DADOS GERAIS'!$B$23+12,IF((F80-('DADOS GERAIS'!$B$19-C80)*'DADOS GERAIS'!$B$23)&lt;'DADOS GERAIS'!$B$24,(F80-('DADOS GERAIS'!$B$19-C80)*'DADOS GERAIS'!$B$23),'DADOS GERAIS'!$B$24),('DADOS GERAIS'!$B$20-C80)*'DADOS GERAIS'!$B$23+12)&lt;0,0,IF(IF((F80-('DADOS GERAIS'!$B$19-C80)*'DADOS GERAIS'!$B$23)&lt;'DADOS GERAIS'!$B$24,(F80-('DADOS GERAIS'!$B$19-C80)*'DADOS GERAIS'!$B$23),'DADOS GERAIS'!$B$24)&lt;('DADOS GERAIS'!$B$20-C80)*'DADOS GERAIS'!$B$23+12,IF((F80-('DADOS GERAIS'!$B$19-C80)*'DADOS GERAIS'!$B$23)&lt;'DADOS GERAIS'!$B$24,(F80-('DADOS GERAIS'!$B$19-C80)*'DADOS GERAIS'!$B$23),'DADOS GERAIS'!$B$24),('DADOS GERAIS'!$B$20-C80)*'DADOS GERAIS'!$B$23+12)),"")</f>
        <v/>
      </c>
      <c r="H80" s="230" t="str">
        <f t="shared" si="0"/>
        <v/>
      </c>
      <c r="I80" s="232" t="str">
        <f t="shared" si="1"/>
        <v/>
      </c>
      <c r="J80" s="233" t="str">
        <f>IF(D80&lt;&gt;0,IF(H80&gt;F80,(I80*F80*D80)/'DADOS GERAIS'!$B$24,(I80*H80*D80)/'DADOS GERAIS'!$B$24),"")</f>
        <v/>
      </c>
      <c r="K80" s="2"/>
      <c r="L80" s="19"/>
      <c r="M80" s="242" t="str">
        <f>IF(D80="","",IF(E80&gt;$E$14,"ERRO",J80+((K80*D80)+(L80/'DADOS GERAIS'!$B$23*D80))/'DADOS GERAIS'!$B$24*$E80))</f>
        <v/>
      </c>
    </row>
    <row r="81" spans="1:13" x14ac:dyDescent="0.2">
      <c r="A81" s="60"/>
      <c r="B81" s="26"/>
      <c r="C81" s="31"/>
      <c r="D81" s="33"/>
      <c r="E81" s="72"/>
      <c r="F81" s="71"/>
      <c r="G81" s="211" t="str">
        <f>IF(F81&lt;&gt;0,IF(IF(IF((F81-('DADOS GERAIS'!$B$19-C81)*'DADOS GERAIS'!$B$23)&lt;'DADOS GERAIS'!$B$24,(F81-('DADOS GERAIS'!$B$19-C81)*'DADOS GERAIS'!$B$23),'DADOS GERAIS'!$B$24)&lt;('DADOS GERAIS'!$B$20-C81)*'DADOS GERAIS'!$B$23+12,IF((F81-('DADOS GERAIS'!$B$19-C81)*'DADOS GERAIS'!$B$23)&lt;'DADOS GERAIS'!$B$24,(F81-('DADOS GERAIS'!$B$19-C81)*'DADOS GERAIS'!$B$23),'DADOS GERAIS'!$B$24),('DADOS GERAIS'!$B$20-C81)*'DADOS GERAIS'!$B$23+12)&lt;0,0,IF(IF((F81-('DADOS GERAIS'!$B$19-C81)*'DADOS GERAIS'!$B$23)&lt;'DADOS GERAIS'!$B$24,(F81-('DADOS GERAIS'!$B$19-C81)*'DADOS GERAIS'!$B$23),'DADOS GERAIS'!$B$24)&lt;('DADOS GERAIS'!$B$20-C81)*'DADOS GERAIS'!$B$23+12,IF((F81-('DADOS GERAIS'!$B$19-C81)*'DADOS GERAIS'!$B$23)&lt;'DADOS GERAIS'!$B$24,(F81-('DADOS GERAIS'!$B$19-C81)*'DADOS GERAIS'!$B$23),'DADOS GERAIS'!$B$24),('DADOS GERAIS'!$B$20-C81)*'DADOS GERAIS'!$B$23+12)),"")</f>
        <v/>
      </c>
      <c r="H81" s="230" t="str">
        <f t="shared" si="0"/>
        <v/>
      </c>
      <c r="I81" s="232" t="str">
        <f t="shared" si="1"/>
        <v/>
      </c>
      <c r="J81" s="233" t="str">
        <f>IF(D81&lt;&gt;0,IF(H81&gt;F81,(I81*F81*D81)/'DADOS GERAIS'!$B$24,(I81*H81*D81)/'DADOS GERAIS'!$B$24),"")</f>
        <v/>
      </c>
      <c r="K81" s="2"/>
      <c r="L81" s="19"/>
      <c r="M81" s="242" t="str">
        <f>IF(D81="","",IF(E81&gt;$E$14,"ERRO",J81+((K81*D81)+(L81/'DADOS GERAIS'!$B$23*D81))/'DADOS GERAIS'!$B$24*$E81))</f>
        <v/>
      </c>
    </row>
    <row r="82" spans="1:13" x14ac:dyDescent="0.2">
      <c r="A82" s="60"/>
      <c r="B82" s="26"/>
      <c r="C82" s="31"/>
      <c r="D82" s="33"/>
      <c r="E82" s="72"/>
      <c r="F82" s="71"/>
      <c r="G82" s="211" t="str">
        <f>IF(F82&lt;&gt;0,IF(IF(IF((F82-('DADOS GERAIS'!$B$19-C82)*'DADOS GERAIS'!$B$23)&lt;'DADOS GERAIS'!$B$24,(F82-('DADOS GERAIS'!$B$19-C82)*'DADOS GERAIS'!$B$23),'DADOS GERAIS'!$B$24)&lt;('DADOS GERAIS'!$B$20-C82)*'DADOS GERAIS'!$B$23+12,IF((F82-('DADOS GERAIS'!$B$19-C82)*'DADOS GERAIS'!$B$23)&lt;'DADOS GERAIS'!$B$24,(F82-('DADOS GERAIS'!$B$19-C82)*'DADOS GERAIS'!$B$23),'DADOS GERAIS'!$B$24),('DADOS GERAIS'!$B$20-C82)*'DADOS GERAIS'!$B$23+12)&lt;0,0,IF(IF((F82-('DADOS GERAIS'!$B$19-C82)*'DADOS GERAIS'!$B$23)&lt;'DADOS GERAIS'!$B$24,(F82-('DADOS GERAIS'!$B$19-C82)*'DADOS GERAIS'!$B$23),'DADOS GERAIS'!$B$24)&lt;('DADOS GERAIS'!$B$20-C82)*'DADOS GERAIS'!$B$23+12,IF((F82-('DADOS GERAIS'!$B$19-C82)*'DADOS GERAIS'!$B$23)&lt;'DADOS GERAIS'!$B$24,(F82-('DADOS GERAIS'!$B$19-C82)*'DADOS GERAIS'!$B$23),'DADOS GERAIS'!$B$24),('DADOS GERAIS'!$B$20-C82)*'DADOS GERAIS'!$B$23+12)),"")</f>
        <v/>
      </c>
      <c r="H82" s="230" t="str">
        <f t="shared" si="0"/>
        <v/>
      </c>
      <c r="I82" s="232" t="str">
        <f t="shared" si="1"/>
        <v/>
      </c>
      <c r="J82" s="233" t="str">
        <f>IF(D82&lt;&gt;0,IF(H82&gt;F82,(I82*F82*D82)/'DADOS GERAIS'!$B$24,(I82*H82*D82)/'DADOS GERAIS'!$B$24),"")</f>
        <v/>
      </c>
      <c r="K82" s="2"/>
      <c r="L82" s="19"/>
      <c r="M82" s="242" t="str">
        <f>IF(D82="","",IF(E82&gt;$E$14,"ERRO",J82+((K82*D82)+(L82/'DADOS GERAIS'!$B$23*D82))/'DADOS GERAIS'!$B$24*$E82))</f>
        <v/>
      </c>
    </row>
    <row r="83" spans="1:13" x14ac:dyDescent="0.2">
      <c r="A83" s="60"/>
      <c r="B83" s="26"/>
      <c r="C83" s="31"/>
      <c r="D83" s="33"/>
      <c r="E83" s="72"/>
      <c r="F83" s="71"/>
      <c r="G83" s="211" t="str">
        <f>IF(F83&lt;&gt;0,IF(IF(IF((F83-('DADOS GERAIS'!$B$19-C83)*'DADOS GERAIS'!$B$23)&lt;'DADOS GERAIS'!$B$24,(F83-('DADOS GERAIS'!$B$19-C83)*'DADOS GERAIS'!$B$23),'DADOS GERAIS'!$B$24)&lt;('DADOS GERAIS'!$B$20-C83)*'DADOS GERAIS'!$B$23+12,IF((F83-('DADOS GERAIS'!$B$19-C83)*'DADOS GERAIS'!$B$23)&lt;'DADOS GERAIS'!$B$24,(F83-('DADOS GERAIS'!$B$19-C83)*'DADOS GERAIS'!$B$23),'DADOS GERAIS'!$B$24),('DADOS GERAIS'!$B$20-C83)*'DADOS GERAIS'!$B$23+12)&lt;0,0,IF(IF((F83-('DADOS GERAIS'!$B$19-C83)*'DADOS GERAIS'!$B$23)&lt;'DADOS GERAIS'!$B$24,(F83-('DADOS GERAIS'!$B$19-C83)*'DADOS GERAIS'!$B$23),'DADOS GERAIS'!$B$24)&lt;('DADOS GERAIS'!$B$20-C83)*'DADOS GERAIS'!$B$23+12,IF((F83-('DADOS GERAIS'!$B$19-C83)*'DADOS GERAIS'!$B$23)&lt;'DADOS GERAIS'!$B$24,(F83-('DADOS GERAIS'!$B$19-C83)*'DADOS GERAIS'!$B$23),'DADOS GERAIS'!$B$24),('DADOS GERAIS'!$B$20-C83)*'DADOS GERAIS'!$B$23+12)),"")</f>
        <v/>
      </c>
      <c r="H83" s="230" t="str">
        <f t="shared" ref="H83:H146" si="2">IF(D83&lt;&gt;"",IF(G83&gt;E83,E83,G83),"")</f>
        <v/>
      </c>
      <c r="I83" s="232" t="str">
        <f t="shared" ref="I83:I146" si="3">IF(D83&lt;&gt;"",B83/F83,"")</f>
        <v/>
      </c>
      <c r="J83" s="233" t="str">
        <f>IF(D83&lt;&gt;0,IF(H83&gt;F83,(I83*F83*D83)/'DADOS GERAIS'!$B$24,(I83*H83*D83)/'DADOS GERAIS'!$B$24),"")</f>
        <v/>
      </c>
      <c r="K83" s="2"/>
      <c r="L83" s="19"/>
      <c r="M83" s="242" t="str">
        <f>IF(D83="","",IF(E83&gt;$E$14,"ERRO",J83+((K83*D83)+(L83/'DADOS GERAIS'!$B$23*D83))/'DADOS GERAIS'!$B$24*$E83))</f>
        <v/>
      </c>
    </row>
    <row r="84" spans="1:13" x14ac:dyDescent="0.2">
      <c r="A84" s="60"/>
      <c r="B84" s="26"/>
      <c r="C84" s="31"/>
      <c r="D84" s="33"/>
      <c r="E84" s="72"/>
      <c r="F84" s="71"/>
      <c r="G84" s="211" t="str">
        <f>IF(F84&lt;&gt;0,IF(IF(IF((F84-('DADOS GERAIS'!$B$19-C84)*'DADOS GERAIS'!$B$23)&lt;'DADOS GERAIS'!$B$24,(F84-('DADOS GERAIS'!$B$19-C84)*'DADOS GERAIS'!$B$23),'DADOS GERAIS'!$B$24)&lt;('DADOS GERAIS'!$B$20-C84)*'DADOS GERAIS'!$B$23+12,IF((F84-('DADOS GERAIS'!$B$19-C84)*'DADOS GERAIS'!$B$23)&lt;'DADOS GERAIS'!$B$24,(F84-('DADOS GERAIS'!$B$19-C84)*'DADOS GERAIS'!$B$23),'DADOS GERAIS'!$B$24),('DADOS GERAIS'!$B$20-C84)*'DADOS GERAIS'!$B$23+12)&lt;0,0,IF(IF((F84-('DADOS GERAIS'!$B$19-C84)*'DADOS GERAIS'!$B$23)&lt;'DADOS GERAIS'!$B$24,(F84-('DADOS GERAIS'!$B$19-C84)*'DADOS GERAIS'!$B$23),'DADOS GERAIS'!$B$24)&lt;('DADOS GERAIS'!$B$20-C84)*'DADOS GERAIS'!$B$23+12,IF((F84-('DADOS GERAIS'!$B$19-C84)*'DADOS GERAIS'!$B$23)&lt;'DADOS GERAIS'!$B$24,(F84-('DADOS GERAIS'!$B$19-C84)*'DADOS GERAIS'!$B$23),'DADOS GERAIS'!$B$24),('DADOS GERAIS'!$B$20-C84)*'DADOS GERAIS'!$B$23+12)),"")</f>
        <v/>
      </c>
      <c r="H84" s="230" t="str">
        <f t="shared" si="2"/>
        <v/>
      </c>
      <c r="I84" s="232" t="str">
        <f t="shared" si="3"/>
        <v/>
      </c>
      <c r="J84" s="233" t="str">
        <f>IF(D84&lt;&gt;0,IF(H84&gt;F84,(I84*F84*D84)/'DADOS GERAIS'!$B$24,(I84*H84*D84)/'DADOS GERAIS'!$B$24),"")</f>
        <v/>
      </c>
      <c r="K84" s="2"/>
      <c r="L84" s="19"/>
      <c r="M84" s="242" t="str">
        <f>IF(D84="","",IF(E84&gt;$E$14,"ERRO",J84+((K84*D84)+(L84/'DADOS GERAIS'!$B$23*D84))/'DADOS GERAIS'!$B$24*$E84))</f>
        <v/>
      </c>
    </row>
    <row r="85" spans="1:13" x14ac:dyDescent="0.2">
      <c r="A85" s="60"/>
      <c r="B85" s="26"/>
      <c r="C85" s="31"/>
      <c r="D85" s="33"/>
      <c r="E85" s="72"/>
      <c r="F85" s="71"/>
      <c r="G85" s="211" t="str">
        <f>IF(F85&lt;&gt;0,IF(IF(IF((F85-('DADOS GERAIS'!$B$19-C85)*'DADOS GERAIS'!$B$23)&lt;'DADOS GERAIS'!$B$24,(F85-('DADOS GERAIS'!$B$19-C85)*'DADOS GERAIS'!$B$23),'DADOS GERAIS'!$B$24)&lt;('DADOS GERAIS'!$B$20-C85)*'DADOS GERAIS'!$B$23+12,IF((F85-('DADOS GERAIS'!$B$19-C85)*'DADOS GERAIS'!$B$23)&lt;'DADOS GERAIS'!$B$24,(F85-('DADOS GERAIS'!$B$19-C85)*'DADOS GERAIS'!$B$23),'DADOS GERAIS'!$B$24),('DADOS GERAIS'!$B$20-C85)*'DADOS GERAIS'!$B$23+12)&lt;0,0,IF(IF((F85-('DADOS GERAIS'!$B$19-C85)*'DADOS GERAIS'!$B$23)&lt;'DADOS GERAIS'!$B$24,(F85-('DADOS GERAIS'!$B$19-C85)*'DADOS GERAIS'!$B$23),'DADOS GERAIS'!$B$24)&lt;('DADOS GERAIS'!$B$20-C85)*'DADOS GERAIS'!$B$23+12,IF((F85-('DADOS GERAIS'!$B$19-C85)*'DADOS GERAIS'!$B$23)&lt;'DADOS GERAIS'!$B$24,(F85-('DADOS GERAIS'!$B$19-C85)*'DADOS GERAIS'!$B$23),'DADOS GERAIS'!$B$24),('DADOS GERAIS'!$B$20-C85)*'DADOS GERAIS'!$B$23+12)),"")</f>
        <v/>
      </c>
      <c r="H85" s="230" t="str">
        <f t="shared" si="2"/>
        <v/>
      </c>
      <c r="I85" s="232" t="str">
        <f t="shared" si="3"/>
        <v/>
      </c>
      <c r="J85" s="233" t="str">
        <f>IF(D85&lt;&gt;0,IF(H85&gt;F85,(I85*F85*D85)/'DADOS GERAIS'!$B$24,(I85*H85*D85)/'DADOS GERAIS'!$B$24),"")</f>
        <v/>
      </c>
      <c r="K85" s="2"/>
      <c r="L85" s="19"/>
      <c r="M85" s="242" t="str">
        <f>IF(D85="","",IF(E85&gt;$E$14,"ERRO",J85+((K85*D85)+(L85/'DADOS GERAIS'!$B$23*D85))/'DADOS GERAIS'!$B$24*$E85))</f>
        <v/>
      </c>
    </row>
    <row r="86" spans="1:13" x14ac:dyDescent="0.2">
      <c r="A86" s="60"/>
      <c r="B86" s="26"/>
      <c r="C86" s="31"/>
      <c r="D86" s="33"/>
      <c r="E86" s="72"/>
      <c r="F86" s="71"/>
      <c r="G86" s="211" t="str">
        <f>IF(F86&lt;&gt;0,IF(IF(IF((F86-('DADOS GERAIS'!$B$19-C86)*'DADOS GERAIS'!$B$23)&lt;'DADOS GERAIS'!$B$24,(F86-('DADOS GERAIS'!$B$19-C86)*'DADOS GERAIS'!$B$23),'DADOS GERAIS'!$B$24)&lt;('DADOS GERAIS'!$B$20-C86)*'DADOS GERAIS'!$B$23+12,IF((F86-('DADOS GERAIS'!$B$19-C86)*'DADOS GERAIS'!$B$23)&lt;'DADOS GERAIS'!$B$24,(F86-('DADOS GERAIS'!$B$19-C86)*'DADOS GERAIS'!$B$23),'DADOS GERAIS'!$B$24),('DADOS GERAIS'!$B$20-C86)*'DADOS GERAIS'!$B$23+12)&lt;0,0,IF(IF((F86-('DADOS GERAIS'!$B$19-C86)*'DADOS GERAIS'!$B$23)&lt;'DADOS GERAIS'!$B$24,(F86-('DADOS GERAIS'!$B$19-C86)*'DADOS GERAIS'!$B$23),'DADOS GERAIS'!$B$24)&lt;('DADOS GERAIS'!$B$20-C86)*'DADOS GERAIS'!$B$23+12,IF((F86-('DADOS GERAIS'!$B$19-C86)*'DADOS GERAIS'!$B$23)&lt;'DADOS GERAIS'!$B$24,(F86-('DADOS GERAIS'!$B$19-C86)*'DADOS GERAIS'!$B$23),'DADOS GERAIS'!$B$24),('DADOS GERAIS'!$B$20-C86)*'DADOS GERAIS'!$B$23+12)),"")</f>
        <v/>
      </c>
      <c r="H86" s="230" t="str">
        <f t="shared" si="2"/>
        <v/>
      </c>
      <c r="I86" s="232" t="str">
        <f t="shared" si="3"/>
        <v/>
      </c>
      <c r="J86" s="233" t="str">
        <f>IF(D86&lt;&gt;0,IF(H86&gt;F86,(I86*F86*D86)/'DADOS GERAIS'!$B$24,(I86*H86*D86)/'DADOS GERAIS'!$B$24),"")</f>
        <v/>
      </c>
      <c r="K86" s="2"/>
      <c r="L86" s="19"/>
      <c r="M86" s="242" t="str">
        <f>IF(D86="","",IF(E86&gt;$E$14,"ERRO",J86+((K86*D86)+(L86/'DADOS GERAIS'!$B$23*D86))/'DADOS GERAIS'!$B$24*$E86))</f>
        <v/>
      </c>
    </row>
    <row r="87" spans="1:13" x14ac:dyDescent="0.2">
      <c r="A87" s="60"/>
      <c r="B87" s="26"/>
      <c r="C87" s="31"/>
      <c r="D87" s="33"/>
      <c r="E87" s="72"/>
      <c r="F87" s="71"/>
      <c r="G87" s="211" t="str">
        <f>IF(F87&lt;&gt;0,IF(IF(IF((F87-('DADOS GERAIS'!$B$19-C87)*'DADOS GERAIS'!$B$23)&lt;'DADOS GERAIS'!$B$24,(F87-('DADOS GERAIS'!$B$19-C87)*'DADOS GERAIS'!$B$23),'DADOS GERAIS'!$B$24)&lt;('DADOS GERAIS'!$B$20-C87)*'DADOS GERAIS'!$B$23+12,IF((F87-('DADOS GERAIS'!$B$19-C87)*'DADOS GERAIS'!$B$23)&lt;'DADOS GERAIS'!$B$24,(F87-('DADOS GERAIS'!$B$19-C87)*'DADOS GERAIS'!$B$23),'DADOS GERAIS'!$B$24),('DADOS GERAIS'!$B$20-C87)*'DADOS GERAIS'!$B$23+12)&lt;0,0,IF(IF((F87-('DADOS GERAIS'!$B$19-C87)*'DADOS GERAIS'!$B$23)&lt;'DADOS GERAIS'!$B$24,(F87-('DADOS GERAIS'!$B$19-C87)*'DADOS GERAIS'!$B$23),'DADOS GERAIS'!$B$24)&lt;('DADOS GERAIS'!$B$20-C87)*'DADOS GERAIS'!$B$23+12,IF((F87-('DADOS GERAIS'!$B$19-C87)*'DADOS GERAIS'!$B$23)&lt;'DADOS GERAIS'!$B$24,(F87-('DADOS GERAIS'!$B$19-C87)*'DADOS GERAIS'!$B$23),'DADOS GERAIS'!$B$24),('DADOS GERAIS'!$B$20-C87)*'DADOS GERAIS'!$B$23+12)),"")</f>
        <v/>
      </c>
      <c r="H87" s="230" t="str">
        <f t="shared" si="2"/>
        <v/>
      </c>
      <c r="I87" s="232" t="str">
        <f t="shared" si="3"/>
        <v/>
      </c>
      <c r="J87" s="233" t="str">
        <f>IF(D87&lt;&gt;0,IF(H87&gt;F87,(I87*F87*D87)/'DADOS GERAIS'!$B$24,(I87*H87*D87)/'DADOS GERAIS'!$B$24),"")</f>
        <v/>
      </c>
      <c r="K87" s="2"/>
      <c r="L87" s="19"/>
      <c r="M87" s="242" t="str">
        <f>IF(D87="","",IF(E87&gt;$E$14,"ERRO",J87+((K87*D87)+(L87/'DADOS GERAIS'!$B$23*D87))/'DADOS GERAIS'!$B$24*$E87))</f>
        <v/>
      </c>
    </row>
    <row r="88" spans="1:13" x14ac:dyDescent="0.2">
      <c r="A88" s="60"/>
      <c r="B88" s="26"/>
      <c r="C88" s="31"/>
      <c r="D88" s="33"/>
      <c r="E88" s="72"/>
      <c r="F88" s="71"/>
      <c r="G88" s="211" t="str">
        <f>IF(F88&lt;&gt;0,IF(IF(IF((F88-('DADOS GERAIS'!$B$19-C88)*'DADOS GERAIS'!$B$23)&lt;'DADOS GERAIS'!$B$24,(F88-('DADOS GERAIS'!$B$19-C88)*'DADOS GERAIS'!$B$23),'DADOS GERAIS'!$B$24)&lt;('DADOS GERAIS'!$B$20-C88)*'DADOS GERAIS'!$B$23+12,IF((F88-('DADOS GERAIS'!$B$19-C88)*'DADOS GERAIS'!$B$23)&lt;'DADOS GERAIS'!$B$24,(F88-('DADOS GERAIS'!$B$19-C88)*'DADOS GERAIS'!$B$23),'DADOS GERAIS'!$B$24),('DADOS GERAIS'!$B$20-C88)*'DADOS GERAIS'!$B$23+12)&lt;0,0,IF(IF((F88-('DADOS GERAIS'!$B$19-C88)*'DADOS GERAIS'!$B$23)&lt;'DADOS GERAIS'!$B$24,(F88-('DADOS GERAIS'!$B$19-C88)*'DADOS GERAIS'!$B$23),'DADOS GERAIS'!$B$24)&lt;('DADOS GERAIS'!$B$20-C88)*'DADOS GERAIS'!$B$23+12,IF((F88-('DADOS GERAIS'!$B$19-C88)*'DADOS GERAIS'!$B$23)&lt;'DADOS GERAIS'!$B$24,(F88-('DADOS GERAIS'!$B$19-C88)*'DADOS GERAIS'!$B$23),'DADOS GERAIS'!$B$24),('DADOS GERAIS'!$B$20-C88)*'DADOS GERAIS'!$B$23+12)),"")</f>
        <v/>
      </c>
      <c r="H88" s="230" t="str">
        <f t="shared" si="2"/>
        <v/>
      </c>
      <c r="I88" s="232" t="str">
        <f t="shared" si="3"/>
        <v/>
      </c>
      <c r="J88" s="233" t="str">
        <f>IF(D88&lt;&gt;0,IF(H88&gt;F88,(I88*F88*D88)/'DADOS GERAIS'!$B$24,(I88*H88*D88)/'DADOS GERAIS'!$B$24),"")</f>
        <v/>
      </c>
      <c r="K88" s="2"/>
      <c r="L88" s="19"/>
      <c r="M88" s="242" t="str">
        <f>IF(D88="","",IF(E88&gt;$E$14,"ERRO",J88+((K88*D88)+(L88/'DADOS GERAIS'!$B$23*D88))/'DADOS GERAIS'!$B$24*$E88))</f>
        <v/>
      </c>
    </row>
    <row r="89" spans="1:13" x14ac:dyDescent="0.2">
      <c r="A89" s="60"/>
      <c r="B89" s="26"/>
      <c r="C89" s="31"/>
      <c r="D89" s="33"/>
      <c r="E89" s="72"/>
      <c r="F89" s="71"/>
      <c r="G89" s="211" t="str">
        <f>IF(F89&lt;&gt;0,IF(IF(IF((F89-('DADOS GERAIS'!$B$19-C89)*'DADOS GERAIS'!$B$23)&lt;'DADOS GERAIS'!$B$24,(F89-('DADOS GERAIS'!$B$19-C89)*'DADOS GERAIS'!$B$23),'DADOS GERAIS'!$B$24)&lt;('DADOS GERAIS'!$B$20-C89)*'DADOS GERAIS'!$B$23+12,IF((F89-('DADOS GERAIS'!$B$19-C89)*'DADOS GERAIS'!$B$23)&lt;'DADOS GERAIS'!$B$24,(F89-('DADOS GERAIS'!$B$19-C89)*'DADOS GERAIS'!$B$23),'DADOS GERAIS'!$B$24),('DADOS GERAIS'!$B$20-C89)*'DADOS GERAIS'!$B$23+12)&lt;0,0,IF(IF((F89-('DADOS GERAIS'!$B$19-C89)*'DADOS GERAIS'!$B$23)&lt;'DADOS GERAIS'!$B$24,(F89-('DADOS GERAIS'!$B$19-C89)*'DADOS GERAIS'!$B$23),'DADOS GERAIS'!$B$24)&lt;('DADOS GERAIS'!$B$20-C89)*'DADOS GERAIS'!$B$23+12,IF((F89-('DADOS GERAIS'!$B$19-C89)*'DADOS GERAIS'!$B$23)&lt;'DADOS GERAIS'!$B$24,(F89-('DADOS GERAIS'!$B$19-C89)*'DADOS GERAIS'!$B$23),'DADOS GERAIS'!$B$24),('DADOS GERAIS'!$B$20-C89)*'DADOS GERAIS'!$B$23+12)),"")</f>
        <v/>
      </c>
      <c r="H89" s="230" t="str">
        <f t="shared" si="2"/>
        <v/>
      </c>
      <c r="I89" s="232" t="str">
        <f t="shared" si="3"/>
        <v/>
      </c>
      <c r="J89" s="233" t="str">
        <f>IF(D89&lt;&gt;0,IF(H89&gt;F89,(I89*F89*D89)/'DADOS GERAIS'!$B$24,(I89*H89*D89)/'DADOS GERAIS'!$B$24),"")</f>
        <v/>
      </c>
      <c r="K89" s="2"/>
      <c r="L89" s="19"/>
      <c r="M89" s="242" t="str">
        <f>IF(D89="","",IF(E89&gt;$E$14,"ERRO",J89+((K89*D89)+(L89/'DADOS GERAIS'!$B$23*D89))/'DADOS GERAIS'!$B$24*$E89))</f>
        <v/>
      </c>
    </row>
    <row r="90" spans="1:13" x14ac:dyDescent="0.2">
      <c r="A90" s="60"/>
      <c r="B90" s="26"/>
      <c r="C90" s="31"/>
      <c r="D90" s="33"/>
      <c r="E90" s="72"/>
      <c r="F90" s="71"/>
      <c r="G90" s="211" t="str">
        <f>IF(F90&lt;&gt;0,IF(IF(IF((F90-('DADOS GERAIS'!$B$19-C90)*'DADOS GERAIS'!$B$23)&lt;'DADOS GERAIS'!$B$24,(F90-('DADOS GERAIS'!$B$19-C90)*'DADOS GERAIS'!$B$23),'DADOS GERAIS'!$B$24)&lt;('DADOS GERAIS'!$B$20-C90)*'DADOS GERAIS'!$B$23+12,IF((F90-('DADOS GERAIS'!$B$19-C90)*'DADOS GERAIS'!$B$23)&lt;'DADOS GERAIS'!$B$24,(F90-('DADOS GERAIS'!$B$19-C90)*'DADOS GERAIS'!$B$23),'DADOS GERAIS'!$B$24),('DADOS GERAIS'!$B$20-C90)*'DADOS GERAIS'!$B$23+12)&lt;0,0,IF(IF((F90-('DADOS GERAIS'!$B$19-C90)*'DADOS GERAIS'!$B$23)&lt;'DADOS GERAIS'!$B$24,(F90-('DADOS GERAIS'!$B$19-C90)*'DADOS GERAIS'!$B$23),'DADOS GERAIS'!$B$24)&lt;('DADOS GERAIS'!$B$20-C90)*'DADOS GERAIS'!$B$23+12,IF((F90-('DADOS GERAIS'!$B$19-C90)*'DADOS GERAIS'!$B$23)&lt;'DADOS GERAIS'!$B$24,(F90-('DADOS GERAIS'!$B$19-C90)*'DADOS GERAIS'!$B$23),'DADOS GERAIS'!$B$24),('DADOS GERAIS'!$B$20-C90)*'DADOS GERAIS'!$B$23+12)),"")</f>
        <v/>
      </c>
      <c r="H90" s="230" t="str">
        <f t="shared" si="2"/>
        <v/>
      </c>
      <c r="I90" s="232" t="str">
        <f t="shared" si="3"/>
        <v/>
      </c>
      <c r="J90" s="233" t="str">
        <f>IF(D90&lt;&gt;0,IF(H90&gt;F90,(I90*F90*D90)/'DADOS GERAIS'!$B$24,(I90*H90*D90)/'DADOS GERAIS'!$B$24),"")</f>
        <v/>
      </c>
      <c r="K90" s="2"/>
      <c r="L90" s="19"/>
      <c r="M90" s="242" t="str">
        <f>IF(D90="","",IF(E90&gt;$E$14,"ERRO",J90+((K90*D90)+(L90/'DADOS GERAIS'!$B$23*D90))/'DADOS GERAIS'!$B$24*$E90))</f>
        <v/>
      </c>
    </row>
    <row r="91" spans="1:13" x14ac:dyDescent="0.2">
      <c r="A91" s="60"/>
      <c r="B91" s="26"/>
      <c r="C91" s="31"/>
      <c r="D91" s="33"/>
      <c r="E91" s="72"/>
      <c r="F91" s="71"/>
      <c r="G91" s="211" t="str">
        <f>IF(F91&lt;&gt;0,IF(IF(IF((F91-('DADOS GERAIS'!$B$19-C91)*'DADOS GERAIS'!$B$23)&lt;'DADOS GERAIS'!$B$24,(F91-('DADOS GERAIS'!$B$19-C91)*'DADOS GERAIS'!$B$23),'DADOS GERAIS'!$B$24)&lt;('DADOS GERAIS'!$B$20-C91)*'DADOS GERAIS'!$B$23+12,IF((F91-('DADOS GERAIS'!$B$19-C91)*'DADOS GERAIS'!$B$23)&lt;'DADOS GERAIS'!$B$24,(F91-('DADOS GERAIS'!$B$19-C91)*'DADOS GERAIS'!$B$23),'DADOS GERAIS'!$B$24),('DADOS GERAIS'!$B$20-C91)*'DADOS GERAIS'!$B$23+12)&lt;0,0,IF(IF((F91-('DADOS GERAIS'!$B$19-C91)*'DADOS GERAIS'!$B$23)&lt;'DADOS GERAIS'!$B$24,(F91-('DADOS GERAIS'!$B$19-C91)*'DADOS GERAIS'!$B$23),'DADOS GERAIS'!$B$24)&lt;('DADOS GERAIS'!$B$20-C91)*'DADOS GERAIS'!$B$23+12,IF((F91-('DADOS GERAIS'!$B$19-C91)*'DADOS GERAIS'!$B$23)&lt;'DADOS GERAIS'!$B$24,(F91-('DADOS GERAIS'!$B$19-C91)*'DADOS GERAIS'!$B$23),'DADOS GERAIS'!$B$24),('DADOS GERAIS'!$B$20-C91)*'DADOS GERAIS'!$B$23+12)),"")</f>
        <v/>
      </c>
      <c r="H91" s="230" t="str">
        <f t="shared" si="2"/>
        <v/>
      </c>
      <c r="I91" s="232" t="str">
        <f t="shared" si="3"/>
        <v/>
      </c>
      <c r="J91" s="233" t="str">
        <f>IF(D91&lt;&gt;0,IF(H91&gt;F91,(I91*F91*D91)/'DADOS GERAIS'!$B$24,(I91*H91*D91)/'DADOS GERAIS'!$B$24),"")</f>
        <v/>
      </c>
      <c r="K91" s="2"/>
      <c r="L91" s="19"/>
      <c r="M91" s="242" t="str">
        <f>IF(D91="","",IF(E91&gt;$E$14,"ERRO",J91+((K91*D91)+(L91/'DADOS GERAIS'!$B$23*D91))/'DADOS GERAIS'!$B$24*$E91))</f>
        <v/>
      </c>
    </row>
    <row r="92" spans="1:13" x14ac:dyDescent="0.2">
      <c r="A92" s="60"/>
      <c r="B92" s="26"/>
      <c r="C92" s="31"/>
      <c r="D92" s="33"/>
      <c r="E92" s="72"/>
      <c r="F92" s="71"/>
      <c r="G92" s="211" t="str">
        <f>IF(F92&lt;&gt;0,IF(IF(IF((F92-('DADOS GERAIS'!$B$19-C92)*'DADOS GERAIS'!$B$23)&lt;'DADOS GERAIS'!$B$24,(F92-('DADOS GERAIS'!$B$19-C92)*'DADOS GERAIS'!$B$23),'DADOS GERAIS'!$B$24)&lt;('DADOS GERAIS'!$B$20-C92)*'DADOS GERAIS'!$B$23+12,IF((F92-('DADOS GERAIS'!$B$19-C92)*'DADOS GERAIS'!$B$23)&lt;'DADOS GERAIS'!$B$24,(F92-('DADOS GERAIS'!$B$19-C92)*'DADOS GERAIS'!$B$23),'DADOS GERAIS'!$B$24),('DADOS GERAIS'!$B$20-C92)*'DADOS GERAIS'!$B$23+12)&lt;0,0,IF(IF((F92-('DADOS GERAIS'!$B$19-C92)*'DADOS GERAIS'!$B$23)&lt;'DADOS GERAIS'!$B$24,(F92-('DADOS GERAIS'!$B$19-C92)*'DADOS GERAIS'!$B$23),'DADOS GERAIS'!$B$24)&lt;('DADOS GERAIS'!$B$20-C92)*'DADOS GERAIS'!$B$23+12,IF((F92-('DADOS GERAIS'!$B$19-C92)*'DADOS GERAIS'!$B$23)&lt;'DADOS GERAIS'!$B$24,(F92-('DADOS GERAIS'!$B$19-C92)*'DADOS GERAIS'!$B$23),'DADOS GERAIS'!$B$24),('DADOS GERAIS'!$B$20-C92)*'DADOS GERAIS'!$B$23+12)),"")</f>
        <v/>
      </c>
      <c r="H92" s="230" t="str">
        <f t="shared" si="2"/>
        <v/>
      </c>
      <c r="I92" s="232" t="str">
        <f t="shared" si="3"/>
        <v/>
      </c>
      <c r="J92" s="233" t="str">
        <f>IF(D92&lt;&gt;0,IF(H92&gt;F92,(I92*F92*D92)/'DADOS GERAIS'!$B$24,(I92*H92*D92)/'DADOS GERAIS'!$B$24),"")</f>
        <v/>
      </c>
      <c r="K92" s="2"/>
      <c r="L92" s="19"/>
      <c r="M92" s="242" t="str">
        <f>IF(D92="","",IF(E92&gt;$E$14,"ERRO",J92+((K92*D92)+(L92/'DADOS GERAIS'!$B$23*D92))/'DADOS GERAIS'!$B$24*$E92))</f>
        <v/>
      </c>
    </row>
    <row r="93" spans="1:13" x14ac:dyDescent="0.2">
      <c r="A93" s="60"/>
      <c r="B93" s="26"/>
      <c r="C93" s="31"/>
      <c r="D93" s="33"/>
      <c r="E93" s="72"/>
      <c r="F93" s="71"/>
      <c r="G93" s="211" t="str">
        <f>IF(F93&lt;&gt;0,IF(IF(IF((F93-('DADOS GERAIS'!$B$19-C93)*'DADOS GERAIS'!$B$23)&lt;'DADOS GERAIS'!$B$24,(F93-('DADOS GERAIS'!$B$19-C93)*'DADOS GERAIS'!$B$23),'DADOS GERAIS'!$B$24)&lt;('DADOS GERAIS'!$B$20-C93)*'DADOS GERAIS'!$B$23+12,IF((F93-('DADOS GERAIS'!$B$19-C93)*'DADOS GERAIS'!$B$23)&lt;'DADOS GERAIS'!$B$24,(F93-('DADOS GERAIS'!$B$19-C93)*'DADOS GERAIS'!$B$23),'DADOS GERAIS'!$B$24),('DADOS GERAIS'!$B$20-C93)*'DADOS GERAIS'!$B$23+12)&lt;0,0,IF(IF((F93-('DADOS GERAIS'!$B$19-C93)*'DADOS GERAIS'!$B$23)&lt;'DADOS GERAIS'!$B$24,(F93-('DADOS GERAIS'!$B$19-C93)*'DADOS GERAIS'!$B$23),'DADOS GERAIS'!$B$24)&lt;('DADOS GERAIS'!$B$20-C93)*'DADOS GERAIS'!$B$23+12,IF((F93-('DADOS GERAIS'!$B$19-C93)*'DADOS GERAIS'!$B$23)&lt;'DADOS GERAIS'!$B$24,(F93-('DADOS GERAIS'!$B$19-C93)*'DADOS GERAIS'!$B$23),'DADOS GERAIS'!$B$24),('DADOS GERAIS'!$B$20-C93)*'DADOS GERAIS'!$B$23+12)),"")</f>
        <v/>
      </c>
      <c r="H93" s="230" t="str">
        <f t="shared" si="2"/>
        <v/>
      </c>
      <c r="I93" s="232" t="str">
        <f t="shared" si="3"/>
        <v/>
      </c>
      <c r="J93" s="233" t="str">
        <f>IF(D93&lt;&gt;0,IF(H93&gt;F93,(I93*F93*D93)/'DADOS GERAIS'!$B$24,(I93*H93*D93)/'DADOS GERAIS'!$B$24),"")</f>
        <v/>
      </c>
      <c r="K93" s="2"/>
      <c r="L93" s="19"/>
      <c r="M93" s="242" t="str">
        <f>IF(D93="","",IF(E93&gt;$E$14,"ERRO",J93+((K93*D93)+(L93/'DADOS GERAIS'!$B$23*D93))/'DADOS GERAIS'!$B$24*$E93))</f>
        <v/>
      </c>
    </row>
    <row r="94" spans="1:13" x14ac:dyDescent="0.2">
      <c r="A94" s="60"/>
      <c r="B94" s="26"/>
      <c r="C94" s="31"/>
      <c r="D94" s="33"/>
      <c r="E94" s="72"/>
      <c r="F94" s="71"/>
      <c r="G94" s="211" t="str">
        <f>IF(F94&lt;&gt;0,IF(IF(IF((F94-('DADOS GERAIS'!$B$19-C94)*'DADOS GERAIS'!$B$23)&lt;'DADOS GERAIS'!$B$24,(F94-('DADOS GERAIS'!$B$19-C94)*'DADOS GERAIS'!$B$23),'DADOS GERAIS'!$B$24)&lt;('DADOS GERAIS'!$B$20-C94)*'DADOS GERAIS'!$B$23+12,IF((F94-('DADOS GERAIS'!$B$19-C94)*'DADOS GERAIS'!$B$23)&lt;'DADOS GERAIS'!$B$24,(F94-('DADOS GERAIS'!$B$19-C94)*'DADOS GERAIS'!$B$23),'DADOS GERAIS'!$B$24),('DADOS GERAIS'!$B$20-C94)*'DADOS GERAIS'!$B$23+12)&lt;0,0,IF(IF((F94-('DADOS GERAIS'!$B$19-C94)*'DADOS GERAIS'!$B$23)&lt;'DADOS GERAIS'!$B$24,(F94-('DADOS GERAIS'!$B$19-C94)*'DADOS GERAIS'!$B$23),'DADOS GERAIS'!$B$24)&lt;('DADOS GERAIS'!$B$20-C94)*'DADOS GERAIS'!$B$23+12,IF((F94-('DADOS GERAIS'!$B$19-C94)*'DADOS GERAIS'!$B$23)&lt;'DADOS GERAIS'!$B$24,(F94-('DADOS GERAIS'!$B$19-C94)*'DADOS GERAIS'!$B$23),'DADOS GERAIS'!$B$24),('DADOS GERAIS'!$B$20-C94)*'DADOS GERAIS'!$B$23+12)),"")</f>
        <v/>
      </c>
      <c r="H94" s="230" t="str">
        <f t="shared" si="2"/>
        <v/>
      </c>
      <c r="I94" s="232" t="str">
        <f t="shared" si="3"/>
        <v/>
      </c>
      <c r="J94" s="233" t="str">
        <f>IF(D94&lt;&gt;0,IF(H94&gt;F94,(I94*F94*D94)/'DADOS GERAIS'!$B$24,(I94*H94*D94)/'DADOS GERAIS'!$B$24),"")</f>
        <v/>
      </c>
      <c r="K94" s="2"/>
      <c r="L94" s="19"/>
      <c r="M94" s="242" t="str">
        <f>IF(D94="","",IF(E94&gt;$E$14,"ERRO",J94+((K94*D94)+(L94/'DADOS GERAIS'!$B$23*D94))/'DADOS GERAIS'!$B$24*$E94))</f>
        <v/>
      </c>
    </row>
    <row r="95" spans="1:13" x14ac:dyDescent="0.2">
      <c r="A95" s="60"/>
      <c r="B95" s="26"/>
      <c r="C95" s="31"/>
      <c r="D95" s="33"/>
      <c r="E95" s="72"/>
      <c r="F95" s="71"/>
      <c r="G95" s="211" t="str">
        <f>IF(F95&lt;&gt;0,IF(IF(IF((F95-('DADOS GERAIS'!$B$19-C95)*'DADOS GERAIS'!$B$23)&lt;'DADOS GERAIS'!$B$24,(F95-('DADOS GERAIS'!$B$19-C95)*'DADOS GERAIS'!$B$23),'DADOS GERAIS'!$B$24)&lt;('DADOS GERAIS'!$B$20-C95)*'DADOS GERAIS'!$B$23+12,IF((F95-('DADOS GERAIS'!$B$19-C95)*'DADOS GERAIS'!$B$23)&lt;'DADOS GERAIS'!$B$24,(F95-('DADOS GERAIS'!$B$19-C95)*'DADOS GERAIS'!$B$23),'DADOS GERAIS'!$B$24),('DADOS GERAIS'!$B$20-C95)*'DADOS GERAIS'!$B$23+12)&lt;0,0,IF(IF((F95-('DADOS GERAIS'!$B$19-C95)*'DADOS GERAIS'!$B$23)&lt;'DADOS GERAIS'!$B$24,(F95-('DADOS GERAIS'!$B$19-C95)*'DADOS GERAIS'!$B$23),'DADOS GERAIS'!$B$24)&lt;('DADOS GERAIS'!$B$20-C95)*'DADOS GERAIS'!$B$23+12,IF((F95-('DADOS GERAIS'!$B$19-C95)*'DADOS GERAIS'!$B$23)&lt;'DADOS GERAIS'!$B$24,(F95-('DADOS GERAIS'!$B$19-C95)*'DADOS GERAIS'!$B$23),'DADOS GERAIS'!$B$24),('DADOS GERAIS'!$B$20-C95)*'DADOS GERAIS'!$B$23+12)),"")</f>
        <v/>
      </c>
      <c r="H95" s="230" t="str">
        <f t="shared" si="2"/>
        <v/>
      </c>
      <c r="I95" s="232" t="str">
        <f t="shared" si="3"/>
        <v/>
      </c>
      <c r="J95" s="233" t="str">
        <f>IF(D95&lt;&gt;0,IF(H95&gt;F95,(I95*F95*D95)/'DADOS GERAIS'!$B$24,(I95*H95*D95)/'DADOS GERAIS'!$B$24),"")</f>
        <v/>
      </c>
      <c r="K95" s="2"/>
      <c r="L95" s="19"/>
      <c r="M95" s="242" t="str">
        <f>IF(D95="","",IF(E95&gt;$E$14,"ERRO",J95+((K95*D95)+(L95/'DADOS GERAIS'!$B$23*D95))/'DADOS GERAIS'!$B$24*$E95))</f>
        <v/>
      </c>
    </row>
    <row r="96" spans="1:13" x14ac:dyDescent="0.2">
      <c r="A96" s="60"/>
      <c r="B96" s="26"/>
      <c r="C96" s="31"/>
      <c r="D96" s="33"/>
      <c r="E96" s="72"/>
      <c r="F96" s="71"/>
      <c r="G96" s="211" t="str">
        <f>IF(F96&lt;&gt;0,IF(IF(IF((F96-('DADOS GERAIS'!$B$19-C96)*'DADOS GERAIS'!$B$23)&lt;'DADOS GERAIS'!$B$24,(F96-('DADOS GERAIS'!$B$19-C96)*'DADOS GERAIS'!$B$23),'DADOS GERAIS'!$B$24)&lt;('DADOS GERAIS'!$B$20-C96)*'DADOS GERAIS'!$B$23+12,IF((F96-('DADOS GERAIS'!$B$19-C96)*'DADOS GERAIS'!$B$23)&lt;'DADOS GERAIS'!$B$24,(F96-('DADOS GERAIS'!$B$19-C96)*'DADOS GERAIS'!$B$23),'DADOS GERAIS'!$B$24),('DADOS GERAIS'!$B$20-C96)*'DADOS GERAIS'!$B$23+12)&lt;0,0,IF(IF((F96-('DADOS GERAIS'!$B$19-C96)*'DADOS GERAIS'!$B$23)&lt;'DADOS GERAIS'!$B$24,(F96-('DADOS GERAIS'!$B$19-C96)*'DADOS GERAIS'!$B$23),'DADOS GERAIS'!$B$24)&lt;('DADOS GERAIS'!$B$20-C96)*'DADOS GERAIS'!$B$23+12,IF((F96-('DADOS GERAIS'!$B$19-C96)*'DADOS GERAIS'!$B$23)&lt;'DADOS GERAIS'!$B$24,(F96-('DADOS GERAIS'!$B$19-C96)*'DADOS GERAIS'!$B$23),'DADOS GERAIS'!$B$24),('DADOS GERAIS'!$B$20-C96)*'DADOS GERAIS'!$B$23+12)),"")</f>
        <v/>
      </c>
      <c r="H96" s="230" t="str">
        <f t="shared" si="2"/>
        <v/>
      </c>
      <c r="I96" s="232" t="str">
        <f t="shared" si="3"/>
        <v/>
      </c>
      <c r="J96" s="233" t="str">
        <f>IF(D96&lt;&gt;0,IF(H96&gt;F96,(I96*F96*D96)/'DADOS GERAIS'!$B$24,(I96*H96*D96)/'DADOS GERAIS'!$B$24),"")</f>
        <v/>
      </c>
      <c r="K96" s="2"/>
      <c r="L96" s="19"/>
      <c r="M96" s="242" t="str">
        <f>IF(D96="","",IF(E96&gt;$E$14,"ERRO",J96+((K96*D96)+(L96/'DADOS GERAIS'!$B$23*D96))/'DADOS GERAIS'!$B$24*$E96))</f>
        <v/>
      </c>
    </row>
    <row r="97" spans="1:13" x14ac:dyDescent="0.2">
      <c r="A97" s="60"/>
      <c r="B97" s="26"/>
      <c r="C97" s="31"/>
      <c r="D97" s="33"/>
      <c r="E97" s="72"/>
      <c r="F97" s="71"/>
      <c r="G97" s="211" t="str">
        <f>IF(F97&lt;&gt;0,IF(IF(IF((F97-('DADOS GERAIS'!$B$19-C97)*'DADOS GERAIS'!$B$23)&lt;'DADOS GERAIS'!$B$24,(F97-('DADOS GERAIS'!$B$19-C97)*'DADOS GERAIS'!$B$23),'DADOS GERAIS'!$B$24)&lt;('DADOS GERAIS'!$B$20-C97)*'DADOS GERAIS'!$B$23+12,IF((F97-('DADOS GERAIS'!$B$19-C97)*'DADOS GERAIS'!$B$23)&lt;'DADOS GERAIS'!$B$24,(F97-('DADOS GERAIS'!$B$19-C97)*'DADOS GERAIS'!$B$23),'DADOS GERAIS'!$B$24),('DADOS GERAIS'!$B$20-C97)*'DADOS GERAIS'!$B$23+12)&lt;0,0,IF(IF((F97-('DADOS GERAIS'!$B$19-C97)*'DADOS GERAIS'!$B$23)&lt;'DADOS GERAIS'!$B$24,(F97-('DADOS GERAIS'!$B$19-C97)*'DADOS GERAIS'!$B$23),'DADOS GERAIS'!$B$24)&lt;('DADOS GERAIS'!$B$20-C97)*'DADOS GERAIS'!$B$23+12,IF((F97-('DADOS GERAIS'!$B$19-C97)*'DADOS GERAIS'!$B$23)&lt;'DADOS GERAIS'!$B$24,(F97-('DADOS GERAIS'!$B$19-C97)*'DADOS GERAIS'!$B$23),'DADOS GERAIS'!$B$24),('DADOS GERAIS'!$B$20-C97)*'DADOS GERAIS'!$B$23+12)),"")</f>
        <v/>
      </c>
      <c r="H97" s="230" t="str">
        <f t="shared" si="2"/>
        <v/>
      </c>
      <c r="I97" s="232" t="str">
        <f t="shared" si="3"/>
        <v/>
      </c>
      <c r="J97" s="233" t="str">
        <f>IF(D97&lt;&gt;0,IF(H97&gt;F97,(I97*F97*D97)/'DADOS GERAIS'!$B$24,(I97*H97*D97)/'DADOS GERAIS'!$B$24),"")</f>
        <v/>
      </c>
      <c r="K97" s="2"/>
      <c r="L97" s="19"/>
      <c r="M97" s="242" t="str">
        <f>IF(D97="","",IF(E97&gt;$E$14,"ERRO",J97+((K97*D97)+(L97/'DADOS GERAIS'!$B$23*D97))/'DADOS GERAIS'!$B$24*$E97))</f>
        <v/>
      </c>
    </row>
    <row r="98" spans="1:13" x14ac:dyDescent="0.2">
      <c r="A98" s="60"/>
      <c r="B98" s="26"/>
      <c r="C98" s="31"/>
      <c r="D98" s="33"/>
      <c r="E98" s="72"/>
      <c r="F98" s="71"/>
      <c r="G98" s="211" t="str">
        <f>IF(F98&lt;&gt;0,IF(IF(IF((F98-('DADOS GERAIS'!$B$19-C98)*'DADOS GERAIS'!$B$23)&lt;'DADOS GERAIS'!$B$24,(F98-('DADOS GERAIS'!$B$19-C98)*'DADOS GERAIS'!$B$23),'DADOS GERAIS'!$B$24)&lt;('DADOS GERAIS'!$B$20-C98)*'DADOS GERAIS'!$B$23+12,IF((F98-('DADOS GERAIS'!$B$19-C98)*'DADOS GERAIS'!$B$23)&lt;'DADOS GERAIS'!$B$24,(F98-('DADOS GERAIS'!$B$19-C98)*'DADOS GERAIS'!$B$23),'DADOS GERAIS'!$B$24),('DADOS GERAIS'!$B$20-C98)*'DADOS GERAIS'!$B$23+12)&lt;0,0,IF(IF((F98-('DADOS GERAIS'!$B$19-C98)*'DADOS GERAIS'!$B$23)&lt;'DADOS GERAIS'!$B$24,(F98-('DADOS GERAIS'!$B$19-C98)*'DADOS GERAIS'!$B$23),'DADOS GERAIS'!$B$24)&lt;('DADOS GERAIS'!$B$20-C98)*'DADOS GERAIS'!$B$23+12,IF((F98-('DADOS GERAIS'!$B$19-C98)*'DADOS GERAIS'!$B$23)&lt;'DADOS GERAIS'!$B$24,(F98-('DADOS GERAIS'!$B$19-C98)*'DADOS GERAIS'!$B$23),'DADOS GERAIS'!$B$24),('DADOS GERAIS'!$B$20-C98)*'DADOS GERAIS'!$B$23+12)),"")</f>
        <v/>
      </c>
      <c r="H98" s="230" t="str">
        <f t="shared" si="2"/>
        <v/>
      </c>
      <c r="I98" s="232" t="str">
        <f t="shared" si="3"/>
        <v/>
      </c>
      <c r="J98" s="233" t="str">
        <f>IF(D98&lt;&gt;0,IF(H98&gt;F98,(I98*F98*D98)/'DADOS GERAIS'!$B$24,(I98*H98*D98)/'DADOS GERAIS'!$B$24),"")</f>
        <v/>
      </c>
      <c r="K98" s="2"/>
      <c r="L98" s="19"/>
      <c r="M98" s="242" t="str">
        <f>IF(D98="","",IF(E98&gt;$E$14,"ERRO",J98+((K98*D98)+(L98/'DADOS GERAIS'!$B$23*D98))/'DADOS GERAIS'!$B$24*$E98))</f>
        <v/>
      </c>
    </row>
    <row r="99" spans="1:13" x14ac:dyDescent="0.2">
      <c r="A99" s="60"/>
      <c r="B99" s="26"/>
      <c r="C99" s="31"/>
      <c r="D99" s="33"/>
      <c r="E99" s="72"/>
      <c r="F99" s="71"/>
      <c r="G99" s="211" t="str">
        <f>IF(F99&lt;&gt;0,IF(IF(IF((F99-('DADOS GERAIS'!$B$19-C99)*'DADOS GERAIS'!$B$23)&lt;'DADOS GERAIS'!$B$24,(F99-('DADOS GERAIS'!$B$19-C99)*'DADOS GERAIS'!$B$23),'DADOS GERAIS'!$B$24)&lt;('DADOS GERAIS'!$B$20-C99)*'DADOS GERAIS'!$B$23+12,IF((F99-('DADOS GERAIS'!$B$19-C99)*'DADOS GERAIS'!$B$23)&lt;'DADOS GERAIS'!$B$24,(F99-('DADOS GERAIS'!$B$19-C99)*'DADOS GERAIS'!$B$23),'DADOS GERAIS'!$B$24),('DADOS GERAIS'!$B$20-C99)*'DADOS GERAIS'!$B$23+12)&lt;0,0,IF(IF((F99-('DADOS GERAIS'!$B$19-C99)*'DADOS GERAIS'!$B$23)&lt;'DADOS GERAIS'!$B$24,(F99-('DADOS GERAIS'!$B$19-C99)*'DADOS GERAIS'!$B$23),'DADOS GERAIS'!$B$24)&lt;('DADOS GERAIS'!$B$20-C99)*'DADOS GERAIS'!$B$23+12,IF((F99-('DADOS GERAIS'!$B$19-C99)*'DADOS GERAIS'!$B$23)&lt;'DADOS GERAIS'!$B$24,(F99-('DADOS GERAIS'!$B$19-C99)*'DADOS GERAIS'!$B$23),'DADOS GERAIS'!$B$24),('DADOS GERAIS'!$B$20-C99)*'DADOS GERAIS'!$B$23+12)),"")</f>
        <v/>
      </c>
      <c r="H99" s="230" t="str">
        <f t="shared" si="2"/>
        <v/>
      </c>
      <c r="I99" s="232" t="str">
        <f t="shared" si="3"/>
        <v/>
      </c>
      <c r="J99" s="233" t="str">
        <f>IF(D99&lt;&gt;0,IF(H99&gt;F99,(I99*F99*D99)/'DADOS GERAIS'!$B$24,(I99*H99*D99)/'DADOS GERAIS'!$B$24),"")</f>
        <v/>
      </c>
      <c r="K99" s="2"/>
      <c r="L99" s="19"/>
      <c r="M99" s="242" t="str">
        <f>IF(D99="","",IF(E99&gt;$E$14,"ERRO",J99+((K99*D99)+(L99/'DADOS GERAIS'!$B$23*D99))/'DADOS GERAIS'!$B$24*$E99))</f>
        <v/>
      </c>
    </row>
    <row r="100" spans="1:13" x14ac:dyDescent="0.2">
      <c r="A100" s="60"/>
      <c r="B100" s="26"/>
      <c r="C100" s="31"/>
      <c r="D100" s="33"/>
      <c r="E100" s="72"/>
      <c r="F100" s="71"/>
      <c r="G100" s="211" t="str">
        <f>IF(F100&lt;&gt;0,IF(IF(IF((F100-('DADOS GERAIS'!$B$19-C100)*'DADOS GERAIS'!$B$23)&lt;'DADOS GERAIS'!$B$24,(F100-('DADOS GERAIS'!$B$19-C100)*'DADOS GERAIS'!$B$23),'DADOS GERAIS'!$B$24)&lt;('DADOS GERAIS'!$B$20-C100)*'DADOS GERAIS'!$B$23+12,IF((F100-('DADOS GERAIS'!$B$19-C100)*'DADOS GERAIS'!$B$23)&lt;'DADOS GERAIS'!$B$24,(F100-('DADOS GERAIS'!$B$19-C100)*'DADOS GERAIS'!$B$23),'DADOS GERAIS'!$B$24),('DADOS GERAIS'!$B$20-C100)*'DADOS GERAIS'!$B$23+12)&lt;0,0,IF(IF((F100-('DADOS GERAIS'!$B$19-C100)*'DADOS GERAIS'!$B$23)&lt;'DADOS GERAIS'!$B$24,(F100-('DADOS GERAIS'!$B$19-C100)*'DADOS GERAIS'!$B$23),'DADOS GERAIS'!$B$24)&lt;('DADOS GERAIS'!$B$20-C100)*'DADOS GERAIS'!$B$23+12,IF((F100-('DADOS GERAIS'!$B$19-C100)*'DADOS GERAIS'!$B$23)&lt;'DADOS GERAIS'!$B$24,(F100-('DADOS GERAIS'!$B$19-C100)*'DADOS GERAIS'!$B$23),'DADOS GERAIS'!$B$24),('DADOS GERAIS'!$B$20-C100)*'DADOS GERAIS'!$B$23+12)),"")</f>
        <v/>
      </c>
      <c r="H100" s="230" t="str">
        <f t="shared" si="2"/>
        <v/>
      </c>
      <c r="I100" s="232" t="str">
        <f t="shared" si="3"/>
        <v/>
      </c>
      <c r="J100" s="233" t="str">
        <f>IF(D100&lt;&gt;0,IF(H100&gt;F100,(I100*F100*D100)/'DADOS GERAIS'!$B$24,(I100*H100*D100)/'DADOS GERAIS'!$B$24),"")</f>
        <v/>
      </c>
      <c r="K100" s="2"/>
      <c r="L100" s="19"/>
      <c r="M100" s="242" t="str">
        <f>IF(D100="","",IF(E100&gt;$E$14,"ERRO",J100+((K100*D100)+(L100/'DADOS GERAIS'!$B$23*D100))/'DADOS GERAIS'!$B$24*$E100))</f>
        <v/>
      </c>
    </row>
    <row r="101" spans="1:13" x14ac:dyDescent="0.2">
      <c r="A101" s="60"/>
      <c r="B101" s="26"/>
      <c r="C101" s="31"/>
      <c r="D101" s="33"/>
      <c r="E101" s="72"/>
      <c r="F101" s="71"/>
      <c r="G101" s="211" t="str">
        <f>IF(F101&lt;&gt;0,IF(IF(IF((F101-('DADOS GERAIS'!$B$19-C101)*'DADOS GERAIS'!$B$23)&lt;'DADOS GERAIS'!$B$24,(F101-('DADOS GERAIS'!$B$19-C101)*'DADOS GERAIS'!$B$23),'DADOS GERAIS'!$B$24)&lt;('DADOS GERAIS'!$B$20-C101)*'DADOS GERAIS'!$B$23+12,IF((F101-('DADOS GERAIS'!$B$19-C101)*'DADOS GERAIS'!$B$23)&lt;'DADOS GERAIS'!$B$24,(F101-('DADOS GERAIS'!$B$19-C101)*'DADOS GERAIS'!$B$23),'DADOS GERAIS'!$B$24),('DADOS GERAIS'!$B$20-C101)*'DADOS GERAIS'!$B$23+12)&lt;0,0,IF(IF((F101-('DADOS GERAIS'!$B$19-C101)*'DADOS GERAIS'!$B$23)&lt;'DADOS GERAIS'!$B$24,(F101-('DADOS GERAIS'!$B$19-C101)*'DADOS GERAIS'!$B$23),'DADOS GERAIS'!$B$24)&lt;('DADOS GERAIS'!$B$20-C101)*'DADOS GERAIS'!$B$23+12,IF((F101-('DADOS GERAIS'!$B$19-C101)*'DADOS GERAIS'!$B$23)&lt;'DADOS GERAIS'!$B$24,(F101-('DADOS GERAIS'!$B$19-C101)*'DADOS GERAIS'!$B$23),'DADOS GERAIS'!$B$24),('DADOS GERAIS'!$B$20-C101)*'DADOS GERAIS'!$B$23+12)),"")</f>
        <v/>
      </c>
      <c r="H101" s="230" t="str">
        <f t="shared" si="2"/>
        <v/>
      </c>
      <c r="I101" s="232" t="str">
        <f t="shared" si="3"/>
        <v/>
      </c>
      <c r="J101" s="233" t="str">
        <f>IF(D101&lt;&gt;0,IF(H101&gt;F101,(I101*F101*D101)/'DADOS GERAIS'!$B$24,(I101*H101*D101)/'DADOS GERAIS'!$B$24),"")</f>
        <v/>
      </c>
      <c r="K101" s="2"/>
      <c r="L101" s="19"/>
      <c r="M101" s="242" t="str">
        <f>IF(D101="","",IF(E101&gt;$E$14,"ERRO",J101+((K101*D101)+(L101/'DADOS GERAIS'!$B$23*D101))/'DADOS GERAIS'!$B$24*$E101))</f>
        <v/>
      </c>
    </row>
    <row r="102" spans="1:13" x14ac:dyDescent="0.2">
      <c r="A102" s="60"/>
      <c r="B102" s="26"/>
      <c r="C102" s="31"/>
      <c r="D102" s="33"/>
      <c r="E102" s="72"/>
      <c r="F102" s="71"/>
      <c r="G102" s="211" t="str">
        <f>IF(F102&lt;&gt;0,IF(IF(IF((F102-('DADOS GERAIS'!$B$19-C102)*'DADOS GERAIS'!$B$23)&lt;'DADOS GERAIS'!$B$24,(F102-('DADOS GERAIS'!$B$19-C102)*'DADOS GERAIS'!$B$23),'DADOS GERAIS'!$B$24)&lt;('DADOS GERAIS'!$B$20-C102)*'DADOS GERAIS'!$B$23+12,IF((F102-('DADOS GERAIS'!$B$19-C102)*'DADOS GERAIS'!$B$23)&lt;'DADOS GERAIS'!$B$24,(F102-('DADOS GERAIS'!$B$19-C102)*'DADOS GERAIS'!$B$23),'DADOS GERAIS'!$B$24),('DADOS GERAIS'!$B$20-C102)*'DADOS GERAIS'!$B$23+12)&lt;0,0,IF(IF((F102-('DADOS GERAIS'!$B$19-C102)*'DADOS GERAIS'!$B$23)&lt;'DADOS GERAIS'!$B$24,(F102-('DADOS GERAIS'!$B$19-C102)*'DADOS GERAIS'!$B$23),'DADOS GERAIS'!$B$24)&lt;('DADOS GERAIS'!$B$20-C102)*'DADOS GERAIS'!$B$23+12,IF((F102-('DADOS GERAIS'!$B$19-C102)*'DADOS GERAIS'!$B$23)&lt;'DADOS GERAIS'!$B$24,(F102-('DADOS GERAIS'!$B$19-C102)*'DADOS GERAIS'!$B$23),'DADOS GERAIS'!$B$24),('DADOS GERAIS'!$B$20-C102)*'DADOS GERAIS'!$B$23+12)),"")</f>
        <v/>
      </c>
      <c r="H102" s="230" t="str">
        <f t="shared" si="2"/>
        <v/>
      </c>
      <c r="I102" s="232" t="str">
        <f t="shared" si="3"/>
        <v/>
      </c>
      <c r="J102" s="233" t="str">
        <f>IF(D102&lt;&gt;0,IF(H102&gt;F102,(I102*F102*D102)/'DADOS GERAIS'!$B$24,(I102*H102*D102)/'DADOS GERAIS'!$B$24),"")</f>
        <v/>
      </c>
      <c r="K102" s="2"/>
      <c r="L102" s="19"/>
      <c r="M102" s="242" t="str">
        <f>IF(D102="","",IF(E102&gt;$E$14,"ERRO",J102+((K102*D102)+(L102/'DADOS GERAIS'!$B$23*D102))/'DADOS GERAIS'!$B$24*$E102))</f>
        <v/>
      </c>
    </row>
    <row r="103" spans="1:13" x14ac:dyDescent="0.2">
      <c r="A103" s="60"/>
      <c r="B103" s="26"/>
      <c r="C103" s="31"/>
      <c r="D103" s="33"/>
      <c r="E103" s="72"/>
      <c r="F103" s="71"/>
      <c r="G103" s="211" t="str">
        <f>IF(F103&lt;&gt;0,IF(IF(IF((F103-('DADOS GERAIS'!$B$19-C103)*'DADOS GERAIS'!$B$23)&lt;'DADOS GERAIS'!$B$24,(F103-('DADOS GERAIS'!$B$19-C103)*'DADOS GERAIS'!$B$23),'DADOS GERAIS'!$B$24)&lt;('DADOS GERAIS'!$B$20-C103)*'DADOS GERAIS'!$B$23+12,IF((F103-('DADOS GERAIS'!$B$19-C103)*'DADOS GERAIS'!$B$23)&lt;'DADOS GERAIS'!$B$24,(F103-('DADOS GERAIS'!$B$19-C103)*'DADOS GERAIS'!$B$23),'DADOS GERAIS'!$B$24),('DADOS GERAIS'!$B$20-C103)*'DADOS GERAIS'!$B$23+12)&lt;0,0,IF(IF((F103-('DADOS GERAIS'!$B$19-C103)*'DADOS GERAIS'!$B$23)&lt;'DADOS GERAIS'!$B$24,(F103-('DADOS GERAIS'!$B$19-C103)*'DADOS GERAIS'!$B$23),'DADOS GERAIS'!$B$24)&lt;('DADOS GERAIS'!$B$20-C103)*'DADOS GERAIS'!$B$23+12,IF((F103-('DADOS GERAIS'!$B$19-C103)*'DADOS GERAIS'!$B$23)&lt;'DADOS GERAIS'!$B$24,(F103-('DADOS GERAIS'!$B$19-C103)*'DADOS GERAIS'!$B$23),'DADOS GERAIS'!$B$24),('DADOS GERAIS'!$B$20-C103)*'DADOS GERAIS'!$B$23+12)),"")</f>
        <v/>
      </c>
      <c r="H103" s="230" t="str">
        <f t="shared" si="2"/>
        <v/>
      </c>
      <c r="I103" s="232" t="str">
        <f t="shared" si="3"/>
        <v/>
      </c>
      <c r="J103" s="233" t="str">
        <f>IF(D103&lt;&gt;0,IF(H103&gt;F103,(I103*F103*D103)/'DADOS GERAIS'!$B$24,(I103*H103*D103)/'DADOS GERAIS'!$B$24),"")</f>
        <v/>
      </c>
      <c r="K103" s="2"/>
      <c r="L103" s="19"/>
      <c r="M103" s="242" t="str">
        <f>IF(D103="","",IF(E103&gt;$E$14,"ERRO",J103+((K103*D103)+(L103/'DADOS GERAIS'!$B$23*D103))/'DADOS GERAIS'!$B$24*$E103))</f>
        <v/>
      </c>
    </row>
    <row r="104" spans="1:13" x14ac:dyDescent="0.2">
      <c r="A104" s="60"/>
      <c r="B104" s="26"/>
      <c r="C104" s="31"/>
      <c r="D104" s="33"/>
      <c r="E104" s="72"/>
      <c r="F104" s="71"/>
      <c r="G104" s="211" t="str">
        <f>IF(F104&lt;&gt;0,IF(IF(IF((F104-('DADOS GERAIS'!$B$19-C104)*'DADOS GERAIS'!$B$23)&lt;'DADOS GERAIS'!$B$24,(F104-('DADOS GERAIS'!$B$19-C104)*'DADOS GERAIS'!$B$23),'DADOS GERAIS'!$B$24)&lt;('DADOS GERAIS'!$B$20-C104)*'DADOS GERAIS'!$B$23+12,IF((F104-('DADOS GERAIS'!$B$19-C104)*'DADOS GERAIS'!$B$23)&lt;'DADOS GERAIS'!$B$24,(F104-('DADOS GERAIS'!$B$19-C104)*'DADOS GERAIS'!$B$23),'DADOS GERAIS'!$B$24),('DADOS GERAIS'!$B$20-C104)*'DADOS GERAIS'!$B$23+12)&lt;0,0,IF(IF((F104-('DADOS GERAIS'!$B$19-C104)*'DADOS GERAIS'!$B$23)&lt;'DADOS GERAIS'!$B$24,(F104-('DADOS GERAIS'!$B$19-C104)*'DADOS GERAIS'!$B$23),'DADOS GERAIS'!$B$24)&lt;('DADOS GERAIS'!$B$20-C104)*'DADOS GERAIS'!$B$23+12,IF((F104-('DADOS GERAIS'!$B$19-C104)*'DADOS GERAIS'!$B$23)&lt;'DADOS GERAIS'!$B$24,(F104-('DADOS GERAIS'!$B$19-C104)*'DADOS GERAIS'!$B$23),'DADOS GERAIS'!$B$24),('DADOS GERAIS'!$B$20-C104)*'DADOS GERAIS'!$B$23+12)),"")</f>
        <v/>
      </c>
      <c r="H104" s="230" t="str">
        <f t="shared" si="2"/>
        <v/>
      </c>
      <c r="I104" s="232" t="str">
        <f t="shared" si="3"/>
        <v/>
      </c>
      <c r="J104" s="233" t="str">
        <f>IF(D104&lt;&gt;0,IF(H104&gt;F104,(I104*F104*D104)/'DADOS GERAIS'!$B$24,(I104*H104*D104)/'DADOS GERAIS'!$B$24),"")</f>
        <v/>
      </c>
      <c r="K104" s="2"/>
      <c r="L104" s="19"/>
      <c r="M104" s="242" t="str">
        <f>IF(D104="","",IF(E104&gt;$E$14,"ERRO",J104+((K104*D104)+(L104/'DADOS GERAIS'!$B$23*D104))/'DADOS GERAIS'!$B$24*$E104))</f>
        <v/>
      </c>
    </row>
    <row r="105" spans="1:13" x14ac:dyDescent="0.2">
      <c r="A105" s="60"/>
      <c r="B105" s="26"/>
      <c r="C105" s="31"/>
      <c r="D105" s="33"/>
      <c r="E105" s="72"/>
      <c r="F105" s="71"/>
      <c r="G105" s="211" t="str">
        <f>IF(F105&lt;&gt;0,IF(IF(IF((F105-('DADOS GERAIS'!$B$19-C105)*'DADOS GERAIS'!$B$23)&lt;'DADOS GERAIS'!$B$24,(F105-('DADOS GERAIS'!$B$19-C105)*'DADOS GERAIS'!$B$23),'DADOS GERAIS'!$B$24)&lt;('DADOS GERAIS'!$B$20-C105)*'DADOS GERAIS'!$B$23+12,IF((F105-('DADOS GERAIS'!$B$19-C105)*'DADOS GERAIS'!$B$23)&lt;'DADOS GERAIS'!$B$24,(F105-('DADOS GERAIS'!$B$19-C105)*'DADOS GERAIS'!$B$23),'DADOS GERAIS'!$B$24),('DADOS GERAIS'!$B$20-C105)*'DADOS GERAIS'!$B$23+12)&lt;0,0,IF(IF((F105-('DADOS GERAIS'!$B$19-C105)*'DADOS GERAIS'!$B$23)&lt;'DADOS GERAIS'!$B$24,(F105-('DADOS GERAIS'!$B$19-C105)*'DADOS GERAIS'!$B$23),'DADOS GERAIS'!$B$24)&lt;('DADOS GERAIS'!$B$20-C105)*'DADOS GERAIS'!$B$23+12,IF((F105-('DADOS GERAIS'!$B$19-C105)*'DADOS GERAIS'!$B$23)&lt;'DADOS GERAIS'!$B$24,(F105-('DADOS GERAIS'!$B$19-C105)*'DADOS GERAIS'!$B$23),'DADOS GERAIS'!$B$24),('DADOS GERAIS'!$B$20-C105)*'DADOS GERAIS'!$B$23+12)),"")</f>
        <v/>
      </c>
      <c r="H105" s="230" t="str">
        <f t="shared" si="2"/>
        <v/>
      </c>
      <c r="I105" s="232" t="str">
        <f t="shared" si="3"/>
        <v/>
      </c>
      <c r="J105" s="233" t="str">
        <f>IF(D105&lt;&gt;0,IF(H105&gt;F105,(I105*F105*D105)/'DADOS GERAIS'!$B$24,(I105*H105*D105)/'DADOS GERAIS'!$B$24),"")</f>
        <v/>
      </c>
      <c r="K105" s="2"/>
      <c r="L105" s="19"/>
      <c r="M105" s="242" t="str">
        <f>IF(D105="","",IF(E105&gt;$E$14,"ERRO",J105+((K105*D105)+(L105/'DADOS GERAIS'!$B$23*D105))/'DADOS GERAIS'!$B$24*$E105))</f>
        <v/>
      </c>
    </row>
    <row r="106" spans="1:13" x14ac:dyDescent="0.2">
      <c r="A106" s="60"/>
      <c r="B106" s="26"/>
      <c r="C106" s="31"/>
      <c r="D106" s="33"/>
      <c r="E106" s="72"/>
      <c r="F106" s="71"/>
      <c r="G106" s="211" t="str">
        <f>IF(F106&lt;&gt;0,IF(IF(IF((F106-('DADOS GERAIS'!$B$19-C106)*'DADOS GERAIS'!$B$23)&lt;'DADOS GERAIS'!$B$24,(F106-('DADOS GERAIS'!$B$19-C106)*'DADOS GERAIS'!$B$23),'DADOS GERAIS'!$B$24)&lt;('DADOS GERAIS'!$B$20-C106)*'DADOS GERAIS'!$B$23+12,IF((F106-('DADOS GERAIS'!$B$19-C106)*'DADOS GERAIS'!$B$23)&lt;'DADOS GERAIS'!$B$24,(F106-('DADOS GERAIS'!$B$19-C106)*'DADOS GERAIS'!$B$23),'DADOS GERAIS'!$B$24),('DADOS GERAIS'!$B$20-C106)*'DADOS GERAIS'!$B$23+12)&lt;0,0,IF(IF((F106-('DADOS GERAIS'!$B$19-C106)*'DADOS GERAIS'!$B$23)&lt;'DADOS GERAIS'!$B$24,(F106-('DADOS GERAIS'!$B$19-C106)*'DADOS GERAIS'!$B$23),'DADOS GERAIS'!$B$24)&lt;('DADOS GERAIS'!$B$20-C106)*'DADOS GERAIS'!$B$23+12,IF((F106-('DADOS GERAIS'!$B$19-C106)*'DADOS GERAIS'!$B$23)&lt;'DADOS GERAIS'!$B$24,(F106-('DADOS GERAIS'!$B$19-C106)*'DADOS GERAIS'!$B$23),'DADOS GERAIS'!$B$24),('DADOS GERAIS'!$B$20-C106)*'DADOS GERAIS'!$B$23+12)),"")</f>
        <v/>
      </c>
      <c r="H106" s="230" t="str">
        <f t="shared" si="2"/>
        <v/>
      </c>
      <c r="I106" s="232" t="str">
        <f t="shared" si="3"/>
        <v/>
      </c>
      <c r="J106" s="233" t="str">
        <f>IF(D106&lt;&gt;0,IF(H106&gt;F106,(I106*F106*D106)/'DADOS GERAIS'!$B$24,(I106*H106*D106)/'DADOS GERAIS'!$B$24),"")</f>
        <v/>
      </c>
      <c r="K106" s="2"/>
      <c r="L106" s="19"/>
      <c r="M106" s="242" t="str">
        <f>IF(D106="","",IF(E106&gt;$E$14,"ERRO",J106+((K106*D106)+(L106/'DADOS GERAIS'!$B$23*D106))/'DADOS GERAIS'!$B$24*$E106))</f>
        <v/>
      </c>
    </row>
    <row r="107" spans="1:13" x14ac:dyDescent="0.2">
      <c r="A107" s="60"/>
      <c r="B107" s="26"/>
      <c r="C107" s="31"/>
      <c r="D107" s="33"/>
      <c r="E107" s="72"/>
      <c r="F107" s="71"/>
      <c r="G107" s="211" t="str">
        <f>IF(F107&lt;&gt;0,IF(IF(IF((F107-('DADOS GERAIS'!$B$19-C107)*'DADOS GERAIS'!$B$23)&lt;'DADOS GERAIS'!$B$24,(F107-('DADOS GERAIS'!$B$19-C107)*'DADOS GERAIS'!$B$23),'DADOS GERAIS'!$B$24)&lt;('DADOS GERAIS'!$B$20-C107)*'DADOS GERAIS'!$B$23+12,IF((F107-('DADOS GERAIS'!$B$19-C107)*'DADOS GERAIS'!$B$23)&lt;'DADOS GERAIS'!$B$24,(F107-('DADOS GERAIS'!$B$19-C107)*'DADOS GERAIS'!$B$23),'DADOS GERAIS'!$B$24),('DADOS GERAIS'!$B$20-C107)*'DADOS GERAIS'!$B$23+12)&lt;0,0,IF(IF((F107-('DADOS GERAIS'!$B$19-C107)*'DADOS GERAIS'!$B$23)&lt;'DADOS GERAIS'!$B$24,(F107-('DADOS GERAIS'!$B$19-C107)*'DADOS GERAIS'!$B$23),'DADOS GERAIS'!$B$24)&lt;('DADOS GERAIS'!$B$20-C107)*'DADOS GERAIS'!$B$23+12,IF((F107-('DADOS GERAIS'!$B$19-C107)*'DADOS GERAIS'!$B$23)&lt;'DADOS GERAIS'!$B$24,(F107-('DADOS GERAIS'!$B$19-C107)*'DADOS GERAIS'!$B$23),'DADOS GERAIS'!$B$24),('DADOS GERAIS'!$B$20-C107)*'DADOS GERAIS'!$B$23+12)),"")</f>
        <v/>
      </c>
      <c r="H107" s="230" t="str">
        <f t="shared" si="2"/>
        <v/>
      </c>
      <c r="I107" s="232" t="str">
        <f t="shared" si="3"/>
        <v/>
      </c>
      <c r="J107" s="233" t="str">
        <f>IF(D107&lt;&gt;0,IF(H107&gt;F107,(I107*F107*D107)/'DADOS GERAIS'!$B$24,(I107*H107*D107)/'DADOS GERAIS'!$B$24),"")</f>
        <v/>
      </c>
      <c r="K107" s="2"/>
      <c r="L107" s="19"/>
      <c r="M107" s="242" t="str">
        <f>IF(D107="","",IF(E107&gt;$E$14,"ERRO",J107+((K107*D107)+(L107/'DADOS GERAIS'!$B$23*D107))/'DADOS GERAIS'!$B$24*$E107))</f>
        <v/>
      </c>
    </row>
    <row r="108" spans="1:13" x14ac:dyDescent="0.2">
      <c r="A108" s="60"/>
      <c r="B108" s="26"/>
      <c r="C108" s="31"/>
      <c r="D108" s="33"/>
      <c r="E108" s="72"/>
      <c r="F108" s="71"/>
      <c r="G108" s="211" t="str">
        <f>IF(F108&lt;&gt;0,IF(IF(IF((F108-('DADOS GERAIS'!$B$19-C108)*'DADOS GERAIS'!$B$23)&lt;'DADOS GERAIS'!$B$24,(F108-('DADOS GERAIS'!$B$19-C108)*'DADOS GERAIS'!$B$23),'DADOS GERAIS'!$B$24)&lt;('DADOS GERAIS'!$B$20-C108)*'DADOS GERAIS'!$B$23+12,IF((F108-('DADOS GERAIS'!$B$19-C108)*'DADOS GERAIS'!$B$23)&lt;'DADOS GERAIS'!$B$24,(F108-('DADOS GERAIS'!$B$19-C108)*'DADOS GERAIS'!$B$23),'DADOS GERAIS'!$B$24),('DADOS GERAIS'!$B$20-C108)*'DADOS GERAIS'!$B$23+12)&lt;0,0,IF(IF((F108-('DADOS GERAIS'!$B$19-C108)*'DADOS GERAIS'!$B$23)&lt;'DADOS GERAIS'!$B$24,(F108-('DADOS GERAIS'!$B$19-C108)*'DADOS GERAIS'!$B$23),'DADOS GERAIS'!$B$24)&lt;('DADOS GERAIS'!$B$20-C108)*'DADOS GERAIS'!$B$23+12,IF((F108-('DADOS GERAIS'!$B$19-C108)*'DADOS GERAIS'!$B$23)&lt;'DADOS GERAIS'!$B$24,(F108-('DADOS GERAIS'!$B$19-C108)*'DADOS GERAIS'!$B$23),'DADOS GERAIS'!$B$24),('DADOS GERAIS'!$B$20-C108)*'DADOS GERAIS'!$B$23+12)),"")</f>
        <v/>
      </c>
      <c r="H108" s="230" t="str">
        <f t="shared" si="2"/>
        <v/>
      </c>
      <c r="I108" s="232" t="str">
        <f t="shared" si="3"/>
        <v/>
      </c>
      <c r="J108" s="233" t="str">
        <f>IF(D108&lt;&gt;0,IF(H108&gt;F108,(I108*F108*D108)/'DADOS GERAIS'!$B$24,(I108*H108*D108)/'DADOS GERAIS'!$B$24),"")</f>
        <v/>
      </c>
      <c r="K108" s="2"/>
      <c r="L108" s="19"/>
      <c r="M108" s="242" t="str">
        <f>IF(D108="","",IF(E108&gt;$E$14,"ERRO",J108+((K108*D108)+(L108/'DADOS GERAIS'!$B$23*D108))/'DADOS GERAIS'!$B$24*$E108))</f>
        <v/>
      </c>
    </row>
    <row r="109" spans="1:13" x14ac:dyDescent="0.2">
      <c r="A109" s="60"/>
      <c r="B109" s="26"/>
      <c r="C109" s="31"/>
      <c r="D109" s="33"/>
      <c r="E109" s="72"/>
      <c r="F109" s="71"/>
      <c r="G109" s="211" t="str">
        <f>IF(F109&lt;&gt;0,IF(IF(IF((F109-('DADOS GERAIS'!$B$19-C109)*'DADOS GERAIS'!$B$23)&lt;'DADOS GERAIS'!$B$24,(F109-('DADOS GERAIS'!$B$19-C109)*'DADOS GERAIS'!$B$23),'DADOS GERAIS'!$B$24)&lt;('DADOS GERAIS'!$B$20-C109)*'DADOS GERAIS'!$B$23+12,IF((F109-('DADOS GERAIS'!$B$19-C109)*'DADOS GERAIS'!$B$23)&lt;'DADOS GERAIS'!$B$24,(F109-('DADOS GERAIS'!$B$19-C109)*'DADOS GERAIS'!$B$23),'DADOS GERAIS'!$B$24),('DADOS GERAIS'!$B$20-C109)*'DADOS GERAIS'!$B$23+12)&lt;0,0,IF(IF((F109-('DADOS GERAIS'!$B$19-C109)*'DADOS GERAIS'!$B$23)&lt;'DADOS GERAIS'!$B$24,(F109-('DADOS GERAIS'!$B$19-C109)*'DADOS GERAIS'!$B$23),'DADOS GERAIS'!$B$24)&lt;('DADOS GERAIS'!$B$20-C109)*'DADOS GERAIS'!$B$23+12,IF((F109-('DADOS GERAIS'!$B$19-C109)*'DADOS GERAIS'!$B$23)&lt;'DADOS GERAIS'!$B$24,(F109-('DADOS GERAIS'!$B$19-C109)*'DADOS GERAIS'!$B$23),'DADOS GERAIS'!$B$24),('DADOS GERAIS'!$B$20-C109)*'DADOS GERAIS'!$B$23+12)),"")</f>
        <v/>
      </c>
      <c r="H109" s="230" t="str">
        <f t="shared" si="2"/>
        <v/>
      </c>
      <c r="I109" s="232" t="str">
        <f t="shared" si="3"/>
        <v/>
      </c>
      <c r="J109" s="233" t="str">
        <f>IF(D109&lt;&gt;0,IF(H109&gt;F109,(I109*F109*D109)/'DADOS GERAIS'!$B$24,(I109*H109*D109)/'DADOS GERAIS'!$B$24),"")</f>
        <v/>
      </c>
      <c r="K109" s="2"/>
      <c r="L109" s="19"/>
      <c r="M109" s="242" t="str">
        <f>IF(D109="","",IF(E109&gt;$E$14,"ERRO",J109+((K109*D109)+(L109/'DADOS GERAIS'!$B$23*D109))/'DADOS GERAIS'!$B$24*$E109))</f>
        <v/>
      </c>
    </row>
    <row r="110" spans="1:13" x14ac:dyDescent="0.2">
      <c r="A110" s="60"/>
      <c r="B110" s="26"/>
      <c r="C110" s="31"/>
      <c r="D110" s="33"/>
      <c r="E110" s="72"/>
      <c r="F110" s="71"/>
      <c r="G110" s="211" t="str">
        <f>IF(F110&lt;&gt;0,IF(IF(IF((F110-('DADOS GERAIS'!$B$19-C110)*'DADOS GERAIS'!$B$23)&lt;'DADOS GERAIS'!$B$24,(F110-('DADOS GERAIS'!$B$19-C110)*'DADOS GERAIS'!$B$23),'DADOS GERAIS'!$B$24)&lt;('DADOS GERAIS'!$B$20-C110)*'DADOS GERAIS'!$B$23+12,IF((F110-('DADOS GERAIS'!$B$19-C110)*'DADOS GERAIS'!$B$23)&lt;'DADOS GERAIS'!$B$24,(F110-('DADOS GERAIS'!$B$19-C110)*'DADOS GERAIS'!$B$23),'DADOS GERAIS'!$B$24),('DADOS GERAIS'!$B$20-C110)*'DADOS GERAIS'!$B$23+12)&lt;0,0,IF(IF((F110-('DADOS GERAIS'!$B$19-C110)*'DADOS GERAIS'!$B$23)&lt;'DADOS GERAIS'!$B$24,(F110-('DADOS GERAIS'!$B$19-C110)*'DADOS GERAIS'!$B$23),'DADOS GERAIS'!$B$24)&lt;('DADOS GERAIS'!$B$20-C110)*'DADOS GERAIS'!$B$23+12,IF((F110-('DADOS GERAIS'!$B$19-C110)*'DADOS GERAIS'!$B$23)&lt;'DADOS GERAIS'!$B$24,(F110-('DADOS GERAIS'!$B$19-C110)*'DADOS GERAIS'!$B$23),'DADOS GERAIS'!$B$24),('DADOS GERAIS'!$B$20-C110)*'DADOS GERAIS'!$B$23+12)),"")</f>
        <v/>
      </c>
      <c r="H110" s="230" t="str">
        <f t="shared" si="2"/>
        <v/>
      </c>
      <c r="I110" s="232" t="str">
        <f t="shared" si="3"/>
        <v/>
      </c>
      <c r="J110" s="233" t="str">
        <f>IF(D110&lt;&gt;0,IF(H110&gt;F110,(I110*F110*D110)/'DADOS GERAIS'!$B$24,(I110*H110*D110)/'DADOS GERAIS'!$B$24),"")</f>
        <v/>
      </c>
      <c r="K110" s="2"/>
      <c r="L110" s="19"/>
      <c r="M110" s="242" t="str">
        <f>IF(D110="","",IF(E110&gt;$E$14,"ERRO",J110+((K110*D110)+(L110/'DADOS GERAIS'!$B$23*D110))/'DADOS GERAIS'!$B$24*$E110))</f>
        <v/>
      </c>
    </row>
    <row r="111" spans="1:13" x14ac:dyDescent="0.2">
      <c r="A111" s="60"/>
      <c r="B111" s="26"/>
      <c r="C111" s="31"/>
      <c r="D111" s="33"/>
      <c r="E111" s="72"/>
      <c r="F111" s="71"/>
      <c r="G111" s="211" t="str">
        <f>IF(F111&lt;&gt;0,IF(IF(IF((F111-('DADOS GERAIS'!$B$19-C111)*'DADOS GERAIS'!$B$23)&lt;'DADOS GERAIS'!$B$24,(F111-('DADOS GERAIS'!$B$19-C111)*'DADOS GERAIS'!$B$23),'DADOS GERAIS'!$B$24)&lt;('DADOS GERAIS'!$B$20-C111)*'DADOS GERAIS'!$B$23+12,IF((F111-('DADOS GERAIS'!$B$19-C111)*'DADOS GERAIS'!$B$23)&lt;'DADOS GERAIS'!$B$24,(F111-('DADOS GERAIS'!$B$19-C111)*'DADOS GERAIS'!$B$23),'DADOS GERAIS'!$B$24),('DADOS GERAIS'!$B$20-C111)*'DADOS GERAIS'!$B$23+12)&lt;0,0,IF(IF((F111-('DADOS GERAIS'!$B$19-C111)*'DADOS GERAIS'!$B$23)&lt;'DADOS GERAIS'!$B$24,(F111-('DADOS GERAIS'!$B$19-C111)*'DADOS GERAIS'!$B$23),'DADOS GERAIS'!$B$24)&lt;('DADOS GERAIS'!$B$20-C111)*'DADOS GERAIS'!$B$23+12,IF((F111-('DADOS GERAIS'!$B$19-C111)*'DADOS GERAIS'!$B$23)&lt;'DADOS GERAIS'!$B$24,(F111-('DADOS GERAIS'!$B$19-C111)*'DADOS GERAIS'!$B$23),'DADOS GERAIS'!$B$24),('DADOS GERAIS'!$B$20-C111)*'DADOS GERAIS'!$B$23+12)),"")</f>
        <v/>
      </c>
      <c r="H111" s="230" t="str">
        <f t="shared" si="2"/>
        <v/>
      </c>
      <c r="I111" s="232" t="str">
        <f t="shared" si="3"/>
        <v/>
      </c>
      <c r="J111" s="233" t="str">
        <f>IF(D111&lt;&gt;0,IF(H111&gt;F111,(I111*F111*D111)/'DADOS GERAIS'!$B$24,(I111*H111*D111)/'DADOS GERAIS'!$B$24),"")</f>
        <v/>
      </c>
      <c r="K111" s="2"/>
      <c r="L111" s="19"/>
      <c r="M111" s="242" t="str">
        <f>IF(D111="","",IF(E111&gt;$E$14,"ERRO",J111+((K111*D111)+(L111/'DADOS GERAIS'!$B$23*D111))/'DADOS GERAIS'!$B$24*$E111))</f>
        <v/>
      </c>
    </row>
    <row r="112" spans="1:13" x14ac:dyDescent="0.2">
      <c r="A112" s="60"/>
      <c r="B112" s="26"/>
      <c r="C112" s="31"/>
      <c r="D112" s="33"/>
      <c r="E112" s="72"/>
      <c r="F112" s="71"/>
      <c r="G112" s="211" t="str">
        <f>IF(F112&lt;&gt;0,IF(IF(IF((F112-('DADOS GERAIS'!$B$19-C112)*'DADOS GERAIS'!$B$23)&lt;'DADOS GERAIS'!$B$24,(F112-('DADOS GERAIS'!$B$19-C112)*'DADOS GERAIS'!$B$23),'DADOS GERAIS'!$B$24)&lt;('DADOS GERAIS'!$B$20-C112)*'DADOS GERAIS'!$B$23+12,IF((F112-('DADOS GERAIS'!$B$19-C112)*'DADOS GERAIS'!$B$23)&lt;'DADOS GERAIS'!$B$24,(F112-('DADOS GERAIS'!$B$19-C112)*'DADOS GERAIS'!$B$23),'DADOS GERAIS'!$B$24),('DADOS GERAIS'!$B$20-C112)*'DADOS GERAIS'!$B$23+12)&lt;0,0,IF(IF((F112-('DADOS GERAIS'!$B$19-C112)*'DADOS GERAIS'!$B$23)&lt;'DADOS GERAIS'!$B$24,(F112-('DADOS GERAIS'!$B$19-C112)*'DADOS GERAIS'!$B$23),'DADOS GERAIS'!$B$24)&lt;('DADOS GERAIS'!$B$20-C112)*'DADOS GERAIS'!$B$23+12,IF((F112-('DADOS GERAIS'!$B$19-C112)*'DADOS GERAIS'!$B$23)&lt;'DADOS GERAIS'!$B$24,(F112-('DADOS GERAIS'!$B$19-C112)*'DADOS GERAIS'!$B$23),'DADOS GERAIS'!$B$24),('DADOS GERAIS'!$B$20-C112)*'DADOS GERAIS'!$B$23+12)),"")</f>
        <v/>
      </c>
      <c r="H112" s="230" t="str">
        <f t="shared" si="2"/>
        <v/>
      </c>
      <c r="I112" s="232" t="str">
        <f t="shared" si="3"/>
        <v/>
      </c>
      <c r="J112" s="233" t="str">
        <f>IF(D112&lt;&gt;0,IF(H112&gt;F112,(I112*F112*D112)/'DADOS GERAIS'!$B$24,(I112*H112*D112)/'DADOS GERAIS'!$B$24),"")</f>
        <v/>
      </c>
      <c r="K112" s="2"/>
      <c r="L112" s="19"/>
      <c r="M112" s="242" t="str">
        <f>IF(D112="","",IF(E112&gt;$E$14,"ERRO",J112+((K112*D112)+(L112/'DADOS GERAIS'!$B$23*D112))/'DADOS GERAIS'!$B$24*$E112))</f>
        <v/>
      </c>
    </row>
    <row r="113" spans="1:13" x14ac:dyDescent="0.2">
      <c r="A113" s="60"/>
      <c r="B113" s="26"/>
      <c r="C113" s="31"/>
      <c r="D113" s="33"/>
      <c r="E113" s="72"/>
      <c r="F113" s="71"/>
      <c r="G113" s="211" t="str">
        <f>IF(F113&lt;&gt;0,IF(IF(IF((F113-('DADOS GERAIS'!$B$19-C113)*'DADOS GERAIS'!$B$23)&lt;'DADOS GERAIS'!$B$24,(F113-('DADOS GERAIS'!$B$19-C113)*'DADOS GERAIS'!$B$23),'DADOS GERAIS'!$B$24)&lt;('DADOS GERAIS'!$B$20-C113)*'DADOS GERAIS'!$B$23+12,IF((F113-('DADOS GERAIS'!$B$19-C113)*'DADOS GERAIS'!$B$23)&lt;'DADOS GERAIS'!$B$24,(F113-('DADOS GERAIS'!$B$19-C113)*'DADOS GERAIS'!$B$23),'DADOS GERAIS'!$B$24),('DADOS GERAIS'!$B$20-C113)*'DADOS GERAIS'!$B$23+12)&lt;0,0,IF(IF((F113-('DADOS GERAIS'!$B$19-C113)*'DADOS GERAIS'!$B$23)&lt;'DADOS GERAIS'!$B$24,(F113-('DADOS GERAIS'!$B$19-C113)*'DADOS GERAIS'!$B$23),'DADOS GERAIS'!$B$24)&lt;('DADOS GERAIS'!$B$20-C113)*'DADOS GERAIS'!$B$23+12,IF((F113-('DADOS GERAIS'!$B$19-C113)*'DADOS GERAIS'!$B$23)&lt;'DADOS GERAIS'!$B$24,(F113-('DADOS GERAIS'!$B$19-C113)*'DADOS GERAIS'!$B$23),'DADOS GERAIS'!$B$24),('DADOS GERAIS'!$B$20-C113)*'DADOS GERAIS'!$B$23+12)),"")</f>
        <v/>
      </c>
      <c r="H113" s="230" t="str">
        <f t="shared" si="2"/>
        <v/>
      </c>
      <c r="I113" s="232" t="str">
        <f t="shared" si="3"/>
        <v/>
      </c>
      <c r="J113" s="233" t="str">
        <f>IF(D113&lt;&gt;0,IF(H113&gt;F113,(I113*F113*D113)/'DADOS GERAIS'!$B$24,(I113*H113*D113)/'DADOS GERAIS'!$B$24),"")</f>
        <v/>
      </c>
      <c r="K113" s="2"/>
      <c r="L113" s="19"/>
      <c r="M113" s="242" t="str">
        <f>IF(D113="","",IF(E113&gt;$E$14,"ERRO",J113+((K113*D113)+(L113/'DADOS GERAIS'!$B$23*D113))/'DADOS GERAIS'!$B$24*$E113))</f>
        <v/>
      </c>
    </row>
    <row r="114" spans="1:13" x14ac:dyDescent="0.2">
      <c r="A114" s="60"/>
      <c r="B114" s="26"/>
      <c r="C114" s="31"/>
      <c r="D114" s="33"/>
      <c r="E114" s="72"/>
      <c r="F114" s="71"/>
      <c r="G114" s="211" t="str">
        <f>IF(F114&lt;&gt;0,IF(IF(IF((F114-('DADOS GERAIS'!$B$19-C114)*'DADOS GERAIS'!$B$23)&lt;'DADOS GERAIS'!$B$24,(F114-('DADOS GERAIS'!$B$19-C114)*'DADOS GERAIS'!$B$23),'DADOS GERAIS'!$B$24)&lt;('DADOS GERAIS'!$B$20-C114)*'DADOS GERAIS'!$B$23+12,IF((F114-('DADOS GERAIS'!$B$19-C114)*'DADOS GERAIS'!$B$23)&lt;'DADOS GERAIS'!$B$24,(F114-('DADOS GERAIS'!$B$19-C114)*'DADOS GERAIS'!$B$23),'DADOS GERAIS'!$B$24),('DADOS GERAIS'!$B$20-C114)*'DADOS GERAIS'!$B$23+12)&lt;0,0,IF(IF((F114-('DADOS GERAIS'!$B$19-C114)*'DADOS GERAIS'!$B$23)&lt;'DADOS GERAIS'!$B$24,(F114-('DADOS GERAIS'!$B$19-C114)*'DADOS GERAIS'!$B$23),'DADOS GERAIS'!$B$24)&lt;('DADOS GERAIS'!$B$20-C114)*'DADOS GERAIS'!$B$23+12,IF((F114-('DADOS GERAIS'!$B$19-C114)*'DADOS GERAIS'!$B$23)&lt;'DADOS GERAIS'!$B$24,(F114-('DADOS GERAIS'!$B$19-C114)*'DADOS GERAIS'!$B$23),'DADOS GERAIS'!$B$24),('DADOS GERAIS'!$B$20-C114)*'DADOS GERAIS'!$B$23+12)),"")</f>
        <v/>
      </c>
      <c r="H114" s="230" t="str">
        <f t="shared" si="2"/>
        <v/>
      </c>
      <c r="I114" s="232" t="str">
        <f t="shared" si="3"/>
        <v/>
      </c>
      <c r="J114" s="233" t="str">
        <f>IF(D114&lt;&gt;0,IF(H114&gt;F114,(I114*F114*D114)/'DADOS GERAIS'!$B$24,(I114*H114*D114)/'DADOS GERAIS'!$B$24),"")</f>
        <v/>
      </c>
      <c r="K114" s="2"/>
      <c r="L114" s="19"/>
      <c r="M114" s="242" t="str">
        <f>IF(D114="","",IF(E114&gt;$E$14,"ERRO",J114+((K114*D114)+(L114/'DADOS GERAIS'!$B$23*D114))/'DADOS GERAIS'!$B$24*$E114))</f>
        <v/>
      </c>
    </row>
    <row r="115" spans="1:13" x14ac:dyDescent="0.2">
      <c r="A115" s="60"/>
      <c r="B115" s="26"/>
      <c r="C115" s="31"/>
      <c r="D115" s="33"/>
      <c r="E115" s="72"/>
      <c r="F115" s="71"/>
      <c r="G115" s="211" t="str">
        <f>IF(F115&lt;&gt;0,IF(IF(IF((F115-('DADOS GERAIS'!$B$19-C115)*'DADOS GERAIS'!$B$23)&lt;'DADOS GERAIS'!$B$24,(F115-('DADOS GERAIS'!$B$19-C115)*'DADOS GERAIS'!$B$23),'DADOS GERAIS'!$B$24)&lt;('DADOS GERAIS'!$B$20-C115)*'DADOS GERAIS'!$B$23+12,IF((F115-('DADOS GERAIS'!$B$19-C115)*'DADOS GERAIS'!$B$23)&lt;'DADOS GERAIS'!$B$24,(F115-('DADOS GERAIS'!$B$19-C115)*'DADOS GERAIS'!$B$23),'DADOS GERAIS'!$B$24),('DADOS GERAIS'!$B$20-C115)*'DADOS GERAIS'!$B$23+12)&lt;0,0,IF(IF((F115-('DADOS GERAIS'!$B$19-C115)*'DADOS GERAIS'!$B$23)&lt;'DADOS GERAIS'!$B$24,(F115-('DADOS GERAIS'!$B$19-C115)*'DADOS GERAIS'!$B$23),'DADOS GERAIS'!$B$24)&lt;('DADOS GERAIS'!$B$20-C115)*'DADOS GERAIS'!$B$23+12,IF((F115-('DADOS GERAIS'!$B$19-C115)*'DADOS GERAIS'!$B$23)&lt;'DADOS GERAIS'!$B$24,(F115-('DADOS GERAIS'!$B$19-C115)*'DADOS GERAIS'!$B$23),'DADOS GERAIS'!$B$24),('DADOS GERAIS'!$B$20-C115)*'DADOS GERAIS'!$B$23+12)),"")</f>
        <v/>
      </c>
      <c r="H115" s="230" t="str">
        <f t="shared" si="2"/>
        <v/>
      </c>
      <c r="I115" s="232" t="str">
        <f t="shared" si="3"/>
        <v/>
      </c>
      <c r="J115" s="233" t="str">
        <f>IF(D115&lt;&gt;0,IF(H115&gt;F115,(I115*F115*D115)/'DADOS GERAIS'!$B$24,(I115*H115*D115)/'DADOS GERAIS'!$B$24),"")</f>
        <v/>
      </c>
      <c r="K115" s="2"/>
      <c r="L115" s="19"/>
      <c r="M115" s="242" t="str">
        <f>IF(D115="","",IF(E115&gt;$E$14,"ERRO",J115+((K115*D115)+(L115/'DADOS GERAIS'!$B$23*D115))/'DADOS GERAIS'!$B$24*$E115))</f>
        <v/>
      </c>
    </row>
    <row r="116" spans="1:13" x14ac:dyDescent="0.2">
      <c r="A116" s="60"/>
      <c r="B116" s="26"/>
      <c r="C116" s="31"/>
      <c r="D116" s="33"/>
      <c r="E116" s="72"/>
      <c r="F116" s="71"/>
      <c r="G116" s="211" t="str">
        <f>IF(F116&lt;&gt;0,IF(IF(IF((F116-('DADOS GERAIS'!$B$19-C116)*'DADOS GERAIS'!$B$23)&lt;'DADOS GERAIS'!$B$24,(F116-('DADOS GERAIS'!$B$19-C116)*'DADOS GERAIS'!$B$23),'DADOS GERAIS'!$B$24)&lt;('DADOS GERAIS'!$B$20-C116)*'DADOS GERAIS'!$B$23+12,IF((F116-('DADOS GERAIS'!$B$19-C116)*'DADOS GERAIS'!$B$23)&lt;'DADOS GERAIS'!$B$24,(F116-('DADOS GERAIS'!$B$19-C116)*'DADOS GERAIS'!$B$23),'DADOS GERAIS'!$B$24),('DADOS GERAIS'!$B$20-C116)*'DADOS GERAIS'!$B$23+12)&lt;0,0,IF(IF((F116-('DADOS GERAIS'!$B$19-C116)*'DADOS GERAIS'!$B$23)&lt;'DADOS GERAIS'!$B$24,(F116-('DADOS GERAIS'!$B$19-C116)*'DADOS GERAIS'!$B$23),'DADOS GERAIS'!$B$24)&lt;('DADOS GERAIS'!$B$20-C116)*'DADOS GERAIS'!$B$23+12,IF((F116-('DADOS GERAIS'!$B$19-C116)*'DADOS GERAIS'!$B$23)&lt;'DADOS GERAIS'!$B$24,(F116-('DADOS GERAIS'!$B$19-C116)*'DADOS GERAIS'!$B$23),'DADOS GERAIS'!$B$24),('DADOS GERAIS'!$B$20-C116)*'DADOS GERAIS'!$B$23+12)),"")</f>
        <v/>
      </c>
      <c r="H116" s="230" t="str">
        <f t="shared" si="2"/>
        <v/>
      </c>
      <c r="I116" s="232" t="str">
        <f t="shared" si="3"/>
        <v/>
      </c>
      <c r="J116" s="233" t="str">
        <f>IF(D116&lt;&gt;0,IF(H116&gt;F116,(I116*F116*D116)/'DADOS GERAIS'!$B$24,(I116*H116*D116)/'DADOS GERAIS'!$B$24),"")</f>
        <v/>
      </c>
      <c r="K116" s="2"/>
      <c r="L116" s="19"/>
      <c r="M116" s="242" t="str">
        <f>IF(D116="","",IF(E116&gt;$E$14,"ERRO",J116+((K116*D116)+(L116/'DADOS GERAIS'!$B$23*D116))/'DADOS GERAIS'!$B$24*$E116))</f>
        <v/>
      </c>
    </row>
    <row r="117" spans="1:13" x14ac:dyDescent="0.2">
      <c r="A117" s="60"/>
      <c r="B117" s="26"/>
      <c r="C117" s="31"/>
      <c r="D117" s="33"/>
      <c r="E117" s="72"/>
      <c r="F117" s="71"/>
      <c r="G117" s="211" t="str">
        <f>IF(F117&lt;&gt;0,IF(IF(IF((F117-('DADOS GERAIS'!$B$19-C117)*'DADOS GERAIS'!$B$23)&lt;'DADOS GERAIS'!$B$24,(F117-('DADOS GERAIS'!$B$19-C117)*'DADOS GERAIS'!$B$23),'DADOS GERAIS'!$B$24)&lt;('DADOS GERAIS'!$B$20-C117)*'DADOS GERAIS'!$B$23+12,IF((F117-('DADOS GERAIS'!$B$19-C117)*'DADOS GERAIS'!$B$23)&lt;'DADOS GERAIS'!$B$24,(F117-('DADOS GERAIS'!$B$19-C117)*'DADOS GERAIS'!$B$23),'DADOS GERAIS'!$B$24),('DADOS GERAIS'!$B$20-C117)*'DADOS GERAIS'!$B$23+12)&lt;0,0,IF(IF((F117-('DADOS GERAIS'!$B$19-C117)*'DADOS GERAIS'!$B$23)&lt;'DADOS GERAIS'!$B$24,(F117-('DADOS GERAIS'!$B$19-C117)*'DADOS GERAIS'!$B$23),'DADOS GERAIS'!$B$24)&lt;('DADOS GERAIS'!$B$20-C117)*'DADOS GERAIS'!$B$23+12,IF((F117-('DADOS GERAIS'!$B$19-C117)*'DADOS GERAIS'!$B$23)&lt;'DADOS GERAIS'!$B$24,(F117-('DADOS GERAIS'!$B$19-C117)*'DADOS GERAIS'!$B$23),'DADOS GERAIS'!$B$24),('DADOS GERAIS'!$B$20-C117)*'DADOS GERAIS'!$B$23+12)),"")</f>
        <v/>
      </c>
      <c r="H117" s="230" t="str">
        <f t="shared" si="2"/>
        <v/>
      </c>
      <c r="I117" s="232" t="str">
        <f t="shared" si="3"/>
        <v/>
      </c>
      <c r="J117" s="233" t="str">
        <f>IF(D117&lt;&gt;0,IF(H117&gt;F117,(I117*F117*D117)/'DADOS GERAIS'!$B$24,(I117*H117*D117)/'DADOS GERAIS'!$B$24),"")</f>
        <v/>
      </c>
      <c r="K117" s="2"/>
      <c r="L117" s="19"/>
      <c r="M117" s="242" t="str">
        <f>IF(D117="","",IF(E117&gt;$E$14,"ERRO",J117+((K117*D117)+(L117/'DADOS GERAIS'!$B$23*D117))/'DADOS GERAIS'!$B$24*$E117))</f>
        <v/>
      </c>
    </row>
    <row r="118" spans="1:13" x14ac:dyDescent="0.2">
      <c r="A118" s="60"/>
      <c r="B118" s="26"/>
      <c r="C118" s="31"/>
      <c r="D118" s="33"/>
      <c r="E118" s="72"/>
      <c r="F118" s="71"/>
      <c r="G118" s="211" t="str">
        <f>IF(F118&lt;&gt;0,IF(IF(IF((F118-('DADOS GERAIS'!$B$19-C118)*'DADOS GERAIS'!$B$23)&lt;'DADOS GERAIS'!$B$24,(F118-('DADOS GERAIS'!$B$19-C118)*'DADOS GERAIS'!$B$23),'DADOS GERAIS'!$B$24)&lt;('DADOS GERAIS'!$B$20-C118)*'DADOS GERAIS'!$B$23+12,IF((F118-('DADOS GERAIS'!$B$19-C118)*'DADOS GERAIS'!$B$23)&lt;'DADOS GERAIS'!$B$24,(F118-('DADOS GERAIS'!$B$19-C118)*'DADOS GERAIS'!$B$23),'DADOS GERAIS'!$B$24),('DADOS GERAIS'!$B$20-C118)*'DADOS GERAIS'!$B$23+12)&lt;0,0,IF(IF((F118-('DADOS GERAIS'!$B$19-C118)*'DADOS GERAIS'!$B$23)&lt;'DADOS GERAIS'!$B$24,(F118-('DADOS GERAIS'!$B$19-C118)*'DADOS GERAIS'!$B$23),'DADOS GERAIS'!$B$24)&lt;('DADOS GERAIS'!$B$20-C118)*'DADOS GERAIS'!$B$23+12,IF((F118-('DADOS GERAIS'!$B$19-C118)*'DADOS GERAIS'!$B$23)&lt;'DADOS GERAIS'!$B$24,(F118-('DADOS GERAIS'!$B$19-C118)*'DADOS GERAIS'!$B$23),'DADOS GERAIS'!$B$24),('DADOS GERAIS'!$B$20-C118)*'DADOS GERAIS'!$B$23+12)),"")</f>
        <v/>
      </c>
      <c r="H118" s="230" t="str">
        <f t="shared" si="2"/>
        <v/>
      </c>
      <c r="I118" s="232" t="str">
        <f t="shared" si="3"/>
        <v/>
      </c>
      <c r="J118" s="233" t="str">
        <f>IF(D118&lt;&gt;0,IF(H118&gt;F118,(I118*F118*D118)/'DADOS GERAIS'!$B$24,(I118*H118*D118)/'DADOS GERAIS'!$B$24),"")</f>
        <v/>
      </c>
      <c r="K118" s="2"/>
      <c r="L118" s="19"/>
      <c r="M118" s="242" t="str">
        <f>IF(D118="","",IF(E118&gt;$E$14,"ERRO",J118+((K118*D118)+(L118/'DADOS GERAIS'!$B$23*D118))/'DADOS GERAIS'!$B$24*$E118))</f>
        <v/>
      </c>
    </row>
    <row r="119" spans="1:13" x14ac:dyDescent="0.2">
      <c r="A119" s="60"/>
      <c r="B119" s="26"/>
      <c r="C119" s="31"/>
      <c r="D119" s="33"/>
      <c r="E119" s="72"/>
      <c r="F119" s="71"/>
      <c r="G119" s="211" t="str">
        <f>IF(F119&lt;&gt;0,IF(IF(IF((F119-('DADOS GERAIS'!$B$19-C119)*'DADOS GERAIS'!$B$23)&lt;'DADOS GERAIS'!$B$24,(F119-('DADOS GERAIS'!$B$19-C119)*'DADOS GERAIS'!$B$23),'DADOS GERAIS'!$B$24)&lt;('DADOS GERAIS'!$B$20-C119)*'DADOS GERAIS'!$B$23+12,IF((F119-('DADOS GERAIS'!$B$19-C119)*'DADOS GERAIS'!$B$23)&lt;'DADOS GERAIS'!$B$24,(F119-('DADOS GERAIS'!$B$19-C119)*'DADOS GERAIS'!$B$23),'DADOS GERAIS'!$B$24),('DADOS GERAIS'!$B$20-C119)*'DADOS GERAIS'!$B$23+12)&lt;0,0,IF(IF((F119-('DADOS GERAIS'!$B$19-C119)*'DADOS GERAIS'!$B$23)&lt;'DADOS GERAIS'!$B$24,(F119-('DADOS GERAIS'!$B$19-C119)*'DADOS GERAIS'!$B$23),'DADOS GERAIS'!$B$24)&lt;('DADOS GERAIS'!$B$20-C119)*'DADOS GERAIS'!$B$23+12,IF((F119-('DADOS GERAIS'!$B$19-C119)*'DADOS GERAIS'!$B$23)&lt;'DADOS GERAIS'!$B$24,(F119-('DADOS GERAIS'!$B$19-C119)*'DADOS GERAIS'!$B$23),'DADOS GERAIS'!$B$24),('DADOS GERAIS'!$B$20-C119)*'DADOS GERAIS'!$B$23+12)),"")</f>
        <v/>
      </c>
      <c r="H119" s="230" t="str">
        <f t="shared" si="2"/>
        <v/>
      </c>
      <c r="I119" s="232" t="str">
        <f t="shared" si="3"/>
        <v/>
      </c>
      <c r="J119" s="233" t="str">
        <f>IF(D119&lt;&gt;0,IF(H119&gt;F119,(I119*F119*D119)/'DADOS GERAIS'!$B$24,(I119*H119*D119)/'DADOS GERAIS'!$B$24),"")</f>
        <v/>
      </c>
      <c r="K119" s="2"/>
      <c r="L119" s="19"/>
      <c r="M119" s="242" t="str">
        <f>IF(D119="","",IF(E119&gt;$E$14,"ERRO",J119+((K119*D119)+(L119/'DADOS GERAIS'!$B$23*D119))/'DADOS GERAIS'!$B$24*$E119))</f>
        <v/>
      </c>
    </row>
    <row r="120" spans="1:13" x14ac:dyDescent="0.2">
      <c r="A120" s="60"/>
      <c r="B120" s="26"/>
      <c r="C120" s="31"/>
      <c r="D120" s="33"/>
      <c r="E120" s="72"/>
      <c r="F120" s="71"/>
      <c r="G120" s="211" t="str">
        <f>IF(F120&lt;&gt;0,IF(IF(IF((F120-('DADOS GERAIS'!$B$19-C120)*'DADOS GERAIS'!$B$23)&lt;'DADOS GERAIS'!$B$24,(F120-('DADOS GERAIS'!$B$19-C120)*'DADOS GERAIS'!$B$23),'DADOS GERAIS'!$B$24)&lt;('DADOS GERAIS'!$B$20-C120)*'DADOS GERAIS'!$B$23+12,IF((F120-('DADOS GERAIS'!$B$19-C120)*'DADOS GERAIS'!$B$23)&lt;'DADOS GERAIS'!$B$24,(F120-('DADOS GERAIS'!$B$19-C120)*'DADOS GERAIS'!$B$23),'DADOS GERAIS'!$B$24),('DADOS GERAIS'!$B$20-C120)*'DADOS GERAIS'!$B$23+12)&lt;0,0,IF(IF((F120-('DADOS GERAIS'!$B$19-C120)*'DADOS GERAIS'!$B$23)&lt;'DADOS GERAIS'!$B$24,(F120-('DADOS GERAIS'!$B$19-C120)*'DADOS GERAIS'!$B$23),'DADOS GERAIS'!$B$24)&lt;('DADOS GERAIS'!$B$20-C120)*'DADOS GERAIS'!$B$23+12,IF((F120-('DADOS GERAIS'!$B$19-C120)*'DADOS GERAIS'!$B$23)&lt;'DADOS GERAIS'!$B$24,(F120-('DADOS GERAIS'!$B$19-C120)*'DADOS GERAIS'!$B$23),'DADOS GERAIS'!$B$24),('DADOS GERAIS'!$B$20-C120)*'DADOS GERAIS'!$B$23+12)),"")</f>
        <v/>
      </c>
      <c r="H120" s="230" t="str">
        <f t="shared" si="2"/>
        <v/>
      </c>
      <c r="I120" s="232" t="str">
        <f t="shared" si="3"/>
        <v/>
      </c>
      <c r="J120" s="233" t="str">
        <f>IF(D120&lt;&gt;0,IF(H120&gt;F120,(I120*F120*D120)/'DADOS GERAIS'!$B$24,(I120*H120*D120)/'DADOS GERAIS'!$B$24),"")</f>
        <v/>
      </c>
      <c r="K120" s="2"/>
      <c r="L120" s="19"/>
      <c r="M120" s="242" t="str">
        <f>IF(D120="","",IF(E120&gt;$E$14,"ERRO",J120+((K120*D120)+(L120/'DADOS GERAIS'!$B$23*D120))/'DADOS GERAIS'!$B$24*$E120))</f>
        <v/>
      </c>
    </row>
    <row r="121" spans="1:13" x14ac:dyDescent="0.2">
      <c r="A121" s="60"/>
      <c r="B121" s="26"/>
      <c r="C121" s="31"/>
      <c r="D121" s="33"/>
      <c r="E121" s="72"/>
      <c r="F121" s="71"/>
      <c r="G121" s="211" t="str">
        <f>IF(F121&lt;&gt;0,IF(IF(IF((F121-('DADOS GERAIS'!$B$19-C121)*'DADOS GERAIS'!$B$23)&lt;'DADOS GERAIS'!$B$24,(F121-('DADOS GERAIS'!$B$19-C121)*'DADOS GERAIS'!$B$23),'DADOS GERAIS'!$B$24)&lt;('DADOS GERAIS'!$B$20-C121)*'DADOS GERAIS'!$B$23+12,IF((F121-('DADOS GERAIS'!$B$19-C121)*'DADOS GERAIS'!$B$23)&lt;'DADOS GERAIS'!$B$24,(F121-('DADOS GERAIS'!$B$19-C121)*'DADOS GERAIS'!$B$23),'DADOS GERAIS'!$B$24),('DADOS GERAIS'!$B$20-C121)*'DADOS GERAIS'!$B$23+12)&lt;0,0,IF(IF((F121-('DADOS GERAIS'!$B$19-C121)*'DADOS GERAIS'!$B$23)&lt;'DADOS GERAIS'!$B$24,(F121-('DADOS GERAIS'!$B$19-C121)*'DADOS GERAIS'!$B$23),'DADOS GERAIS'!$B$24)&lt;('DADOS GERAIS'!$B$20-C121)*'DADOS GERAIS'!$B$23+12,IF((F121-('DADOS GERAIS'!$B$19-C121)*'DADOS GERAIS'!$B$23)&lt;'DADOS GERAIS'!$B$24,(F121-('DADOS GERAIS'!$B$19-C121)*'DADOS GERAIS'!$B$23),'DADOS GERAIS'!$B$24),('DADOS GERAIS'!$B$20-C121)*'DADOS GERAIS'!$B$23+12)),"")</f>
        <v/>
      </c>
      <c r="H121" s="230" t="str">
        <f t="shared" si="2"/>
        <v/>
      </c>
      <c r="I121" s="232" t="str">
        <f t="shared" si="3"/>
        <v/>
      </c>
      <c r="J121" s="233" t="str">
        <f>IF(D121&lt;&gt;0,IF(H121&gt;F121,(I121*F121*D121)/'DADOS GERAIS'!$B$24,(I121*H121*D121)/'DADOS GERAIS'!$B$24),"")</f>
        <v/>
      </c>
      <c r="K121" s="2"/>
      <c r="L121" s="19"/>
      <c r="M121" s="242" t="str">
        <f>IF(D121="","",IF(E121&gt;$E$14,"ERRO",J121+((K121*D121)+(L121/'DADOS GERAIS'!$B$23*D121))/'DADOS GERAIS'!$B$24*$E121))</f>
        <v/>
      </c>
    </row>
    <row r="122" spans="1:13" x14ac:dyDescent="0.2">
      <c r="A122" s="60"/>
      <c r="B122" s="26"/>
      <c r="C122" s="31"/>
      <c r="D122" s="33"/>
      <c r="E122" s="72"/>
      <c r="F122" s="71"/>
      <c r="G122" s="211" t="str">
        <f>IF(F122&lt;&gt;0,IF(IF(IF((F122-('DADOS GERAIS'!$B$19-C122)*'DADOS GERAIS'!$B$23)&lt;'DADOS GERAIS'!$B$24,(F122-('DADOS GERAIS'!$B$19-C122)*'DADOS GERAIS'!$B$23),'DADOS GERAIS'!$B$24)&lt;('DADOS GERAIS'!$B$20-C122)*'DADOS GERAIS'!$B$23+12,IF((F122-('DADOS GERAIS'!$B$19-C122)*'DADOS GERAIS'!$B$23)&lt;'DADOS GERAIS'!$B$24,(F122-('DADOS GERAIS'!$B$19-C122)*'DADOS GERAIS'!$B$23),'DADOS GERAIS'!$B$24),('DADOS GERAIS'!$B$20-C122)*'DADOS GERAIS'!$B$23+12)&lt;0,0,IF(IF((F122-('DADOS GERAIS'!$B$19-C122)*'DADOS GERAIS'!$B$23)&lt;'DADOS GERAIS'!$B$24,(F122-('DADOS GERAIS'!$B$19-C122)*'DADOS GERAIS'!$B$23),'DADOS GERAIS'!$B$24)&lt;('DADOS GERAIS'!$B$20-C122)*'DADOS GERAIS'!$B$23+12,IF((F122-('DADOS GERAIS'!$B$19-C122)*'DADOS GERAIS'!$B$23)&lt;'DADOS GERAIS'!$B$24,(F122-('DADOS GERAIS'!$B$19-C122)*'DADOS GERAIS'!$B$23),'DADOS GERAIS'!$B$24),('DADOS GERAIS'!$B$20-C122)*'DADOS GERAIS'!$B$23+12)),"")</f>
        <v/>
      </c>
      <c r="H122" s="230" t="str">
        <f t="shared" si="2"/>
        <v/>
      </c>
      <c r="I122" s="232" t="str">
        <f t="shared" si="3"/>
        <v/>
      </c>
      <c r="J122" s="233" t="str">
        <f>IF(D122&lt;&gt;0,IF(H122&gt;F122,(I122*F122*D122)/'DADOS GERAIS'!$B$24,(I122*H122*D122)/'DADOS GERAIS'!$B$24),"")</f>
        <v/>
      </c>
      <c r="K122" s="2"/>
      <c r="L122" s="19"/>
      <c r="M122" s="242" t="str">
        <f>IF(D122="","",IF(E122&gt;$E$14,"ERRO",J122+((K122*D122)+(L122/'DADOS GERAIS'!$B$23*D122))/'DADOS GERAIS'!$B$24*$E122))</f>
        <v/>
      </c>
    </row>
    <row r="123" spans="1:13" x14ac:dyDescent="0.2">
      <c r="A123" s="60"/>
      <c r="B123" s="26"/>
      <c r="C123" s="31"/>
      <c r="D123" s="33"/>
      <c r="E123" s="72"/>
      <c r="F123" s="71"/>
      <c r="G123" s="211" t="str">
        <f>IF(F123&lt;&gt;0,IF(IF(IF((F123-('DADOS GERAIS'!$B$19-C123)*'DADOS GERAIS'!$B$23)&lt;'DADOS GERAIS'!$B$24,(F123-('DADOS GERAIS'!$B$19-C123)*'DADOS GERAIS'!$B$23),'DADOS GERAIS'!$B$24)&lt;('DADOS GERAIS'!$B$20-C123)*'DADOS GERAIS'!$B$23+12,IF((F123-('DADOS GERAIS'!$B$19-C123)*'DADOS GERAIS'!$B$23)&lt;'DADOS GERAIS'!$B$24,(F123-('DADOS GERAIS'!$B$19-C123)*'DADOS GERAIS'!$B$23),'DADOS GERAIS'!$B$24),('DADOS GERAIS'!$B$20-C123)*'DADOS GERAIS'!$B$23+12)&lt;0,0,IF(IF((F123-('DADOS GERAIS'!$B$19-C123)*'DADOS GERAIS'!$B$23)&lt;'DADOS GERAIS'!$B$24,(F123-('DADOS GERAIS'!$B$19-C123)*'DADOS GERAIS'!$B$23),'DADOS GERAIS'!$B$24)&lt;('DADOS GERAIS'!$B$20-C123)*'DADOS GERAIS'!$B$23+12,IF((F123-('DADOS GERAIS'!$B$19-C123)*'DADOS GERAIS'!$B$23)&lt;'DADOS GERAIS'!$B$24,(F123-('DADOS GERAIS'!$B$19-C123)*'DADOS GERAIS'!$B$23),'DADOS GERAIS'!$B$24),('DADOS GERAIS'!$B$20-C123)*'DADOS GERAIS'!$B$23+12)),"")</f>
        <v/>
      </c>
      <c r="H123" s="230" t="str">
        <f t="shared" si="2"/>
        <v/>
      </c>
      <c r="I123" s="232" t="str">
        <f t="shared" si="3"/>
        <v/>
      </c>
      <c r="J123" s="233" t="str">
        <f>IF(D123&lt;&gt;0,IF(H123&gt;F123,(I123*F123*D123)/'DADOS GERAIS'!$B$24,(I123*H123*D123)/'DADOS GERAIS'!$B$24),"")</f>
        <v/>
      </c>
      <c r="K123" s="2"/>
      <c r="L123" s="19"/>
      <c r="M123" s="242" t="str">
        <f>IF(D123="","",IF(E123&gt;$E$14,"ERRO",J123+((K123*D123)+(L123/'DADOS GERAIS'!$B$23*D123))/'DADOS GERAIS'!$B$24*$E123))</f>
        <v/>
      </c>
    </row>
    <row r="124" spans="1:13" x14ac:dyDescent="0.2">
      <c r="A124" s="60"/>
      <c r="B124" s="26"/>
      <c r="C124" s="31"/>
      <c r="D124" s="33"/>
      <c r="E124" s="72"/>
      <c r="F124" s="71"/>
      <c r="G124" s="211" t="str">
        <f>IF(F124&lt;&gt;0,IF(IF(IF((F124-('DADOS GERAIS'!$B$19-C124)*'DADOS GERAIS'!$B$23)&lt;'DADOS GERAIS'!$B$24,(F124-('DADOS GERAIS'!$B$19-C124)*'DADOS GERAIS'!$B$23),'DADOS GERAIS'!$B$24)&lt;('DADOS GERAIS'!$B$20-C124)*'DADOS GERAIS'!$B$23+12,IF((F124-('DADOS GERAIS'!$B$19-C124)*'DADOS GERAIS'!$B$23)&lt;'DADOS GERAIS'!$B$24,(F124-('DADOS GERAIS'!$B$19-C124)*'DADOS GERAIS'!$B$23),'DADOS GERAIS'!$B$24),('DADOS GERAIS'!$B$20-C124)*'DADOS GERAIS'!$B$23+12)&lt;0,0,IF(IF((F124-('DADOS GERAIS'!$B$19-C124)*'DADOS GERAIS'!$B$23)&lt;'DADOS GERAIS'!$B$24,(F124-('DADOS GERAIS'!$B$19-C124)*'DADOS GERAIS'!$B$23),'DADOS GERAIS'!$B$24)&lt;('DADOS GERAIS'!$B$20-C124)*'DADOS GERAIS'!$B$23+12,IF((F124-('DADOS GERAIS'!$B$19-C124)*'DADOS GERAIS'!$B$23)&lt;'DADOS GERAIS'!$B$24,(F124-('DADOS GERAIS'!$B$19-C124)*'DADOS GERAIS'!$B$23),'DADOS GERAIS'!$B$24),('DADOS GERAIS'!$B$20-C124)*'DADOS GERAIS'!$B$23+12)),"")</f>
        <v/>
      </c>
      <c r="H124" s="230" t="str">
        <f t="shared" si="2"/>
        <v/>
      </c>
      <c r="I124" s="232" t="str">
        <f t="shared" si="3"/>
        <v/>
      </c>
      <c r="J124" s="233" t="str">
        <f>IF(D124&lt;&gt;0,IF(H124&gt;F124,(I124*F124*D124)/'DADOS GERAIS'!$B$24,(I124*H124*D124)/'DADOS GERAIS'!$B$24),"")</f>
        <v/>
      </c>
      <c r="K124" s="2"/>
      <c r="L124" s="19"/>
      <c r="M124" s="242" t="str">
        <f>IF(D124="","",IF(E124&gt;$E$14,"ERRO",J124+((K124*D124)+(L124/'DADOS GERAIS'!$B$23*D124))/'DADOS GERAIS'!$B$24*$E124))</f>
        <v/>
      </c>
    </row>
    <row r="125" spans="1:13" x14ac:dyDescent="0.2">
      <c r="A125" s="60"/>
      <c r="B125" s="26"/>
      <c r="C125" s="31"/>
      <c r="D125" s="33"/>
      <c r="E125" s="72"/>
      <c r="F125" s="71"/>
      <c r="G125" s="211" t="str">
        <f>IF(F125&lt;&gt;0,IF(IF(IF((F125-('DADOS GERAIS'!$B$19-C125)*'DADOS GERAIS'!$B$23)&lt;'DADOS GERAIS'!$B$24,(F125-('DADOS GERAIS'!$B$19-C125)*'DADOS GERAIS'!$B$23),'DADOS GERAIS'!$B$24)&lt;('DADOS GERAIS'!$B$20-C125)*'DADOS GERAIS'!$B$23+12,IF((F125-('DADOS GERAIS'!$B$19-C125)*'DADOS GERAIS'!$B$23)&lt;'DADOS GERAIS'!$B$24,(F125-('DADOS GERAIS'!$B$19-C125)*'DADOS GERAIS'!$B$23),'DADOS GERAIS'!$B$24),('DADOS GERAIS'!$B$20-C125)*'DADOS GERAIS'!$B$23+12)&lt;0,0,IF(IF((F125-('DADOS GERAIS'!$B$19-C125)*'DADOS GERAIS'!$B$23)&lt;'DADOS GERAIS'!$B$24,(F125-('DADOS GERAIS'!$B$19-C125)*'DADOS GERAIS'!$B$23),'DADOS GERAIS'!$B$24)&lt;('DADOS GERAIS'!$B$20-C125)*'DADOS GERAIS'!$B$23+12,IF((F125-('DADOS GERAIS'!$B$19-C125)*'DADOS GERAIS'!$B$23)&lt;'DADOS GERAIS'!$B$24,(F125-('DADOS GERAIS'!$B$19-C125)*'DADOS GERAIS'!$B$23),'DADOS GERAIS'!$B$24),('DADOS GERAIS'!$B$20-C125)*'DADOS GERAIS'!$B$23+12)),"")</f>
        <v/>
      </c>
      <c r="H125" s="230" t="str">
        <f t="shared" si="2"/>
        <v/>
      </c>
      <c r="I125" s="232" t="str">
        <f t="shared" si="3"/>
        <v/>
      </c>
      <c r="J125" s="233" t="str">
        <f>IF(D125&lt;&gt;0,IF(H125&gt;F125,(I125*F125*D125)/'DADOS GERAIS'!$B$24,(I125*H125*D125)/'DADOS GERAIS'!$B$24),"")</f>
        <v/>
      </c>
      <c r="K125" s="2"/>
      <c r="L125" s="19"/>
      <c r="M125" s="242" t="str">
        <f>IF(D125="","",IF(E125&gt;$E$14,"ERRO",J125+((K125*D125)+(L125/'DADOS GERAIS'!$B$23*D125))/'DADOS GERAIS'!$B$24*$E125))</f>
        <v/>
      </c>
    </row>
    <row r="126" spans="1:13" x14ac:dyDescent="0.2">
      <c r="A126" s="60"/>
      <c r="B126" s="26"/>
      <c r="C126" s="31"/>
      <c r="D126" s="33"/>
      <c r="E126" s="72"/>
      <c r="F126" s="71"/>
      <c r="G126" s="211" t="str">
        <f>IF(F126&lt;&gt;0,IF(IF(IF((F126-('DADOS GERAIS'!$B$19-C126)*'DADOS GERAIS'!$B$23)&lt;'DADOS GERAIS'!$B$24,(F126-('DADOS GERAIS'!$B$19-C126)*'DADOS GERAIS'!$B$23),'DADOS GERAIS'!$B$24)&lt;('DADOS GERAIS'!$B$20-C126)*'DADOS GERAIS'!$B$23+12,IF((F126-('DADOS GERAIS'!$B$19-C126)*'DADOS GERAIS'!$B$23)&lt;'DADOS GERAIS'!$B$24,(F126-('DADOS GERAIS'!$B$19-C126)*'DADOS GERAIS'!$B$23),'DADOS GERAIS'!$B$24),('DADOS GERAIS'!$B$20-C126)*'DADOS GERAIS'!$B$23+12)&lt;0,0,IF(IF((F126-('DADOS GERAIS'!$B$19-C126)*'DADOS GERAIS'!$B$23)&lt;'DADOS GERAIS'!$B$24,(F126-('DADOS GERAIS'!$B$19-C126)*'DADOS GERAIS'!$B$23),'DADOS GERAIS'!$B$24)&lt;('DADOS GERAIS'!$B$20-C126)*'DADOS GERAIS'!$B$23+12,IF((F126-('DADOS GERAIS'!$B$19-C126)*'DADOS GERAIS'!$B$23)&lt;'DADOS GERAIS'!$B$24,(F126-('DADOS GERAIS'!$B$19-C126)*'DADOS GERAIS'!$B$23),'DADOS GERAIS'!$B$24),('DADOS GERAIS'!$B$20-C126)*'DADOS GERAIS'!$B$23+12)),"")</f>
        <v/>
      </c>
      <c r="H126" s="230" t="str">
        <f t="shared" si="2"/>
        <v/>
      </c>
      <c r="I126" s="232" t="str">
        <f t="shared" si="3"/>
        <v/>
      </c>
      <c r="J126" s="233" t="str">
        <f>IF(D126&lt;&gt;0,IF(H126&gt;F126,(I126*F126*D126)/'DADOS GERAIS'!$B$24,(I126*H126*D126)/'DADOS GERAIS'!$B$24),"")</f>
        <v/>
      </c>
      <c r="K126" s="2"/>
      <c r="L126" s="19"/>
      <c r="M126" s="242" t="str">
        <f>IF(D126="","",IF(E126&gt;$E$14,"ERRO",J126+((K126*D126)+(L126/'DADOS GERAIS'!$B$23*D126))/'DADOS GERAIS'!$B$24*$E126))</f>
        <v/>
      </c>
    </row>
    <row r="127" spans="1:13" x14ac:dyDescent="0.2">
      <c r="A127" s="60"/>
      <c r="B127" s="26"/>
      <c r="C127" s="31"/>
      <c r="D127" s="33"/>
      <c r="E127" s="72"/>
      <c r="F127" s="71"/>
      <c r="G127" s="211" t="str">
        <f>IF(F127&lt;&gt;0,IF(IF(IF((F127-('DADOS GERAIS'!$B$19-C127)*'DADOS GERAIS'!$B$23)&lt;'DADOS GERAIS'!$B$24,(F127-('DADOS GERAIS'!$B$19-C127)*'DADOS GERAIS'!$B$23),'DADOS GERAIS'!$B$24)&lt;('DADOS GERAIS'!$B$20-C127)*'DADOS GERAIS'!$B$23+12,IF((F127-('DADOS GERAIS'!$B$19-C127)*'DADOS GERAIS'!$B$23)&lt;'DADOS GERAIS'!$B$24,(F127-('DADOS GERAIS'!$B$19-C127)*'DADOS GERAIS'!$B$23),'DADOS GERAIS'!$B$24),('DADOS GERAIS'!$B$20-C127)*'DADOS GERAIS'!$B$23+12)&lt;0,0,IF(IF((F127-('DADOS GERAIS'!$B$19-C127)*'DADOS GERAIS'!$B$23)&lt;'DADOS GERAIS'!$B$24,(F127-('DADOS GERAIS'!$B$19-C127)*'DADOS GERAIS'!$B$23),'DADOS GERAIS'!$B$24)&lt;('DADOS GERAIS'!$B$20-C127)*'DADOS GERAIS'!$B$23+12,IF((F127-('DADOS GERAIS'!$B$19-C127)*'DADOS GERAIS'!$B$23)&lt;'DADOS GERAIS'!$B$24,(F127-('DADOS GERAIS'!$B$19-C127)*'DADOS GERAIS'!$B$23),'DADOS GERAIS'!$B$24),('DADOS GERAIS'!$B$20-C127)*'DADOS GERAIS'!$B$23+12)),"")</f>
        <v/>
      </c>
      <c r="H127" s="230" t="str">
        <f t="shared" si="2"/>
        <v/>
      </c>
      <c r="I127" s="232" t="str">
        <f t="shared" si="3"/>
        <v/>
      </c>
      <c r="J127" s="233" t="str">
        <f>IF(D127&lt;&gt;0,IF(H127&gt;F127,(I127*F127*D127)/'DADOS GERAIS'!$B$24,(I127*H127*D127)/'DADOS GERAIS'!$B$24),"")</f>
        <v/>
      </c>
      <c r="K127" s="2"/>
      <c r="L127" s="19"/>
      <c r="M127" s="242" t="str">
        <f>IF(D127="","",IF(E127&gt;$E$14,"ERRO",J127+((K127*D127)+(L127/'DADOS GERAIS'!$B$23*D127))/'DADOS GERAIS'!$B$24*$E127))</f>
        <v/>
      </c>
    </row>
    <row r="128" spans="1:13" x14ac:dyDescent="0.2">
      <c r="A128" s="60"/>
      <c r="B128" s="26"/>
      <c r="C128" s="31"/>
      <c r="D128" s="33"/>
      <c r="E128" s="72"/>
      <c r="F128" s="71"/>
      <c r="G128" s="211" t="str">
        <f>IF(F128&lt;&gt;0,IF(IF(IF((F128-('DADOS GERAIS'!$B$19-C128)*'DADOS GERAIS'!$B$23)&lt;'DADOS GERAIS'!$B$24,(F128-('DADOS GERAIS'!$B$19-C128)*'DADOS GERAIS'!$B$23),'DADOS GERAIS'!$B$24)&lt;('DADOS GERAIS'!$B$20-C128)*'DADOS GERAIS'!$B$23+12,IF((F128-('DADOS GERAIS'!$B$19-C128)*'DADOS GERAIS'!$B$23)&lt;'DADOS GERAIS'!$B$24,(F128-('DADOS GERAIS'!$B$19-C128)*'DADOS GERAIS'!$B$23),'DADOS GERAIS'!$B$24),('DADOS GERAIS'!$B$20-C128)*'DADOS GERAIS'!$B$23+12)&lt;0,0,IF(IF((F128-('DADOS GERAIS'!$B$19-C128)*'DADOS GERAIS'!$B$23)&lt;'DADOS GERAIS'!$B$24,(F128-('DADOS GERAIS'!$B$19-C128)*'DADOS GERAIS'!$B$23),'DADOS GERAIS'!$B$24)&lt;('DADOS GERAIS'!$B$20-C128)*'DADOS GERAIS'!$B$23+12,IF((F128-('DADOS GERAIS'!$B$19-C128)*'DADOS GERAIS'!$B$23)&lt;'DADOS GERAIS'!$B$24,(F128-('DADOS GERAIS'!$B$19-C128)*'DADOS GERAIS'!$B$23),'DADOS GERAIS'!$B$24),('DADOS GERAIS'!$B$20-C128)*'DADOS GERAIS'!$B$23+12)),"")</f>
        <v/>
      </c>
      <c r="H128" s="230" t="str">
        <f t="shared" si="2"/>
        <v/>
      </c>
      <c r="I128" s="232" t="str">
        <f t="shared" si="3"/>
        <v/>
      </c>
      <c r="J128" s="233" t="str">
        <f>IF(D128&lt;&gt;0,IF(H128&gt;F128,(I128*F128*D128)/'DADOS GERAIS'!$B$24,(I128*H128*D128)/'DADOS GERAIS'!$B$24),"")</f>
        <v/>
      </c>
      <c r="K128" s="2"/>
      <c r="L128" s="19"/>
      <c r="M128" s="242" t="str">
        <f>IF(D128="","",IF(E128&gt;$E$14,"ERRO",J128+((K128*D128)+(L128/'DADOS GERAIS'!$B$23*D128))/'DADOS GERAIS'!$B$24*$E128))</f>
        <v/>
      </c>
    </row>
    <row r="129" spans="1:13" x14ac:dyDescent="0.2">
      <c r="A129" s="60"/>
      <c r="B129" s="26"/>
      <c r="C129" s="31"/>
      <c r="D129" s="33"/>
      <c r="E129" s="72"/>
      <c r="F129" s="71"/>
      <c r="G129" s="211" t="str">
        <f>IF(F129&lt;&gt;0,IF(IF(IF((F129-('DADOS GERAIS'!$B$19-C129)*'DADOS GERAIS'!$B$23)&lt;'DADOS GERAIS'!$B$24,(F129-('DADOS GERAIS'!$B$19-C129)*'DADOS GERAIS'!$B$23),'DADOS GERAIS'!$B$24)&lt;('DADOS GERAIS'!$B$20-C129)*'DADOS GERAIS'!$B$23+12,IF((F129-('DADOS GERAIS'!$B$19-C129)*'DADOS GERAIS'!$B$23)&lt;'DADOS GERAIS'!$B$24,(F129-('DADOS GERAIS'!$B$19-C129)*'DADOS GERAIS'!$B$23),'DADOS GERAIS'!$B$24),('DADOS GERAIS'!$B$20-C129)*'DADOS GERAIS'!$B$23+12)&lt;0,0,IF(IF((F129-('DADOS GERAIS'!$B$19-C129)*'DADOS GERAIS'!$B$23)&lt;'DADOS GERAIS'!$B$24,(F129-('DADOS GERAIS'!$B$19-C129)*'DADOS GERAIS'!$B$23),'DADOS GERAIS'!$B$24)&lt;('DADOS GERAIS'!$B$20-C129)*'DADOS GERAIS'!$B$23+12,IF((F129-('DADOS GERAIS'!$B$19-C129)*'DADOS GERAIS'!$B$23)&lt;'DADOS GERAIS'!$B$24,(F129-('DADOS GERAIS'!$B$19-C129)*'DADOS GERAIS'!$B$23),'DADOS GERAIS'!$B$24),('DADOS GERAIS'!$B$20-C129)*'DADOS GERAIS'!$B$23+12)),"")</f>
        <v/>
      </c>
      <c r="H129" s="230" t="str">
        <f t="shared" si="2"/>
        <v/>
      </c>
      <c r="I129" s="232" t="str">
        <f t="shared" si="3"/>
        <v/>
      </c>
      <c r="J129" s="233" t="str">
        <f>IF(D129&lt;&gt;0,IF(H129&gt;F129,(I129*F129*D129)/'DADOS GERAIS'!$B$24,(I129*H129*D129)/'DADOS GERAIS'!$B$24),"")</f>
        <v/>
      </c>
      <c r="K129" s="2"/>
      <c r="L129" s="19"/>
      <c r="M129" s="242" t="str">
        <f>IF(D129="","",IF(E129&gt;$E$14,"ERRO",J129+((K129*D129)+(L129/'DADOS GERAIS'!$B$23*D129))/'DADOS GERAIS'!$B$24*$E129))</f>
        <v/>
      </c>
    </row>
    <row r="130" spans="1:13" x14ac:dyDescent="0.2">
      <c r="A130" s="60"/>
      <c r="B130" s="26"/>
      <c r="C130" s="31"/>
      <c r="D130" s="33"/>
      <c r="E130" s="72"/>
      <c r="F130" s="71"/>
      <c r="G130" s="211" t="str">
        <f>IF(F130&lt;&gt;0,IF(IF(IF((F130-('DADOS GERAIS'!$B$19-C130)*'DADOS GERAIS'!$B$23)&lt;'DADOS GERAIS'!$B$24,(F130-('DADOS GERAIS'!$B$19-C130)*'DADOS GERAIS'!$B$23),'DADOS GERAIS'!$B$24)&lt;('DADOS GERAIS'!$B$20-C130)*'DADOS GERAIS'!$B$23+12,IF((F130-('DADOS GERAIS'!$B$19-C130)*'DADOS GERAIS'!$B$23)&lt;'DADOS GERAIS'!$B$24,(F130-('DADOS GERAIS'!$B$19-C130)*'DADOS GERAIS'!$B$23),'DADOS GERAIS'!$B$24),('DADOS GERAIS'!$B$20-C130)*'DADOS GERAIS'!$B$23+12)&lt;0,0,IF(IF((F130-('DADOS GERAIS'!$B$19-C130)*'DADOS GERAIS'!$B$23)&lt;'DADOS GERAIS'!$B$24,(F130-('DADOS GERAIS'!$B$19-C130)*'DADOS GERAIS'!$B$23),'DADOS GERAIS'!$B$24)&lt;('DADOS GERAIS'!$B$20-C130)*'DADOS GERAIS'!$B$23+12,IF((F130-('DADOS GERAIS'!$B$19-C130)*'DADOS GERAIS'!$B$23)&lt;'DADOS GERAIS'!$B$24,(F130-('DADOS GERAIS'!$B$19-C130)*'DADOS GERAIS'!$B$23),'DADOS GERAIS'!$B$24),('DADOS GERAIS'!$B$20-C130)*'DADOS GERAIS'!$B$23+12)),"")</f>
        <v/>
      </c>
      <c r="H130" s="230" t="str">
        <f t="shared" si="2"/>
        <v/>
      </c>
      <c r="I130" s="232" t="str">
        <f t="shared" si="3"/>
        <v/>
      </c>
      <c r="J130" s="233" t="str">
        <f>IF(D130&lt;&gt;0,IF(H130&gt;F130,(I130*F130*D130)/'DADOS GERAIS'!$B$24,(I130*H130*D130)/'DADOS GERAIS'!$B$24),"")</f>
        <v/>
      </c>
      <c r="K130" s="2"/>
      <c r="L130" s="19"/>
      <c r="M130" s="242" t="str">
        <f>IF(D130="","",IF(E130&gt;$E$14,"ERRO",J130+((K130*D130)+(L130/'DADOS GERAIS'!$B$23*D130))/'DADOS GERAIS'!$B$24*$E130))</f>
        <v/>
      </c>
    </row>
    <row r="131" spans="1:13" x14ac:dyDescent="0.2">
      <c r="A131" s="60"/>
      <c r="B131" s="26"/>
      <c r="C131" s="31"/>
      <c r="D131" s="33"/>
      <c r="E131" s="72"/>
      <c r="F131" s="71"/>
      <c r="G131" s="211" t="str">
        <f>IF(F131&lt;&gt;0,IF(IF(IF((F131-('DADOS GERAIS'!$B$19-C131)*'DADOS GERAIS'!$B$23)&lt;'DADOS GERAIS'!$B$24,(F131-('DADOS GERAIS'!$B$19-C131)*'DADOS GERAIS'!$B$23),'DADOS GERAIS'!$B$24)&lt;('DADOS GERAIS'!$B$20-C131)*'DADOS GERAIS'!$B$23+12,IF((F131-('DADOS GERAIS'!$B$19-C131)*'DADOS GERAIS'!$B$23)&lt;'DADOS GERAIS'!$B$24,(F131-('DADOS GERAIS'!$B$19-C131)*'DADOS GERAIS'!$B$23),'DADOS GERAIS'!$B$24),('DADOS GERAIS'!$B$20-C131)*'DADOS GERAIS'!$B$23+12)&lt;0,0,IF(IF((F131-('DADOS GERAIS'!$B$19-C131)*'DADOS GERAIS'!$B$23)&lt;'DADOS GERAIS'!$B$24,(F131-('DADOS GERAIS'!$B$19-C131)*'DADOS GERAIS'!$B$23),'DADOS GERAIS'!$B$24)&lt;('DADOS GERAIS'!$B$20-C131)*'DADOS GERAIS'!$B$23+12,IF((F131-('DADOS GERAIS'!$B$19-C131)*'DADOS GERAIS'!$B$23)&lt;'DADOS GERAIS'!$B$24,(F131-('DADOS GERAIS'!$B$19-C131)*'DADOS GERAIS'!$B$23),'DADOS GERAIS'!$B$24),('DADOS GERAIS'!$B$20-C131)*'DADOS GERAIS'!$B$23+12)),"")</f>
        <v/>
      </c>
      <c r="H131" s="230" t="str">
        <f t="shared" si="2"/>
        <v/>
      </c>
      <c r="I131" s="232" t="str">
        <f t="shared" si="3"/>
        <v/>
      </c>
      <c r="J131" s="233" t="str">
        <f>IF(D131&lt;&gt;0,IF(H131&gt;F131,(I131*F131*D131)/'DADOS GERAIS'!$B$24,(I131*H131*D131)/'DADOS GERAIS'!$B$24),"")</f>
        <v/>
      </c>
      <c r="K131" s="2"/>
      <c r="L131" s="19"/>
      <c r="M131" s="242" t="str">
        <f>IF(D131="","",IF(E131&gt;$E$14,"ERRO",J131+((K131*D131)+(L131/'DADOS GERAIS'!$B$23*D131))/'DADOS GERAIS'!$B$24*$E131))</f>
        <v/>
      </c>
    </row>
    <row r="132" spans="1:13" x14ac:dyDescent="0.2">
      <c r="A132" s="60"/>
      <c r="B132" s="26"/>
      <c r="C132" s="31"/>
      <c r="D132" s="33"/>
      <c r="E132" s="72"/>
      <c r="F132" s="71"/>
      <c r="G132" s="211" t="str">
        <f>IF(F132&lt;&gt;0,IF(IF(IF((F132-('DADOS GERAIS'!$B$19-C132)*'DADOS GERAIS'!$B$23)&lt;'DADOS GERAIS'!$B$24,(F132-('DADOS GERAIS'!$B$19-C132)*'DADOS GERAIS'!$B$23),'DADOS GERAIS'!$B$24)&lt;('DADOS GERAIS'!$B$20-C132)*'DADOS GERAIS'!$B$23+12,IF((F132-('DADOS GERAIS'!$B$19-C132)*'DADOS GERAIS'!$B$23)&lt;'DADOS GERAIS'!$B$24,(F132-('DADOS GERAIS'!$B$19-C132)*'DADOS GERAIS'!$B$23),'DADOS GERAIS'!$B$24),('DADOS GERAIS'!$B$20-C132)*'DADOS GERAIS'!$B$23+12)&lt;0,0,IF(IF((F132-('DADOS GERAIS'!$B$19-C132)*'DADOS GERAIS'!$B$23)&lt;'DADOS GERAIS'!$B$24,(F132-('DADOS GERAIS'!$B$19-C132)*'DADOS GERAIS'!$B$23),'DADOS GERAIS'!$B$24)&lt;('DADOS GERAIS'!$B$20-C132)*'DADOS GERAIS'!$B$23+12,IF((F132-('DADOS GERAIS'!$B$19-C132)*'DADOS GERAIS'!$B$23)&lt;'DADOS GERAIS'!$B$24,(F132-('DADOS GERAIS'!$B$19-C132)*'DADOS GERAIS'!$B$23),'DADOS GERAIS'!$B$24),('DADOS GERAIS'!$B$20-C132)*'DADOS GERAIS'!$B$23+12)),"")</f>
        <v/>
      </c>
      <c r="H132" s="230" t="str">
        <f t="shared" si="2"/>
        <v/>
      </c>
      <c r="I132" s="232" t="str">
        <f t="shared" si="3"/>
        <v/>
      </c>
      <c r="J132" s="233" t="str">
        <f>IF(D132&lt;&gt;0,IF(H132&gt;F132,(I132*F132*D132)/'DADOS GERAIS'!$B$24,(I132*H132*D132)/'DADOS GERAIS'!$B$24),"")</f>
        <v/>
      </c>
      <c r="K132" s="2"/>
      <c r="L132" s="19"/>
      <c r="M132" s="242" t="str">
        <f>IF(D132="","",IF(E132&gt;$E$14,"ERRO",J132+((K132*D132)+(L132/'DADOS GERAIS'!$B$23*D132))/'DADOS GERAIS'!$B$24*$E132))</f>
        <v/>
      </c>
    </row>
    <row r="133" spans="1:13" x14ac:dyDescent="0.2">
      <c r="A133" s="60"/>
      <c r="B133" s="26"/>
      <c r="C133" s="31"/>
      <c r="D133" s="33"/>
      <c r="E133" s="72"/>
      <c r="F133" s="71"/>
      <c r="G133" s="211" t="str">
        <f>IF(F133&lt;&gt;0,IF(IF(IF((F133-('DADOS GERAIS'!$B$19-C133)*'DADOS GERAIS'!$B$23)&lt;'DADOS GERAIS'!$B$24,(F133-('DADOS GERAIS'!$B$19-C133)*'DADOS GERAIS'!$B$23),'DADOS GERAIS'!$B$24)&lt;('DADOS GERAIS'!$B$20-C133)*'DADOS GERAIS'!$B$23+12,IF((F133-('DADOS GERAIS'!$B$19-C133)*'DADOS GERAIS'!$B$23)&lt;'DADOS GERAIS'!$B$24,(F133-('DADOS GERAIS'!$B$19-C133)*'DADOS GERAIS'!$B$23),'DADOS GERAIS'!$B$24),('DADOS GERAIS'!$B$20-C133)*'DADOS GERAIS'!$B$23+12)&lt;0,0,IF(IF((F133-('DADOS GERAIS'!$B$19-C133)*'DADOS GERAIS'!$B$23)&lt;'DADOS GERAIS'!$B$24,(F133-('DADOS GERAIS'!$B$19-C133)*'DADOS GERAIS'!$B$23),'DADOS GERAIS'!$B$24)&lt;('DADOS GERAIS'!$B$20-C133)*'DADOS GERAIS'!$B$23+12,IF((F133-('DADOS GERAIS'!$B$19-C133)*'DADOS GERAIS'!$B$23)&lt;'DADOS GERAIS'!$B$24,(F133-('DADOS GERAIS'!$B$19-C133)*'DADOS GERAIS'!$B$23),'DADOS GERAIS'!$B$24),('DADOS GERAIS'!$B$20-C133)*'DADOS GERAIS'!$B$23+12)),"")</f>
        <v/>
      </c>
      <c r="H133" s="230" t="str">
        <f t="shared" si="2"/>
        <v/>
      </c>
      <c r="I133" s="232" t="str">
        <f t="shared" si="3"/>
        <v/>
      </c>
      <c r="J133" s="233" t="str">
        <f>IF(D133&lt;&gt;0,IF(H133&gt;F133,(I133*F133*D133)/'DADOS GERAIS'!$B$24,(I133*H133*D133)/'DADOS GERAIS'!$B$24),"")</f>
        <v/>
      </c>
      <c r="K133" s="2"/>
      <c r="L133" s="19"/>
      <c r="M133" s="242" t="str">
        <f>IF(D133="","",IF(E133&gt;$E$14,"ERRO",J133+((K133*D133)+(L133/'DADOS GERAIS'!$B$23*D133))/'DADOS GERAIS'!$B$24*$E133))</f>
        <v/>
      </c>
    </row>
    <row r="134" spans="1:13" x14ac:dyDescent="0.2">
      <c r="A134" s="60"/>
      <c r="B134" s="26"/>
      <c r="C134" s="31"/>
      <c r="D134" s="33"/>
      <c r="E134" s="72"/>
      <c r="F134" s="71"/>
      <c r="G134" s="211" t="str">
        <f>IF(F134&lt;&gt;0,IF(IF(IF((F134-('DADOS GERAIS'!$B$19-C134)*'DADOS GERAIS'!$B$23)&lt;'DADOS GERAIS'!$B$24,(F134-('DADOS GERAIS'!$B$19-C134)*'DADOS GERAIS'!$B$23),'DADOS GERAIS'!$B$24)&lt;('DADOS GERAIS'!$B$20-C134)*'DADOS GERAIS'!$B$23+12,IF((F134-('DADOS GERAIS'!$B$19-C134)*'DADOS GERAIS'!$B$23)&lt;'DADOS GERAIS'!$B$24,(F134-('DADOS GERAIS'!$B$19-C134)*'DADOS GERAIS'!$B$23),'DADOS GERAIS'!$B$24),('DADOS GERAIS'!$B$20-C134)*'DADOS GERAIS'!$B$23+12)&lt;0,0,IF(IF((F134-('DADOS GERAIS'!$B$19-C134)*'DADOS GERAIS'!$B$23)&lt;'DADOS GERAIS'!$B$24,(F134-('DADOS GERAIS'!$B$19-C134)*'DADOS GERAIS'!$B$23),'DADOS GERAIS'!$B$24)&lt;('DADOS GERAIS'!$B$20-C134)*'DADOS GERAIS'!$B$23+12,IF((F134-('DADOS GERAIS'!$B$19-C134)*'DADOS GERAIS'!$B$23)&lt;'DADOS GERAIS'!$B$24,(F134-('DADOS GERAIS'!$B$19-C134)*'DADOS GERAIS'!$B$23),'DADOS GERAIS'!$B$24),('DADOS GERAIS'!$B$20-C134)*'DADOS GERAIS'!$B$23+12)),"")</f>
        <v/>
      </c>
      <c r="H134" s="230" t="str">
        <f t="shared" si="2"/>
        <v/>
      </c>
      <c r="I134" s="232" t="str">
        <f t="shared" si="3"/>
        <v/>
      </c>
      <c r="J134" s="233" t="str">
        <f>IF(D134&lt;&gt;0,IF(H134&gt;F134,(I134*F134*D134)/'DADOS GERAIS'!$B$24,(I134*H134*D134)/'DADOS GERAIS'!$B$24),"")</f>
        <v/>
      </c>
      <c r="K134" s="2"/>
      <c r="L134" s="19"/>
      <c r="M134" s="242" t="str">
        <f>IF(D134="","",IF(E134&gt;$E$14,"ERRO",J134+((K134*D134)+(L134/'DADOS GERAIS'!$B$23*D134))/'DADOS GERAIS'!$B$24*$E134))</f>
        <v/>
      </c>
    </row>
    <row r="135" spans="1:13" x14ac:dyDescent="0.2">
      <c r="A135" s="60"/>
      <c r="B135" s="26"/>
      <c r="C135" s="31"/>
      <c r="D135" s="33"/>
      <c r="E135" s="72"/>
      <c r="F135" s="71"/>
      <c r="G135" s="211" t="str">
        <f>IF(F135&lt;&gt;0,IF(IF(IF((F135-('DADOS GERAIS'!$B$19-C135)*'DADOS GERAIS'!$B$23)&lt;'DADOS GERAIS'!$B$24,(F135-('DADOS GERAIS'!$B$19-C135)*'DADOS GERAIS'!$B$23),'DADOS GERAIS'!$B$24)&lt;('DADOS GERAIS'!$B$20-C135)*'DADOS GERAIS'!$B$23+12,IF((F135-('DADOS GERAIS'!$B$19-C135)*'DADOS GERAIS'!$B$23)&lt;'DADOS GERAIS'!$B$24,(F135-('DADOS GERAIS'!$B$19-C135)*'DADOS GERAIS'!$B$23),'DADOS GERAIS'!$B$24),('DADOS GERAIS'!$B$20-C135)*'DADOS GERAIS'!$B$23+12)&lt;0,0,IF(IF((F135-('DADOS GERAIS'!$B$19-C135)*'DADOS GERAIS'!$B$23)&lt;'DADOS GERAIS'!$B$24,(F135-('DADOS GERAIS'!$B$19-C135)*'DADOS GERAIS'!$B$23),'DADOS GERAIS'!$B$24)&lt;('DADOS GERAIS'!$B$20-C135)*'DADOS GERAIS'!$B$23+12,IF((F135-('DADOS GERAIS'!$B$19-C135)*'DADOS GERAIS'!$B$23)&lt;'DADOS GERAIS'!$B$24,(F135-('DADOS GERAIS'!$B$19-C135)*'DADOS GERAIS'!$B$23),'DADOS GERAIS'!$B$24),('DADOS GERAIS'!$B$20-C135)*'DADOS GERAIS'!$B$23+12)),"")</f>
        <v/>
      </c>
      <c r="H135" s="230" t="str">
        <f t="shared" si="2"/>
        <v/>
      </c>
      <c r="I135" s="232" t="str">
        <f t="shared" si="3"/>
        <v/>
      </c>
      <c r="J135" s="233" t="str">
        <f>IF(D135&lt;&gt;0,IF(H135&gt;F135,(I135*F135*D135)/'DADOS GERAIS'!$B$24,(I135*H135*D135)/'DADOS GERAIS'!$B$24),"")</f>
        <v/>
      </c>
      <c r="K135" s="2"/>
      <c r="L135" s="19"/>
      <c r="M135" s="242" t="str">
        <f>IF(D135="","",IF(E135&gt;$E$14,"ERRO",J135+((K135*D135)+(L135/'DADOS GERAIS'!$B$23*D135))/'DADOS GERAIS'!$B$24*$E135))</f>
        <v/>
      </c>
    </row>
    <row r="136" spans="1:13" x14ac:dyDescent="0.2">
      <c r="A136" s="60"/>
      <c r="B136" s="26"/>
      <c r="C136" s="31"/>
      <c r="D136" s="33"/>
      <c r="E136" s="72"/>
      <c r="F136" s="71"/>
      <c r="G136" s="211" t="str">
        <f>IF(F136&lt;&gt;0,IF(IF(IF((F136-('DADOS GERAIS'!$B$19-C136)*'DADOS GERAIS'!$B$23)&lt;'DADOS GERAIS'!$B$24,(F136-('DADOS GERAIS'!$B$19-C136)*'DADOS GERAIS'!$B$23),'DADOS GERAIS'!$B$24)&lt;('DADOS GERAIS'!$B$20-C136)*'DADOS GERAIS'!$B$23+12,IF((F136-('DADOS GERAIS'!$B$19-C136)*'DADOS GERAIS'!$B$23)&lt;'DADOS GERAIS'!$B$24,(F136-('DADOS GERAIS'!$B$19-C136)*'DADOS GERAIS'!$B$23),'DADOS GERAIS'!$B$24),('DADOS GERAIS'!$B$20-C136)*'DADOS GERAIS'!$B$23+12)&lt;0,0,IF(IF((F136-('DADOS GERAIS'!$B$19-C136)*'DADOS GERAIS'!$B$23)&lt;'DADOS GERAIS'!$B$24,(F136-('DADOS GERAIS'!$B$19-C136)*'DADOS GERAIS'!$B$23),'DADOS GERAIS'!$B$24)&lt;('DADOS GERAIS'!$B$20-C136)*'DADOS GERAIS'!$B$23+12,IF((F136-('DADOS GERAIS'!$B$19-C136)*'DADOS GERAIS'!$B$23)&lt;'DADOS GERAIS'!$B$24,(F136-('DADOS GERAIS'!$B$19-C136)*'DADOS GERAIS'!$B$23),'DADOS GERAIS'!$B$24),('DADOS GERAIS'!$B$20-C136)*'DADOS GERAIS'!$B$23+12)),"")</f>
        <v/>
      </c>
      <c r="H136" s="230" t="str">
        <f t="shared" si="2"/>
        <v/>
      </c>
      <c r="I136" s="232" t="str">
        <f t="shared" si="3"/>
        <v/>
      </c>
      <c r="J136" s="233" t="str">
        <f>IF(D136&lt;&gt;0,IF(H136&gt;F136,(I136*F136*D136)/'DADOS GERAIS'!$B$24,(I136*H136*D136)/'DADOS GERAIS'!$B$24),"")</f>
        <v/>
      </c>
      <c r="K136" s="2"/>
      <c r="L136" s="19"/>
      <c r="M136" s="242" t="str">
        <f>IF(D136="","",IF(E136&gt;$E$14,"ERRO",J136+((K136*D136)+(L136/'DADOS GERAIS'!$B$23*D136))/'DADOS GERAIS'!$B$24*$E136))</f>
        <v/>
      </c>
    </row>
    <row r="137" spans="1:13" x14ac:dyDescent="0.2">
      <c r="A137" s="60"/>
      <c r="B137" s="26"/>
      <c r="C137" s="31"/>
      <c r="D137" s="33"/>
      <c r="E137" s="72"/>
      <c r="F137" s="71"/>
      <c r="G137" s="211" t="str">
        <f>IF(F137&lt;&gt;0,IF(IF(IF((F137-('DADOS GERAIS'!$B$19-C137)*'DADOS GERAIS'!$B$23)&lt;'DADOS GERAIS'!$B$24,(F137-('DADOS GERAIS'!$B$19-C137)*'DADOS GERAIS'!$B$23),'DADOS GERAIS'!$B$24)&lt;('DADOS GERAIS'!$B$20-C137)*'DADOS GERAIS'!$B$23+12,IF((F137-('DADOS GERAIS'!$B$19-C137)*'DADOS GERAIS'!$B$23)&lt;'DADOS GERAIS'!$B$24,(F137-('DADOS GERAIS'!$B$19-C137)*'DADOS GERAIS'!$B$23),'DADOS GERAIS'!$B$24),('DADOS GERAIS'!$B$20-C137)*'DADOS GERAIS'!$B$23+12)&lt;0,0,IF(IF((F137-('DADOS GERAIS'!$B$19-C137)*'DADOS GERAIS'!$B$23)&lt;'DADOS GERAIS'!$B$24,(F137-('DADOS GERAIS'!$B$19-C137)*'DADOS GERAIS'!$B$23),'DADOS GERAIS'!$B$24)&lt;('DADOS GERAIS'!$B$20-C137)*'DADOS GERAIS'!$B$23+12,IF((F137-('DADOS GERAIS'!$B$19-C137)*'DADOS GERAIS'!$B$23)&lt;'DADOS GERAIS'!$B$24,(F137-('DADOS GERAIS'!$B$19-C137)*'DADOS GERAIS'!$B$23),'DADOS GERAIS'!$B$24),('DADOS GERAIS'!$B$20-C137)*'DADOS GERAIS'!$B$23+12)),"")</f>
        <v/>
      </c>
      <c r="H137" s="230" t="str">
        <f t="shared" si="2"/>
        <v/>
      </c>
      <c r="I137" s="232" t="str">
        <f t="shared" si="3"/>
        <v/>
      </c>
      <c r="J137" s="233" t="str">
        <f>IF(D137&lt;&gt;0,IF(H137&gt;F137,(I137*F137*D137)/'DADOS GERAIS'!$B$24,(I137*H137*D137)/'DADOS GERAIS'!$B$24),"")</f>
        <v/>
      </c>
      <c r="K137" s="2"/>
      <c r="L137" s="19"/>
      <c r="M137" s="242" t="str">
        <f>IF(D137="","",IF(E137&gt;$E$14,"ERRO",J137+((K137*D137)+(L137/'DADOS GERAIS'!$B$23*D137))/'DADOS GERAIS'!$B$24*$E137))</f>
        <v/>
      </c>
    </row>
    <row r="138" spans="1:13" x14ac:dyDescent="0.2">
      <c r="A138" s="60"/>
      <c r="B138" s="26"/>
      <c r="C138" s="31"/>
      <c r="D138" s="33"/>
      <c r="E138" s="72"/>
      <c r="F138" s="71"/>
      <c r="G138" s="211" t="str">
        <f>IF(F138&lt;&gt;0,IF(IF(IF((F138-('DADOS GERAIS'!$B$19-C138)*'DADOS GERAIS'!$B$23)&lt;'DADOS GERAIS'!$B$24,(F138-('DADOS GERAIS'!$B$19-C138)*'DADOS GERAIS'!$B$23),'DADOS GERAIS'!$B$24)&lt;('DADOS GERAIS'!$B$20-C138)*'DADOS GERAIS'!$B$23+12,IF((F138-('DADOS GERAIS'!$B$19-C138)*'DADOS GERAIS'!$B$23)&lt;'DADOS GERAIS'!$B$24,(F138-('DADOS GERAIS'!$B$19-C138)*'DADOS GERAIS'!$B$23),'DADOS GERAIS'!$B$24),('DADOS GERAIS'!$B$20-C138)*'DADOS GERAIS'!$B$23+12)&lt;0,0,IF(IF((F138-('DADOS GERAIS'!$B$19-C138)*'DADOS GERAIS'!$B$23)&lt;'DADOS GERAIS'!$B$24,(F138-('DADOS GERAIS'!$B$19-C138)*'DADOS GERAIS'!$B$23),'DADOS GERAIS'!$B$24)&lt;('DADOS GERAIS'!$B$20-C138)*'DADOS GERAIS'!$B$23+12,IF((F138-('DADOS GERAIS'!$B$19-C138)*'DADOS GERAIS'!$B$23)&lt;'DADOS GERAIS'!$B$24,(F138-('DADOS GERAIS'!$B$19-C138)*'DADOS GERAIS'!$B$23),'DADOS GERAIS'!$B$24),('DADOS GERAIS'!$B$20-C138)*'DADOS GERAIS'!$B$23+12)),"")</f>
        <v/>
      </c>
      <c r="H138" s="230" t="str">
        <f t="shared" si="2"/>
        <v/>
      </c>
      <c r="I138" s="232" t="str">
        <f t="shared" si="3"/>
        <v/>
      </c>
      <c r="J138" s="233" t="str">
        <f>IF(D138&lt;&gt;0,IF(H138&gt;F138,(I138*F138*D138)/'DADOS GERAIS'!$B$24,(I138*H138*D138)/'DADOS GERAIS'!$B$24),"")</f>
        <v/>
      </c>
      <c r="K138" s="2"/>
      <c r="L138" s="19"/>
      <c r="M138" s="242" t="str">
        <f>IF(D138="","",IF(E138&gt;$E$14,"ERRO",J138+((K138*D138)+(L138/'DADOS GERAIS'!$B$23*D138))/'DADOS GERAIS'!$B$24*$E138))</f>
        <v/>
      </c>
    </row>
    <row r="139" spans="1:13" x14ac:dyDescent="0.2">
      <c r="A139" s="60"/>
      <c r="B139" s="26"/>
      <c r="C139" s="31"/>
      <c r="D139" s="33"/>
      <c r="E139" s="72"/>
      <c r="F139" s="71"/>
      <c r="G139" s="211" t="str">
        <f>IF(F139&lt;&gt;0,IF(IF(IF((F139-('DADOS GERAIS'!$B$19-C139)*'DADOS GERAIS'!$B$23)&lt;'DADOS GERAIS'!$B$24,(F139-('DADOS GERAIS'!$B$19-C139)*'DADOS GERAIS'!$B$23),'DADOS GERAIS'!$B$24)&lt;('DADOS GERAIS'!$B$20-C139)*'DADOS GERAIS'!$B$23+12,IF((F139-('DADOS GERAIS'!$B$19-C139)*'DADOS GERAIS'!$B$23)&lt;'DADOS GERAIS'!$B$24,(F139-('DADOS GERAIS'!$B$19-C139)*'DADOS GERAIS'!$B$23),'DADOS GERAIS'!$B$24),('DADOS GERAIS'!$B$20-C139)*'DADOS GERAIS'!$B$23+12)&lt;0,0,IF(IF((F139-('DADOS GERAIS'!$B$19-C139)*'DADOS GERAIS'!$B$23)&lt;'DADOS GERAIS'!$B$24,(F139-('DADOS GERAIS'!$B$19-C139)*'DADOS GERAIS'!$B$23),'DADOS GERAIS'!$B$24)&lt;('DADOS GERAIS'!$B$20-C139)*'DADOS GERAIS'!$B$23+12,IF((F139-('DADOS GERAIS'!$B$19-C139)*'DADOS GERAIS'!$B$23)&lt;'DADOS GERAIS'!$B$24,(F139-('DADOS GERAIS'!$B$19-C139)*'DADOS GERAIS'!$B$23),'DADOS GERAIS'!$B$24),('DADOS GERAIS'!$B$20-C139)*'DADOS GERAIS'!$B$23+12)),"")</f>
        <v/>
      </c>
      <c r="H139" s="230" t="str">
        <f t="shared" si="2"/>
        <v/>
      </c>
      <c r="I139" s="232" t="str">
        <f t="shared" si="3"/>
        <v/>
      </c>
      <c r="J139" s="233" t="str">
        <f>IF(D139&lt;&gt;0,IF(H139&gt;F139,(I139*F139*D139)/'DADOS GERAIS'!$B$24,(I139*H139*D139)/'DADOS GERAIS'!$B$24),"")</f>
        <v/>
      </c>
      <c r="K139" s="2"/>
      <c r="L139" s="19"/>
      <c r="M139" s="242" t="str">
        <f>IF(D139="","",IF(E139&gt;$E$14,"ERRO",J139+((K139*D139)+(L139/'DADOS GERAIS'!$B$23*D139))/'DADOS GERAIS'!$B$24*$E139))</f>
        <v/>
      </c>
    </row>
    <row r="140" spans="1:13" x14ac:dyDescent="0.2">
      <c r="A140" s="60"/>
      <c r="B140" s="26"/>
      <c r="C140" s="31"/>
      <c r="D140" s="33"/>
      <c r="E140" s="72"/>
      <c r="F140" s="71"/>
      <c r="G140" s="211" t="str">
        <f>IF(F140&lt;&gt;0,IF(IF(IF((F140-('DADOS GERAIS'!$B$19-C140)*'DADOS GERAIS'!$B$23)&lt;'DADOS GERAIS'!$B$24,(F140-('DADOS GERAIS'!$B$19-C140)*'DADOS GERAIS'!$B$23),'DADOS GERAIS'!$B$24)&lt;('DADOS GERAIS'!$B$20-C140)*'DADOS GERAIS'!$B$23+12,IF((F140-('DADOS GERAIS'!$B$19-C140)*'DADOS GERAIS'!$B$23)&lt;'DADOS GERAIS'!$B$24,(F140-('DADOS GERAIS'!$B$19-C140)*'DADOS GERAIS'!$B$23),'DADOS GERAIS'!$B$24),('DADOS GERAIS'!$B$20-C140)*'DADOS GERAIS'!$B$23+12)&lt;0,0,IF(IF((F140-('DADOS GERAIS'!$B$19-C140)*'DADOS GERAIS'!$B$23)&lt;'DADOS GERAIS'!$B$24,(F140-('DADOS GERAIS'!$B$19-C140)*'DADOS GERAIS'!$B$23),'DADOS GERAIS'!$B$24)&lt;('DADOS GERAIS'!$B$20-C140)*'DADOS GERAIS'!$B$23+12,IF((F140-('DADOS GERAIS'!$B$19-C140)*'DADOS GERAIS'!$B$23)&lt;'DADOS GERAIS'!$B$24,(F140-('DADOS GERAIS'!$B$19-C140)*'DADOS GERAIS'!$B$23),'DADOS GERAIS'!$B$24),('DADOS GERAIS'!$B$20-C140)*'DADOS GERAIS'!$B$23+12)),"")</f>
        <v/>
      </c>
      <c r="H140" s="230" t="str">
        <f t="shared" si="2"/>
        <v/>
      </c>
      <c r="I140" s="232" t="str">
        <f t="shared" si="3"/>
        <v/>
      </c>
      <c r="J140" s="233" t="str">
        <f>IF(D140&lt;&gt;0,IF(H140&gt;F140,(I140*F140*D140)/'DADOS GERAIS'!$B$24,(I140*H140*D140)/'DADOS GERAIS'!$B$24),"")</f>
        <v/>
      </c>
      <c r="K140" s="2"/>
      <c r="L140" s="19"/>
      <c r="M140" s="242" t="str">
        <f>IF(D140="","",IF(E140&gt;$E$14,"ERRO",J140+((K140*D140)+(L140/'DADOS GERAIS'!$B$23*D140))/'DADOS GERAIS'!$B$24*$E140))</f>
        <v/>
      </c>
    </row>
    <row r="141" spans="1:13" x14ac:dyDescent="0.2">
      <c r="A141" s="60"/>
      <c r="B141" s="26"/>
      <c r="C141" s="31"/>
      <c r="D141" s="33"/>
      <c r="E141" s="72"/>
      <c r="F141" s="71"/>
      <c r="G141" s="211" t="str">
        <f>IF(F141&lt;&gt;0,IF(IF(IF((F141-('DADOS GERAIS'!$B$19-C141)*'DADOS GERAIS'!$B$23)&lt;'DADOS GERAIS'!$B$24,(F141-('DADOS GERAIS'!$B$19-C141)*'DADOS GERAIS'!$B$23),'DADOS GERAIS'!$B$24)&lt;('DADOS GERAIS'!$B$20-C141)*'DADOS GERAIS'!$B$23+12,IF((F141-('DADOS GERAIS'!$B$19-C141)*'DADOS GERAIS'!$B$23)&lt;'DADOS GERAIS'!$B$24,(F141-('DADOS GERAIS'!$B$19-C141)*'DADOS GERAIS'!$B$23),'DADOS GERAIS'!$B$24),('DADOS GERAIS'!$B$20-C141)*'DADOS GERAIS'!$B$23+12)&lt;0,0,IF(IF((F141-('DADOS GERAIS'!$B$19-C141)*'DADOS GERAIS'!$B$23)&lt;'DADOS GERAIS'!$B$24,(F141-('DADOS GERAIS'!$B$19-C141)*'DADOS GERAIS'!$B$23),'DADOS GERAIS'!$B$24)&lt;('DADOS GERAIS'!$B$20-C141)*'DADOS GERAIS'!$B$23+12,IF((F141-('DADOS GERAIS'!$B$19-C141)*'DADOS GERAIS'!$B$23)&lt;'DADOS GERAIS'!$B$24,(F141-('DADOS GERAIS'!$B$19-C141)*'DADOS GERAIS'!$B$23),'DADOS GERAIS'!$B$24),('DADOS GERAIS'!$B$20-C141)*'DADOS GERAIS'!$B$23+12)),"")</f>
        <v/>
      </c>
      <c r="H141" s="230" t="str">
        <f t="shared" si="2"/>
        <v/>
      </c>
      <c r="I141" s="232" t="str">
        <f t="shared" si="3"/>
        <v/>
      </c>
      <c r="J141" s="233" t="str">
        <f>IF(D141&lt;&gt;0,IF(H141&gt;F141,(I141*F141*D141)/'DADOS GERAIS'!$B$24,(I141*H141*D141)/'DADOS GERAIS'!$B$24),"")</f>
        <v/>
      </c>
      <c r="K141" s="2"/>
      <c r="L141" s="19"/>
      <c r="M141" s="242" t="str">
        <f>IF(D141="","",IF(E141&gt;$E$14,"ERRO",J141+((K141*D141)+(L141/'DADOS GERAIS'!$B$23*D141))/'DADOS GERAIS'!$B$24*$E141))</f>
        <v/>
      </c>
    </row>
    <row r="142" spans="1:13" x14ac:dyDescent="0.2">
      <c r="A142" s="60"/>
      <c r="B142" s="26"/>
      <c r="C142" s="31"/>
      <c r="D142" s="33"/>
      <c r="E142" s="72"/>
      <c r="F142" s="71"/>
      <c r="G142" s="211" t="str">
        <f>IF(F142&lt;&gt;0,IF(IF(IF((F142-('DADOS GERAIS'!$B$19-C142)*'DADOS GERAIS'!$B$23)&lt;'DADOS GERAIS'!$B$24,(F142-('DADOS GERAIS'!$B$19-C142)*'DADOS GERAIS'!$B$23),'DADOS GERAIS'!$B$24)&lt;('DADOS GERAIS'!$B$20-C142)*'DADOS GERAIS'!$B$23+12,IF((F142-('DADOS GERAIS'!$B$19-C142)*'DADOS GERAIS'!$B$23)&lt;'DADOS GERAIS'!$B$24,(F142-('DADOS GERAIS'!$B$19-C142)*'DADOS GERAIS'!$B$23),'DADOS GERAIS'!$B$24),('DADOS GERAIS'!$B$20-C142)*'DADOS GERAIS'!$B$23+12)&lt;0,0,IF(IF((F142-('DADOS GERAIS'!$B$19-C142)*'DADOS GERAIS'!$B$23)&lt;'DADOS GERAIS'!$B$24,(F142-('DADOS GERAIS'!$B$19-C142)*'DADOS GERAIS'!$B$23),'DADOS GERAIS'!$B$24)&lt;('DADOS GERAIS'!$B$20-C142)*'DADOS GERAIS'!$B$23+12,IF((F142-('DADOS GERAIS'!$B$19-C142)*'DADOS GERAIS'!$B$23)&lt;'DADOS GERAIS'!$B$24,(F142-('DADOS GERAIS'!$B$19-C142)*'DADOS GERAIS'!$B$23),'DADOS GERAIS'!$B$24),('DADOS GERAIS'!$B$20-C142)*'DADOS GERAIS'!$B$23+12)),"")</f>
        <v/>
      </c>
      <c r="H142" s="230" t="str">
        <f t="shared" si="2"/>
        <v/>
      </c>
      <c r="I142" s="232" t="str">
        <f t="shared" si="3"/>
        <v/>
      </c>
      <c r="J142" s="233" t="str">
        <f>IF(D142&lt;&gt;0,IF(H142&gt;F142,(I142*F142*D142)/'DADOS GERAIS'!$B$24,(I142*H142*D142)/'DADOS GERAIS'!$B$24),"")</f>
        <v/>
      </c>
      <c r="K142" s="2"/>
      <c r="L142" s="19"/>
      <c r="M142" s="242" t="str">
        <f>IF(D142="","",IF(E142&gt;$E$14,"ERRO",J142+((K142*D142)+(L142/'DADOS GERAIS'!$B$23*D142))/'DADOS GERAIS'!$B$24*$E142))</f>
        <v/>
      </c>
    </row>
    <row r="143" spans="1:13" x14ac:dyDescent="0.2">
      <c r="A143" s="60"/>
      <c r="B143" s="26"/>
      <c r="C143" s="31"/>
      <c r="D143" s="33"/>
      <c r="E143" s="72"/>
      <c r="F143" s="71"/>
      <c r="G143" s="211" t="str">
        <f>IF(F143&lt;&gt;0,IF(IF(IF((F143-('DADOS GERAIS'!$B$19-C143)*'DADOS GERAIS'!$B$23)&lt;'DADOS GERAIS'!$B$24,(F143-('DADOS GERAIS'!$B$19-C143)*'DADOS GERAIS'!$B$23),'DADOS GERAIS'!$B$24)&lt;('DADOS GERAIS'!$B$20-C143)*'DADOS GERAIS'!$B$23+12,IF((F143-('DADOS GERAIS'!$B$19-C143)*'DADOS GERAIS'!$B$23)&lt;'DADOS GERAIS'!$B$24,(F143-('DADOS GERAIS'!$B$19-C143)*'DADOS GERAIS'!$B$23),'DADOS GERAIS'!$B$24),('DADOS GERAIS'!$B$20-C143)*'DADOS GERAIS'!$B$23+12)&lt;0,0,IF(IF((F143-('DADOS GERAIS'!$B$19-C143)*'DADOS GERAIS'!$B$23)&lt;'DADOS GERAIS'!$B$24,(F143-('DADOS GERAIS'!$B$19-C143)*'DADOS GERAIS'!$B$23),'DADOS GERAIS'!$B$24)&lt;('DADOS GERAIS'!$B$20-C143)*'DADOS GERAIS'!$B$23+12,IF((F143-('DADOS GERAIS'!$B$19-C143)*'DADOS GERAIS'!$B$23)&lt;'DADOS GERAIS'!$B$24,(F143-('DADOS GERAIS'!$B$19-C143)*'DADOS GERAIS'!$B$23),'DADOS GERAIS'!$B$24),('DADOS GERAIS'!$B$20-C143)*'DADOS GERAIS'!$B$23+12)),"")</f>
        <v/>
      </c>
      <c r="H143" s="230" t="str">
        <f t="shared" si="2"/>
        <v/>
      </c>
      <c r="I143" s="232" t="str">
        <f t="shared" si="3"/>
        <v/>
      </c>
      <c r="J143" s="233" t="str">
        <f>IF(D143&lt;&gt;0,IF(H143&gt;F143,(I143*F143*D143)/'DADOS GERAIS'!$B$24,(I143*H143*D143)/'DADOS GERAIS'!$B$24),"")</f>
        <v/>
      </c>
      <c r="K143" s="2"/>
      <c r="L143" s="19"/>
      <c r="M143" s="242" t="str">
        <f>IF(D143="","",IF(E143&gt;$E$14,"ERRO",J143+((K143*D143)+(L143/'DADOS GERAIS'!$B$23*D143))/'DADOS GERAIS'!$B$24*$E143))</f>
        <v/>
      </c>
    </row>
    <row r="144" spans="1:13" x14ac:dyDescent="0.2">
      <c r="A144" s="60"/>
      <c r="B144" s="26"/>
      <c r="C144" s="31"/>
      <c r="D144" s="33"/>
      <c r="E144" s="72"/>
      <c r="F144" s="71"/>
      <c r="G144" s="211" t="str">
        <f>IF(F144&lt;&gt;0,IF(IF(IF((F144-('DADOS GERAIS'!$B$19-C144)*'DADOS GERAIS'!$B$23)&lt;'DADOS GERAIS'!$B$24,(F144-('DADOS GERAIS'!$B$19-C144)*'DADOS GERAIS'!$B$23),'DADOS GERAIS'!$B$24)&lt;('DADOS GERAIS'!$B$20-C144)*'DADOS GERAIS'!$B$23+12,IF((F144-('DADOS GERAIS'!$B$19-C144)*'DADOS GERAIS'!$B$23)&lt;'DADOS GERAIS'!$B$24,(F144-('DADOS GERAIS'!$B$19-C144)*'DADOS GERAIS'!$B$23),'DADOS GERAIS'!$B$24),('DADOS GERAIS'!$B$20-C144)*'DADOS GERAIS'!$B$23+12)&lt;0,0,IF(IF((F144-('DADOS GERAIS'!$B$19-C144)*'DADOS GERAIS'!$B$23)&lt;'DADOS GERAIS'!$B$24,(F144-('DADOS GERAIS'!$B$19-C144)*'DADOS GERAIS'!$B$23),'DADOS GERAIS'!$B$24)&lt;('DADOS GERAIS'!$B$20-C144)*'DADOS GERAIS'!$B$23+12,IF((F144-('DADOS GERAIS'!$B$19-C144)*'DADOS GERAIS'!$B$23)&lt;'DADOS GERAIS'!$B$24,(F144-('DADOS GERAIS'!$B$19-C144)*'DADOS GERAIS'!$B$23),'DADOS GERAIS'!$B$24),('DADOS GERAIS'!$B$20-C144)*'DADOS GERAIS'!$B$23+12)),"")</f>
        <v/>
      </c>
      <c r="H144" s="230" t="str">
        <f t="shared" si="2"/>
        <v/>
      </c>
      <c r="I144" s="232" t="str">
        <f t="shared" si="3"/>
        <v/>
      </c>
      <c r="J144" s="233" t="str">
        <f>IF(D144&lt;&gt;0,IF(H144&gt;F144,(I144*F144*D144)/'DADOS GERAIS'!$B$24,(I144*H144*D144)/'DADOS GERAIS'!$B$24),"")</f>
        <v/>
      </c>
      <c r="K144" s="2"/>
      <c r="L144" s="19"/>
      <c r="M144" s="242" t="str">
        <f>IF(D144="","",IF(E144&gt;$E$14,"ERRO",J144+((K144*D144)+(L144/'DADOS GERAIS'!$B$23*D144))/'DADOS GERAIS'!$B$24*$E144))</f>
        <v/>
      </c>
    </row>
    <row r="145" spans="1:13" x14ac:dyDescent="0.2">
      <c r="A145" s="60"/>
      <c r="B145" s="26"/>
      <c r="C145" s="31"/>
      <c r="D145" s="33"/>
      <c r="E145" s="72"/>
      <c r="F145" s="71"/>
      <c r="G145" s="211" t="str">
        <f>IF(F145&lt;&gt;0,IF(IF(IF((F145-('DADOS GERAIS'!$B$19-C145)*'DADOS GERAIS'!$B$23)&lt;'DADOS GERAIS'!$B$24,(F145-('DADOS GERAIS'!$B$19-C145)*'DADOS GERAIS'!$B$23),'DADOS GERAIS'!$B$24)&lt;('DADOS GERAIS'!$B$20-C145)*'DADOS GERAIS'!$B$23+12,IF((F145-('DADOS GERAIS'!$B$19-C145)*'DADOS GERAIS'!$B$23)&lt;'DADOS GERAIS'!$B$24,(F145-('DADOS GERAIS'!$B$19-C145)*'DADOS GERAIS'!$B$23),'DADOS GERAIS'!$B$24),('DADOS GERAIS'!$B$20-C145)*'DADOS GERAIS'!$B$23+12)&lt;0,0,IF(IF((F145-('DADOS GERAIS'!$B$19-C145)*'DADOS GERAIS'!$B$23)&lt;'DADOS GERAIS'!$B$24,(F145-('DADOS GERAIS'!$B$19-C145)*'DADOS GERAIS'!$B$23),'DADOS GERAIS'!$B$24)&lt;('DADOS GERAIS'!$B$20-C145)*'DADOS GERAIS'!$B$23+12,IF((F145-('DADOS GERAIS'!$B$19-C145)*'DADOS GERAIS'!$B$23)&lt;'DADOS GERAIS'!$B$24,(F145-('DADOS GERAIS'!$B$19-C145)*'DADOS GERAIS'!$B$23),'DADOS GERAIS'!$B$24),('DADOS GERAIS'!$B$20-C145)*'DADOS GERAIS'!$B$23+12)),"")</f>
        <v/>
      </c>
      <c r="H145" s="230" t="str">
        <f t="shared" si="2"/>
        <v/>
      </c>
      <c r="I145" s="232" t="str">
        <f t="shared" si="3"/>
        <v/>
      </c>
      <c r="J145" s="233" t="str">
        <f>IF(D145&lt;&gt;0,IF(H145&gt;F145,(I145*F145*D145)/'DADOS GERAIS'!$B$24,(I145*H145*D145)/'DADOS GERAIS'!$B$24),"")</f>
        <v/>
      </c>
      <c r="K145" s="2"/>
      <c r="L145" s="19"/>
      <c r="M145" s="242" t="str">
        <f>IF(D145="","",IF(E145&gt;$E$14,"ERRO",J145+((K145*D145)+(L145/'DADOS GERAIS'!$B$23*D145))/'DADOS GERAIS'!$B$24*$E145))</f>
        <v/>
      </c>
    </row>
    <row r="146" spans="1:13" x14ac:dyDescent="0.2">
      <c r="A146" s="60"/>
      <c r="B146" s="26"/>
      <c r="C146" s="31"/>
      <c r="D146" s="33"/>
      <c r="E146" s="72"/>
      <c r="F146" s="71"/>
      <c r="G146" s="211" t="str">
        <f>IF(F146&lt;&gt;0,IF(IF(IF((F146-('DADOS GERAIS'!$B$19-C146)*'DADOS GERAIS'!$B$23)&lt;'DADOS GERAIS'!$B$24,(F146-('DADOS GERAIS'!$B$19-C146)*'DADOS GERAIS'!$B$23),'DADOS GERAIS'!$B$24)&lt;('DADOS GERAIS'!$B$20-C146)*'DADOS GERAIS'!$B$23+12,IF((F146-('DADOS GERAIS'!$B$19-C146)*'DADOS GERAIS'!$B$23)&lt;'DADOS GERAIS'!$B$24,(F146-('DADOS GERAIS'!$B$19-C146)*'DADOS GERAIS'!$B$23),'DADOS GERAIS'!$B$24),('DADOS GERAIS'!$B$20-C146)*'DADOS GERAIS'!$B$23+12)&lt;0,0,IF(IF((F146-('DADOS GERAIS'!$B$19-C146)*'DADOS GERAIS'!$B$23)&lt;'DADOS GERAIS'!$B$24,(F146-('DADOS GERAIS'!$B$19-C146)*'DADOS GERAIS'!$B$23),'DADOS GERAIS'!$B$24)&lt;('DADOS GERAIS'!$B$20-C146)*'DADOS GERAIS'!$B$23+12,IF((F146-('DADOS GERAIS'!$B$19-C146)*'DADOS GERAIS'!$B$23)&lt;'DADOS GERAIS'!$B$24,(F146-('DADOS GERAIS'!$B$19-C146)*'DADOS GERAIS'!$B$23),'DADOS GERAIS'!$B$24),('DADOS GERAIS'!$B$20-C146)*'DADOS GERAIS'!$B$23+12)),"")</f>
        <v/>
      </c>
      <c r="H146" s="230" t="str">
        <f t="shared" si="2"/>
        <v/>
      </c>
      <c r="I146" s="232" t="str">
        <f t="shared" si="3"/>
        <v/>
      </c>
      <c r="J146" s="233" t="str">
        <f>IF(D146&lt;&gt;0,IF(H146&gt;F146,(I146*F146*D146)/'DADOS GERAIS'!$B$24,(I146*H146*D146)/'DADOS GERAIS'!$B$24),"")</f>
        <v/>
      </c>
      <c r="K146" s="2"/>
      <c r="L146" s="19"/>
      <c r="M146" s="242" t="str">
        <f>IF(D146="","",IF(E146&gt;$E$14,"ERRO",J146+((K146*D146)+(L146/'DADOS GERAIS'!$B$23*D146))/'DADOS GERAIS'!$B$24*$E146))</f>
        <v/>
      </c>
    </row>
    <row r="147" spans="1:13" x14ac:dyDescent="0.2">
      <c r="A147" s="60"/>
      <c r="B147" s="26"/>
      <c r="C147" s="31"/>
      <c r="D147" s="33"/>
      <c r="E147" s="72"/>
      <c r="F147" s="71"/>
      <c r="G147" s="211" t="str">
        <f>IF(F147&lt;&gt;0,IF(IF(IF((F147-('DADOS GERAIS'!$B$19-C147)*'DADOS GERAIS'!$B$23)&lt;'DADOS GERAIS'!$B$24,(F147-('DADOS GERAIS'!$B$19-C147)*'DADOS GERAIS'!$B$23),'DADOS GERAIS'!$B$24)&lt;('DADOS GERAIS'!$B$20-C147)*'DADOS GERAIS'!$B$23+12,IF((F147-('DADOS GERAIS'!$B$19-C147)*'DADOS GERAIS'!$B$23)&lt;'DADOS GERAIS'!$B$24,(F147-('DADOS GERAIS'!$B$19-C147)*'DADOS GERAIS'!$B$23),'DADOS GERAIS'!$B$24),('DADOS GERAIS'!$B$20-C147)*'DADOS GERAIS'!$B$23+12)&lt;0,0,IF(IF((F147-('DADOS GERAIS'!$B$19-C147)*'DADOS GERAIS'!$B$23)&lt;'DADOS GERAIS'!$B$24,(F147-('DADOS GERAIS'!$B$19-C147)*'DADOS GERAIS'!$B$23),'DADOS GERAIS'!$B$24)&lt;('DADOS GERAIS'!$B$20-C147)*'DADOS GERAIS'!$B$23+12,IF((F147-('DADOS GERAIS'!$B$19-C147)*'DADOS GERAIS'!$B$23)&lt;'DADOS GERAIS'!$B$24,(F147-('DADOS GERAIS'!$B$19-C147)*'DADOS GERAIS'!$B$23),'DADOS GERAIS'!$B$24),('DADOS GERAIS'!$B$20-C147)*'DADOS GERAIS'!$B$23+12)),"")</f>
        <v/>
      </c>
      <c r="H147" s="230" t="str">
        <f t="shared" ref="H147:H210" si="4">IF(D147&lt;&gt;"",IF(G147&gt;E147,E147,G147),"")</f>
        <v/>
      </c>
      <c r="I147" s="232" t="str">
        <f t="shared" ref="I147:I210" si="5">IF(D147&lt;&gt;"",B147/F147,"")</f>
        <v/>
      </c>
      <c r="J147" s="233" t="str">
        <f>IF(D147&lt;&gt;0,IF(H147&gt;F147,(I147*F147*D147)/'DADOS GERAIS'!$B$24,(I147*H147*D147)/'DADOS GERAIS'!$B$24),"")</f>
        <v/>
      </c>
      <c r="K147" s="2"/>
      <c r="L147" s="19"/>
      <c r="M147" s="242" t="str">
        <f>IF(D147="","",IF(E147&gt;$E$14,"ERRO",J147+((K147*D147)+(L147/'DADOS GERAIS'!$B$23*D147))/'DADOS GERAIS'!$B$24*$E147))</f>
        <v/>
      </c>
    </row>
    <row r="148" spans="1:13" x14ac:dyDescent="0.2">
      <c r="A148" s="60"/>
      <c r="B148" s="26"/>
      <c r="C148" s="31"/>
      <c r="D148" s="33"/>
      <c r="E148" s="72"/>
      <c r="F148" s="71"/>
      <c r="G148" s="211" t="str">
        <f>IF(F148&lt;&gt;0,IF(IF(IF((F148-('DADOS GERAIS'!$B$19-C148)*'DADOS GERAIS'!$B$23)&lt;'DADOS GERAIS'!$B$24,(F148-('DADOS GERAIS'!$B$19-C148)*'DADOS GERAIS'!$B$23),'DADOS GERAIS'!$B$24)&lt;('DADOS GERAIS'!$B$20-C148)*'DADOS GERAIS'!$B$23+12,IF((F148-('DADOS GERAIS'!$B$19-C148)*'DADOS GERAIS'!$B$23)&lt;'DADOS GERAIS'!$B$24,(F148-('DADOS GERAIS'!$B$19-C148)*'DADOS GERAIS'!$B$23),'DADOS GERAIS'!$B$24),('DADOS GERAIS'!$B$20-C148)*'DADOS GERAIS'!$B$23+12)&lt;0,0,IF(IF((F148-('DADOS GERAIS'!$B$19-C148)*'DADOS GERAIS'!$B$23)&lt;'DADOS GERAIS'!$B$24,(F148-('DADOS GERAIS'!$B$19-C148)*'DADOS GERAIS'!$B$23),'DADOS GERAIS'!$B$24)&lt;('DADOS GERAIS'!$B$20-C148)*'DADOS GERAIS'!$B$23+12,IF((F148-('DADOS GERAIS'!$B$19-C148)*'DADOS GERAIS'!$B$23)&lt;'DADOS GERAIS'!$B$24,(F148-('DADOS GERAIS'!$B$19-C148)*'DADOS GERAIS'!$B$23),'DADOS GERAIS'!$B$24),('DADOS GERAIS'!$B$20-C148)*'DADOS GERAIS'!$B$23+12)),"")</f>
        <v/>
      </c>
      <c r="H148" s="230" t="str">
        <f t="shared" si="4"/>
        <v/>
      </c>
      <c r="I148" s="232" t="str">
        <f t="shared" si="5"/>
        <v/>
      </c>
      <c r="J148" s="233" t="str">
        <f>IF(D148&lt;&gt;0,IF(H148&gt;F148,(I148*F148*D148)/'DADOS GERAIS'!$B$24,(I148*H148*D148)/'DADOS GERAIS'!$B$24),"")</f>
        <v/>
      </c>
      <c r="K148" s="2"/>
      <c r="L148" s="19"/>
      <c r="M148" s="242" t="str">
        <f>IF(D148="","",IF(E148&gt;$E$14,"ERRO",J148+((K148*D148)+(L148/'DADOS GERAIS'!$B$23*D148))/'DADOS GERAIS'!$B$24*$E148))</f>
        <v/>
      </c>
    </row>
    <row r="149" spans="1:13" x14ac:dyDescent="0.2">
      <c r="A149" s="60"/>
      <c r="B149" s="26"/>
      <c r="C149" s="31"/>
      <c r="D149" s="33"/>
      <c r="E149" s="72"/>
      <c r="F149" s="71"/>
      <c r="G149" s="211" t="str">
        <f>IF(F149&lt;&gt;0,IF(IF(IF((F149-('DADOS GERAIS'!$B$19-C149)*'DADOS GERAIS'!$B$23)&lt;'DADOS GERAIS'!$B$24,(F149-('DADOS GERAIS'!$B$19-C149)*'DADOS GERAIS'!$B$23),'DADOS GERAIS'!$B$24)&lt;('DADOS GERAIS'!$B$20-C149)*'DADOS GERAIS'!$B$23+12,IF((F149-('DADOS GERAIS'!$B$19-C149)*'DADOS GERAIS'!$B$23)&lt;'DADOS GERAIS'!$B$24,(F149-('DADOS GERAIS'!$B$19-C149)*'DADOS GERAIS'!$B$23),'DADOS GERAIS'!$B$24),('DADOS GERAIS'!$B$20-C149)*'DADOS GERAIS'!$B$23+12)&lt;0,0,IF(IF((F149-('DADOS GERAIS'!$B$19-C149)*'DADOS GERAIS'!$B$23)&lt;'DADOS GERAIS'!$B$24,(F149-('DADOS GERAIS'!$B$19-C149)*'DADOS GERAIS'!$B$23),'DADOS GERAIS'!$B$24)&lt;('DADOS GERAIS'!$B$20-C149)*'DADOS GERAIS'!$B$23+12,IF((F149-('DADOS GERAIS'!$B$19-C149)*'DADOS GERAIS'!$B$23)&lt;'DADOS GERAIS'!$B$24,(F149-('DADOS GERAIS'!$B$19-C149)*'DADOS GERAIS'!$B$23),'DADOS GERAIS'!$B$24),('DADOS GERAIS'!$B$20-C149)*'DADOS GERAIS'!$B$23+12)),"")</f>
        <v/>
      </c>
      <c r="H149" s="230" t="str">
        <f t="shared" si="4"/>
        <v/>
      </c>
      <c r="I149" s="232" t="str">
        <f t="shared" si="5"/>
        <v/>
      </c>
      <c r="J149" s="233" t="str">
        <f>IF(D149&lt;&gt;0,IF(H149&gt;F149,(I149*F149*D149)/'DADOS GERAIS'!$B$24,(I149*H149*D149)/'DADOS GERAIS'!$B$24),"")</f>
        <v/>
      </c>
      <c r="K149" s="2"/>
      <c r="L149" s="19"/>
      <c r="M149" s="242" t="str">
        <f>IF(D149="","",IF(E149&gt;$E$14,"ERRO",J149+((K149*D149)+(L149/'DADOS GERAIS'!$B$23*D149))/'DADOS GERAIS'!$B$24*$E149))</f>
        <v/>
      </c>
    </row>
    <row r="150" spans="1:13" x14ac:dyDescent="0.2">
      <c r="A150" s="60"/>
      <c r="B150" s="26"/>
      <c r="C150" s="31"/>
      <c r="D150" s="33"/>
      <c r="E150" s="72"/>
      <c r="F150" s="71"/>
      <c r="G150" s="211" t="str">
        <f>IF(F150&lt;&gt;0,IF(IF(IF((F150-('DADOS GERAIS'!$B$19-C150)*'DADOS GERAIS'!$B$23)&lt;'DADOS GERAIS'!$B$24,(F150-('DADOS GERAIS'!$B$19-C150)*'DADOS GERAIS'!$B$23),'DADOS GERAIS'!$B$24)&lt;('DADOS GERAIS'!$B$20-C150)*'DADOS GERAIS'!$B$23+12,IF((F150-('DADOS GERAIS'!$B$19-C150)*'DADOS GERAIS'!$B$23)&lt;'DADOS GERAIS'!$B$24,(F150-('DADOS GERAIS'!$B$19-C150)*'DADOS GERAIS'!$B$23),'DADOS GERAIS'!$B$24),('DADOS GERAIS'!$B$20-C150)*'DADOS GERAIS'!$B$23+12)&lt;0,0,IF(IF((F150-('DADOS GERAIS'!$B$19-C150)*'DADOS GERAIS'!$B$23)&lt;'DADOS GERAIS'!$B$24,(F150-('DADOS GERAIS'!$B$19-C150)*'DADOS GERAIS'!$B$23),'DADOS GERAIS'!$B$24)&lt;('DADOS GERAIS'!$B$20-C150)*'DADOS GERAIS'!$B$23+12,IF((F150-('DADOS GERAIS'!$B$19-C150)*'DADOS GERAIS'!$B$23)&lt;'DADOS GERAIS'!$B$24,(F150-('DADOS GERAIS'!$B$19-C150)*'DADOS GERAIS'!$B$23),'DADOS GERAIS'!$B$24),('DADOS GERAIS'!$B$20-C150)*'DADOS GERAIS'!$B$23+12)),"")</f>
        <v/>
      </c>
      <c r="H150" s="230" t="str">
        <f t="shared" si="4"/>
        <v/>
      </c>
      <c r="I150" s="232" t="str">
        <f t="shared" si="5"/>
        <v/>
      </c>
      <c r="J150" s="233" t="str">
        <f>IF(D150&lt;&gt;0,IF(H150&gt;F150,(I150*F150*D150)/'DADOS GERAIS'!$B$24,(I150*H150*D150)/'DADOS GERAIS'!$B$24),"")</f>
        <v/>
      </c>
      <c r="K150" s="2"/>
      <c r="L150" s="19"/>
      <c r="M150" s="242" t="str">
        <f>IF(D150="","",IF(E150&gt;$E$14,"ERRO",J150+((K150*D150)+(L150/'DADOS GERAIS'!$B$23*D150))/'DADOS GERAIS'!$B$24*$E150))</f>
        <v/>
      </c>
    </row>
    <row r="151" spans="1:13" x14ac:dyDescent="0.2">
      <c r="A151" s="60"/>
      <c r="B151" s="26"/>
      <c r="C151" s="31"/>
      <c r="D151" s="33"/>
      <c r="E151" s="72"/>
      <c r="F151" s="71"/>
      <c r="G151" s="211" t="str">
        <f>IF(F151&lt;&gt;0,IF(IF(IF((F151-('DADOS GERAIS'!$B$19-C151)*'DADOS GERAIS'!$B$23)&lt;'DADOS GERAIS'!$B$24,(F151-('DADOS GERAIS'!$B$19-C151)*'DADOS GERAIS'!$B$23),'DADOS GERAIS'!$B$24)&lt;('DADOS GERAIS'!$B$20-C151)*'DADOS GERAIS'!$B$23+12,IF((F151-('DADOS GERAIS'!$B$19-C151)*'DADOS GERAIS'!$B$23)&lt;'DADOS GERAIS'!$B$24,(F151-('DADOS GERAIS'!$B$19-C151)*'DADOS GERAIS'!$B$23),'DADOS GERAIS'!$B$24),('DADOS GERAIS'!$B$20-C151)*'DADOS GERAIS'!$B$23+12)&lt;0,0,IF(IF((F151-('DADOS GERAIS'!$B$19-C151)*'DADOS GERAIS'!$B$23)&lt;'DADOS GERAIS'!$B$24,(F151-('DADOS GERAIS'!$B$19-C151)*'DADOS GERAIS'!$B$23),'DADOS GERAIS'!$B$24)&lt;('DADOS GERAIS'!$B$20-C151)*'DADOS GERAIS'!$B$23+12,IF((F151-('DADOS GERAIS'!$B$19-C151)*'DADOS GERAIS'!$B$23)&lt;'DADOS GERAIS'!$B$24,(F151-('DADOS GERAIS'!$B$19-C151)*'DADOS GERAIS'!$B$23),'DADOS GERAIS'!$B$24),('DADOS GERAIS'!$B$20-C151)*'DADOS GERAIS'!$B$23+12)),"")</f>
        <v/>
      </c>
      <c r="H151" s="230" t="str">
        <f t="shared" si="4"/>
        <v/>
      </c>
      <c r="I151" s="232" t="str">
        <f t="shared" si="5"/>
        <v/>
      </c>
      <c r="J151" s="233" t="str">
        <f>IF(D151&lt;&gt;0,IF(H151&gt;F151,(I151*F151*D151)/'DADOS GERAIS'!$B$24,(I151*H151*D151)/'DADOS GERAIS'!$B$24),"")</f>
        <v/>
      </c>
      <c r="K151" s="2"/>
      <c r="L151" s="19"/>
      <c r="M151" s="242" t="str">
        <f>IF(D151="","",IF(E151&gt;$E$14,"ERRO",J151+((K151*D151)+(L151/'DADOS GERAIS'!$B$23*D151))/'DADOS GERAIS'!$B$24*$E151))</f>
        <v/>
      </c>
    </row>
    <row r="152" spans="1:13" x14ac:dyDescent="0.2">
      <c r="A152" s="60"/>
      <c r="B152" s="26"/>
      <c r="C152" s="31"/>
      <c r="D152" s="33"/>
      <c r="E152" s="72"/>
      <c r="F152" s="71"/>
      <c r="G152" s="211" t="str">
        <f>IF(F152&lt;&gt;0,IF(IF(IF((F152-('DADOS GERAIS'!$B$19-C152)*'DADOS GERAIS'!$B$23)&lt;'DADOS GERAIS'!$B$24,(F152-('DADOS GERAIS'!$B$19-C152)*'DADOS GERAIS'!$B$23),'DADOS GERAIS'!$B$24)&lt;('DADOS GERAIS'!$B$20-C152)*'DADOS GERAIS'!$B$23+12,IF((F152-('DADOS GERAIS'!$B$19-C152)*'DADOS GERAIS'!$B$23)&lt;'DADOS GERAIS'!$B$24,(F152-('DADOS GERAIS'!$B$19-C152)*'DADOS GERAIS'!$B$23),'DADOS GERAIS'!$B$24),('DADOS GERAIS'!$B$20-C152)*'DADOS GERAIS'!$B$23+12)&lt;0,0,IF(IF((F152-('DADOS GERAIS'!$B$19-C152)*'DADOS GERAIS'!$B$23)&lt;'DADOS GERAIS'!$B$24,(F152-('DADOS GERAIS'!$B$19-C152)*'DADOS GERAIS'!$B$23),'DADOS GERAIS'!$B$24)&lt;('DADOS GERAIS'!$B$20-C152)*'DADOS GERAIS'!$B$23+12,IF((F152-('DADOS GERAIS'!$B$19-C152)*'DADOS GERAIS'!$B$23)&lt;'DADOS GERAIS'!$B$24,(F152-('DADOS GERAIS'!$B$19-C152)*'DADOS GERAIS'!$B$23),'DADOS GERAIS'!$B$24),('DADOS GERAIS'!$B$20-C152)*'DADOS GERAIS'!$B$23+12)),"")</f>
        <v/>
      </c>
      <c r="H152" s="230" t="str">
        <f t="shared" si="4"/>
        <v/>
      </c>
      <c r="I152" s="232" t="str">
        <f t="shared" si="5"/>
        <v/>
      </c>
      <c r="J152" s="233" t="str">
        <f>IF(D152&lt;&gt;0,IF(H152&gt;F152,(I152*F152*D152)/'DADOS GERAIS'!$B$24,(I152*H152*D152)/'DADOS GERAIS'!$B$24),"")</f>
        <v/>
      </c>
      <c r="K152" s="2"/>
      <c r="L152" s="19"/>
      <c r="M152" s="242" t="str">
        <f>IF(D152="","",IF(E152&gt;$E$14,"ERRO",J152+((K152*D152)+(L152/'DADOS GERAIS'!$B$23*D152))/'DADOS GERAIS'!$B$24*$E152))</f>
        <v/>
      </c>
    </row>
    <row r="153" spans="1:13" x14ac:dyDescent="0.2">
      <c r="A153" s="60"/>
      <c r="B153" s="26"/>
      <c r="C153" s="31"/>
      <c r="D153" s="33"/>
      <c r="E153" s="72"/>
      <c r="F153" s="71"/>
      <c r="G153" s="211" t="str">
        <f>IF(F153&lt;&gt;0,IF(IF(IF((F153-('DADOS GERAIS'!$B$19-C153)*'DADOS GERAIS'!$B$23)&lt;'DADOS GERAIS'!$B$24,(F153-('DADOS GERAIS'!$B$19-C153)*'DADOS GERAIS'!$B$23),'DADOS GERAIS'!$B$24)&lt;('DADOS GERAIS'!$B$20-C153)*'DADOS GERAIS'!$B$23+12,IF((F153-('DADOS GERAIS'!$B$19-C153)*'DADOS GERAIS'!$B$23)&lt;'DADOS GERAIS'!$B$24,(F153-('DADOS GERAIS'!$B$19-C153)*'DADOS GERAIS'!$B$23),'DADOS GERAIS'!$B$24),('DADOS GERAIS'!$B$20-C153)*'DADOS GERAIS'!$B$23+12)&lt;0,0,IF(IF((F153-('DADOS GERAIS'!$B$19-C153)*'DADOS GERAIS'!$B$23)&lt;'DADOS GERAIS'!$B$24,(F153-('DADOS GERAIS'!$B$19-C153)*'DADOS GERAIS'!$B$23),'DADOS GERAIS'!$B$24)&lt;('DADOS GERAIS'!$B$20-C153)*'DADOS GERAIS'!$B$23+12,IF((F153-('DADOS GERAIS'!$B$19-C153)*'DADOS GERAIS'!$B$23)&lt;'DADOS GERAIS'!$B$24,(F153-('DADOS GERAIS'!$B$19-C153)*'DADOS GERAIS'!$B$23),'DADOS GERAIS'!$B$24),('DADOS GERAIS'!$B$20-C153)*'DADOS GERAIS'!$B$23+12)),"")</f>
        <v/>
      </c>
      <c r="H153" s="230" t="str">
        <f t="shared" si="4"/>
        <v/>
      </c>
      <c r="I153" s="232" t="str">
        <f t="shared" si="5"/>
        <v/>
      </c>
      <c r="J153" s="233" t="str">
        <f>IF(D153&lt;&gt;0,IF(H153&gt;F153,(I153*F153*D153)/'DADOS GERAIS'!$B$24,(I153*H153*D153)/'DADOS GERAIS'!$B$24),"")</f>
        <v/>
      </c>
      <c r="K153" s="2"/>
      <c r="L153" s="19"/>
      <c r="M153" s="242" t="str">
        <f>IF(D153="","",IF(E153&gt;$E$14,"ERRO",J153+((K153*D153)+(L153/'DADOS GERAIS'!$B$23*D153))/'DADOS GERAIS'!$B$24*$E153))</f>
        <v/>
      </c>
    </row>
    <row r="154" spans="1:13" x14ac:dyDescent="0.2">
      <c r="A154" s="60"/>
      <c r="B154" s="26"/>
      <c r="C154" s="31"/>
      <c r="D154" s="33"/>
      <c r="E154" s="72"/>
      <c r="F154" s="71"/>
      <c r="G154" s="211" t="str">
        <f>IF(F154&lt;&gt;0,IF(IF(IF((F154-('DADOS GERAIS'!$B$19-C154)*'DADOS GERAIS'!$B$23)&lt;'DADOS GERAIS'!$B$24,(F154-('DADOS GERAIS'!$B$19-C154)*'DADOS GERAIS'!$B$23),'DADOS GERAIS'!$B$24)&lt;('DADOS GERAIS'!$B$20-C154)*'DADOS GERAIS'!$B$23+12,IF((F154-('DADOS GERAIS'!$B$19-C154)*'DADOS GERAIS'!$B$23)&lt;'DADOS GERAIS'!$B$24,(F154-('DADOS GERAIS'!$B$19-C154)*'DADOS GERAIS'!$B$23),'DADOS GERAIS'!$B$24),('DADOS GERAIS'!$B$20-C154)*'DADOS GERAIS'!$B$23+12)&lt;0,0,IF(IF((F154-('DADOS GERAIS'!$B$19-C154)*'DADOS GERAIS'!$B$23)&lt;'DADOS GERAIS'!$B$24,(F154-('DADOS GERAIS'!$B$19-C154)*'DADOS GERAIS'!$B$23),'DADOS GERAIS'!$B$24)&lt;('DADOS GERAIS'!$B$20-C154)*'DADOS GERAIS'!$B$23+12,IF((F154-('DADOS GERAIS'!$B$19-C154)*'DADOS GERAIS'!$B$23)&lt;'DADOS GERAIS'!$B$24,(F154-('DADOS GERAIS'!$B$19-C154)*'DADOS GERAIS'!$B$23),'DADOS GERAIS'!$B$24),('DADOS GERAIS'!$B$20-C154)*'DADOS GERAIS'!$B$23+12)),"")</f>
        <v/>
      </c>
      <c r="H154" s="230" t="str">
        <f t="shared" si="4"/>
        <v/>
      </c>
      <c r="I154" s="232" t="str">
        <f t="shared" si="5"/>
        <v/>
      </c>
      <c r="J154" s="233" t="str">
        <f>IF(D154&lt;&gt;0,IF(H154&gt;F154,(I154*F154*D154)/'DADOS GERAIS'!$B$24,(I154*H154*D154)/'DADOS GERAIS'!$B$24),"")</f>
        <v/>
      </c>
      <c r="K154" s="2"/>
      <c r="L154" s="19"/>
      <c r="M154" s="242" t="str">
        <f>IF(D154="","",IF(E154&gt;$E$14,"ERRO",J154+((K154*D154)+(L154/'DADOS GERAIS'!$B$23*D154))/'DADOS GERAIS'!$B$24*$E154))</f>
        <v/>
      </c>
    </row>
    <row r="155" spans="1:13" x14ac:dyDescent="0.2">
      <c r="A155" s="60"/>
      <c r="B155" s="26"/>
      <c r="C155" s="31"/>
      <c r="D155" s="33"/>
      <c r="E155" s="72"/>
      <c r="F155" s="71"/>
      <c r="G155" s="211" t="str">
        <f>IF(F155&lt;&gt;0,IF(IF(IF((F155-('DADOS GERAIS'!$B$19-C155)*'DADOS GERAIS'!$B$23)&lt;'DADOS GERAIS'!$B$24,(F155-('DADOS GERAIS'!$B$19-C155)*'DADOS GERAIS'!$B$23),'DADOS GERAIS'!$B$24)&lt;('DADOS GERAIS'!$B$20-C155)*'DADOS GERAIS'!$B$23+12,IF((F155-('DADOS GERAIS'!$B$19-C155)*'DADOS GERAIS'!$B$23)&lt;'DADOS GERAIS'!$B$24,(F155-('DADOS GERAIS'!$B$19-C155)*'DADOS GERAIS'!$B$23),'DADOS GERAIS'!$B$24),('DADOS GERAIS'!$B$20-C155)*'DADOS GERAIS'!$B$23+12)&lt;0,0,IF(IF((F155-('DADOS GERAIS'!$B$19-C155)*'DADOS GERAIS'!$B$23)&lt;'DADOS GERAIS'!$B$24,(F155-('DADOS GERAIS'!$B$19-C155)*'DADOS GERAIS'!$B$23),'DADOS GERAIS'!$B$24)&lt;('DADOS GERAIS'!$B$20-C155)*'DADOS GERAIS'!$B$23+12,IF((F155-('DADOS GERAIS'!$B$19-C155)*'DADOS GERAIS'!$B$23)&lt;'DADOS GERAIS'!$B$24,(F155-('DADOS GERAIS'!$B$19-C155)*'DADOS GERAIS'!$B$23),'DADOS GERAIS'!$B$24),('DADOS GERAIS'!$B$20-C155)*'DADOS GERAIS'!$B$23+12)),"")</f>
        <v/>
      </c>
      <c r="H155" s="230" t="str">
        <f t="shared" si="4"/>
        <v/>
      </c>
      <c r="I155" s="232" t="str">
        <f t="shared" si="5"/>
        <v/>
      </c>
      <c r="J155" s="233" t="str">
        <f>IF(D155&lt;&gt;0,IF(H155&gt;F155,(I155*F155*D155)/'DADOS GERAIS'!$B$24,(I155*H155*D155)/'DADOS GERAIS'!$B$24),"")</f>
        <v/>
      </c>
      <c r="K155" s="2"/>
      <c r="L155" s="19"/>
      <c r="M155" s="242" t="str">
        <f>IF(D155="","",IF(E155&gt;$E$14,"ERRO",J155+((K155*D155)+(L155/'DADOS GERAIS'!$B$23*D155))/'DADOS GERAIS'!$B$24*$E155))</f>
        <v/>
      </c>
    </row>
    <row r="156" spans="1:13" x14ac:dyDescent="0.2">
      <c r="A156" s="60"/>
      <c r="B156" s="26"/>
      <c r="C156" s="31"/>
      <c r="D156" s="33"/>
      <c r="E156" s="72"/>
      <c r="F156" s="71"/>
      <c r="G156" s="211" t="str">
        <f>IF(F156&lt;&gt;0,IF(IF(IF((F156-('DADOS GERAIS'!$B$19-C156)*'DADOS GERAIS'!$B$23)&lt;'DADOS GERAIS'!$B$24,(F156-('DADOS GERAIS'!$B$19-C156)*'DADOS GERAIS'!$B$23),'DADOS GERAIS'!$B$24)&lt;('DADOS GERAIS'!$B$20-C156)*'DADOS GERAIS'!$B$23+12,IF((F156-('DADOS GERAIS'!$B$19-C156)*'DADOS GERAIS'!$B$23)&lt;'DADOS GERAIS'!$B$24,(F156-('DADOS GERAIS'!$B$19-C156)*'DADOS GERAIS'!$B$23),'DADOS GERAIS'!$B$24),('DADOS GERAIS'!$B$20-C156)*'DADOS GERAIS'!$B$23+12)&lt;0,0,IF(IF((F156-('DADOS GERAIS'!$B$19-C156)*'DADOS GERAIS'!$B$23)&lt;'DADOS GERAIS'!$B$24,(F156-('DADOS GERAIS'!$B$19-C156)*'DADOS GERAIS'!$B$23),'DADOS GERAIS'!$B$24)&lt;('DADOS GERAIS'!$B$20-C156)*'DADOS GERAIS'!$B$23+12,IF((F156-('DADOS GERAIS'!$B$19-C156)*'DADOS GERAIS'!$B$23)&lt;'DADOS GERAIS'!$B$24,(F156-('DADOS GERAIS'!$B$19-C156)*'DADOS GERAIS'!$B$23),'DADOS GERAIS'!$B$24),('DADOS GERAIS'!$B$20-C156)*'DADOS GERAIS'!$B$23+12)),"")</f>
        <v/>
      </c>
      <c r="H156" s="230" t="str">
        <f t="shared" si="4"/>
        <v/>
      </c>
      <c r="I156" s="232" t="str">
        <f t="shared" si="5"/>
        <v/>
      </c>
      <c r="J156" s="233" t="str">
        <f>IF(D156&lt;&gt;0,IF(H156&gt;F156,(I156*F156*D156)/'DADOS GERAIS'!$B$24,(I156*H156*D156)/'DADOS GERAIS'!$B$24),"")</f>
        <v/>
      </c>
      <c r="K156" s="2"/>
      <c r="L156" s="19"/>
      <c r="M156" s="242" t="str">
        <f>IF(D156="","",IF(E156&gt;$E$14,"ERRO",J156+((K156*D156)+(L156/'DADOS GERAIS'!$B$23*D156))/'DADOS GERAIS'!$B$24*$E156))</f>
        <v/>
      </c>
    </row>
    <row r="157" spans="1:13" x14ac:dyDescent="0.2">
      <c r="A157" s="60"/>
      <c r="B157" s="26"/>
      <c r="C157" s="31"/>
      <c r="D157" s="33"/>
      <c r="E157" s="72"/>
      <c r="F157" s="71"/>
      <c r="G157" s="211" t="str">
        <f>IF(F157&lt;&gt;0,IF(IF(IF((F157-('DADOS GERAIS'!$B$19-C157)*'DADOS GERAIS'!$B$23)&lt;'DADOS GERAIS'!$B$24,(F157-('DADOS GERAIS'!$B$19-C157)*'DADOS GERAIS'!$B$23),'DADOS GERAIS'!$B$24)&lt;('DADOS GERAIS'!$B$20-C157)*'DADOS GERAIS'!$B$23+12,IF((F157-('DADOS GERAIS'!$B$19-C157)*'DADOS GERAIS'!$B$23)&lt;'DADOS GERAIS'!$B$24,(F157-('DADOS GERAIS'!$B$19-C157)*'DADOS GERAIS'!$B$23),'DADOS GERAIS'!$B$24),('DADOS GERAIS'!$B$20-C157)*'DADOS GERAIS'!$B$23+12)&lt;0,0,IF(IF((F157-('DADOS GERAIS'!$B$19-C157)*'DADOS GERAIS'!$B$23)&lt;'DADOS GERAIS'!$B$24,(F157-('DADOS GERAIS'!$B$19-C157)*'DADOS GERAIS'!$B$23),'DADOS GERAIS'!$B$24)&lt;('DADOS GERAIS'!$B$20-C157)*'DADOS GERAIS'!$B$23+12,IF((F157-('DADOS GERAIS'!$B$19-C157)*'DADOS GERAIS'!$B$23)&lt;'DADOS GERAIS'!$B$24,(F157-('DADOS GERAIS'!$B$19-C157)*'DADOS GERAIS'!$B$23),'DADOS GERAIS'!$B$24),('DADOS GERAIS'!$B$20-C157)*'DADOS GERAIS'!$B$23+12)),"")</f>
        <v/>
      </c>
      <c r="H157" s="230" t="str">
        <f t="shared" si="4"/>
        <v/>
      </c>
      <c r="I157" s="232" t="str">
        <f t="shared" si="5"/>
        <v/>
      </c>
      <c r="J157" s="233" t="str">
        <f>IF(D157&lt;&gt;0,IF(H157&gt;F157,(I157*F157*D157)/'DADOS GERAIS'!$B$24,(I157*H157*D157)/'DADOS GERAIS'!$B$24),"")</f>
        <v/>
      </c>
      <c r="K157" s="2"/>
      <c r="L157" s="19"/>
      <c r="M157" s="242" t="str">
        <f>IF(D157="","",IF(E157&gt;$E$14,"ERRO",J157+((K157*D157)+(L157/'DADOS GERAIS'!$B$23*D157))/'DADOS GERAIS'!$B$24*$E157))</f>
        <v/>
      </c>
    </row>
    <row r="158" spans="1:13" x14ac:dyDescent="0.2">
      <c r="A158" s="60"/>
      <c r="B158" s="26"/>
      <c r="C158" s="31"/>
      <c r="D158" s="33"/>
      <c r="E158" s="72"/>
      <c r="F158" s="71"/>
      <c r="G158" s="211" t="str">
        <f>IF(F158&lt;&gt;0,IF(IF(IF((F158-('DADOS GERAIS'!$B$19-C158)*'DADOS GERAIS'!$B$23)&lt;'DADOS GERAIS'!$B$24,(F158-('DADOS GERAIS'!$B$19-C158)*'DADOS GERAIS'!$B$23),'DADOS GERAIS'!$B$24)&lt;('DADOS GERAIS'!$B$20-C158)*'DADOS GERAIS'!$B$23+12,IF((F158-('DADOS GERAIS'!$B$19-C158)*'DADOS GERAIS'!$B$23)&lt;'DADOS GERAIS'!$B$24,(F158-('DADOS GERAIS'!$B$19-C158)*'DADOS GERAIS'!$B$23),'DADOS GERAIS'!$B$24),('DADOS GERAIS'!$B$20-C158)*'DADOS GERAIS'!$B$23+12)&lt;0,0,IF(IF((F158-('DADOS GERAIS'!$B$19-C158)*'DADOS GERAIS'!$B$23)&lt;'DADOS GERAIS'!$B$24,(F158-('DADOS GERAIS'!$B$19-C158)*'DADOS GERAIS'!$B$23),'DADOS GERAIS'!$B$24)&lt;('DADOS GERAIS'!$B$20-C158)*'DADOS GERAIS'!$B$23+12,IF((F158-('DADOS GERAIS'!$B$19-C158)*'DADOS GERAIS'!$B$23)&lt;'DADOS GERAIS'!$B$24,(F158-('DADOS GERAIS'!$B$19-C158)*'DADOS GERAIS'!$B$23),'DADOS GERAIS'!$B$24),('DADOS GERAIS'!$B$20-C158)*'DADOS GERAIS'!$B$23+12)),"")</f>
        <v/>
      </c>
      <c r="H158" s="230" t="str">
        <f t="shared" si="4"/>
        <v/>
      </c>
      <c r="I158" s="232" t="str">
        <f t="shared" si="5"/>
        <v/>
      </c>
      <c r="J158" s="233" t="str">
        <f>IF(D158&lt;&gt;0,IF(H158&gt;F158,(I158*F158*D158)/'DADOS GERAIS'!$B$24,(I158*H158*D158)/'DADOS GERAIS'!$B$24),"")</f>
        <v/>
      </c>
      <c r="K158" s="2"/>
      <c r="L158" s="19"/>
      <c r="M158" s="242" t="str">
        <f>IF(D158="","",IF(E158&gt;$E$14,"ERRO",J158+((K158*D158)+(L158/'DADOS GERAIS'!$B$23*D158))/'DADOS GERAIS'!$B$24*$E158))</f>
        <v/>
      </c>
    </row>
    <row r="159" spans="1:13" x14ac:dyDescent="0.2">
      <c r="A159" s="60"/>
      <c r="B159" s="26"/>
      <c r="C159" s="31"/>
      <c r="D159" s="33"/>
      <c r="E159" s="72"/>
      <c r="F159" s="71"/>
      <c r="G159" s="211" t="str">
        <f>IF(F159&lt;&gt;0,IF(IF(IF((F159-('DADOS GERAIS'!$B$19-C159)*'DADOS GERAIS'!$B$23)&lt;'DADOS GERAIS'!$B$24,(F159-('DADOS GERAIS'!$B$19-C159)*'DADOS GERAIS'!$B$23),'DADOS GERAIS'!$B$24)&lt;('DADOS GERAIS'!$B$20-C159)*'DADOS GERAIS'!$B$23+12,IF((F159-('DADOS GERAIS'!$B$19-C159)*'DADOS GERAIS'!$B$23)&lt;'DADOS GERAIS'!$B$24,(F159-('DADOS GERAIS'!$B$19-C159)*'DADOS GERAIS'!$B$23),'DADOS GERAIS'!$B$24),('DADOS GERAIS'!$B$20-C159)*'DADOS GERAIS'!$B$23+12)&lt;0,0,IF(IF((F159-('DADOS GERAIS'!$B$19-C159)*'DADOS GERAIS'!$B$23)&lt;'DADOS GERAIS'!$B$24,(F159-('DADOS GERAIS'!$B$19-C159)*'DADOS GERAIS'!$B$23),'DADOS GERAIS'!$B$24)&lt;('DADOS GERAIS'!$B$20-C159)*'DADOS GERAIS'!$B$23+12,IF((F159-('DADOS GERAIS'!$B$19-C159)*'DADOS GERAIS'!$B$23)&lt;'DADOS GERAIS'!$B$24,(F159-('DADOS GERAIS'!$B$19-C159)*'DADOS GERAIS'!$B$23),'DADOS GERAIS'!$B$24),('DADOS GERAIS'!$B$20-C159)*'DADOS GERAIS'!$B$23+12)),"")</f>
        <v/>
      </c>
      <c r="H159" s="230" t="str">
        <f t="shared" si="4"/>
        <v/>
      </c>
      <c r="I159" s="232" t="str">
        <f t="shared" si="5"/>
        <v/>
      </c>
      <c r="J159" s="233" t="str">
        <f>IF(D159&lt;&gt;0,IF(H159&gt;F159,(I159*F159*D159)/'DADOS GERAIS'!$B$24,(I159*H159*D159)/'DADOS GERAIS'!$B$24),"")</f>
        <v/>
      </c>
      <c r="K159" s="2"/>
      <c r="L159" s="19"/>
      <c r="M159" s="242" t="str">
        <f>IF(D159="","",IF(E159&gt;$E$14,"ERRO",J159+((K159*D159)+(L159/'DADOS GERAIS'!$B$23*D159))/'DADOS GERAIS'!$B$24*$E159))</f>
        <v/>
      </c>
    </row>
    <row r="160" spans="1:13" x14ac:dyDescent="0.2">
      <c r="A160" s="60"/>
      <c r="B160" s="26"/>
      <c r="C160" s="31"/>
      <c r="D160" s="33"/>
      <c r="E160" s="72"/>
      <c r="F160" s="71"/>
      <c r="G160" s="211" t="str">
        <f>IF(F160&lt;&gt;0,IF(IF(IF((F160-('DADOS GERAIS'!$B$19-C160)*'DADOS GERAIS'!$B$23)&lt;'DADOS GERAIS'!$B$24,(F160-('DADOS GERAIS'!$B$19-C160)*'DADOS GERAIS'!$B$23),'DADOS GERAIS'!$B$24)&lt;('DADOS GERAIS'!$B$20-C160)*'DADOS GERAIS'!$B$23+12,IF((F160-('DADOS GERAIS'!$B$19-C160)*'DADOS GERAIS'!$B$23)&lt;'DADOS GERAIS'!$B$24,(F160-('DADOS GERAIS'!$B$19-C160)*'DADOS GERAIS'!$B$23),'DADOS GERAIS'!$B$24),('DADOS GERAIS'!$B$20-C160)*'DADOS GERAIS'!$B$23+12)&lt;0,0,IF(IF((F160-('DADOS GERAIS'!$B$19-C160)*'DADOS GERAIS'!$B$23)&lt;'DADOS GERAIS'!$B$24,(F160-('DADOS GERAIS'!$B$19-C160)*'DADOS GERAIS'!$B$23),'DADOS GERAIS'!$B$24)&lt;('DADOS GERAIS'!$B$20-C160)*'DADOS GERAIS'!$B$23+12,IF((F160-('DADOS GERAIS'!$B$19-C160)*'DADOS GERAIS'!$B$23)&lt;'DADOS GERAIS'!$B$24,(F160-('DADOS GERAIS'!$B$19-C160)*'DADOS GERAIS'!$B$23),'DADOS GERAIS'!$B$24),('DADOS GERAIS'!$B$20-C160)*'DADOS GERAIS'!$B$23+12)),"")</f>
        <v/>
      </c>
      <c r="H160" s="230" t="str">
        <f t="shared" si="4"/>
        <v/>
      </c>
      <c r="I160" s="232" t="str">
        <f t="shared" si="5"/>
        <v/>
      </c>
      <c r="J160" s="233" t="str">
        <f>IF(D160&lt;&gt;0,IF(H160&gt;F160,(I160*F160*D160)/'DADOS GERAIS'!$B$24,(I160*H160*D160)/'DADOS GERAIS'!$B$24),"")</f>
        <v/>
      </c>
      <c r="K160" s="2"/>
      <c r="L160" s="19"/>
      <c r="M160" s="242" t="str">
        <f>IF(D160="","",IF(E160&gt;$E$14,"ERRO",J160+((K160*D160)+(L160/'DADOS GERAIS'!$B$23*D160))/'DADOS GERAIS'!$B$24*$E160))</f>
        <v/>
      </c>
    </row>
    <row r="161" spans="1:13" x14ac:dyDescent="0.2">
      <c r="A161" s="60"/>
      <c r="B161" s="26"/>
      <c r="C161" s="31"/>
      <c r="D161" s="33"/>
      <c r="E161" s="72"/>
      <c r="F161" s="71"/>
      <c r="G161" s="211" t="str">
        <f>IF(F161&lt;&gt;0,IF(IF(IF((F161-('DADOS GERAIS'!$B$19-C161)*'DADOS GERAIS'!$B$23)&lt;'DADOS GERAIS'!$B$24,(F161-('DADOS GERAIS'!$B$19-C161)*'DADOS GERAIS'!$B$23),'DADOS GERAIS'!$B$24)&lt;('DADOS GERAIS'!$B$20-C161)*'DADOS GERAIS'!$B$23+12,IF((F161-('DADOS GERAIS'!$B$19-C161)*'DADOS GERAIS'!$B$23)&lt;'DADOS GERAIS'!$B$24,(F161-('DADOS GERAIS'!$B$19-C161)*'DADOS GERAIS'!$B$23),'DADOS GERAIS'!$B$24),('DADOS GERAIS'!$B$20-C161)*'DADOS GERAIS'!$B$23+12)&lt;0,0,IF(IF((F161-('DADOS GERAIS'!$B$19-C161)*'DADOS GERAIS'!$B$23)&lt;'DADOS GERAIS'!$B$24,(F161-('DADOS GERAIS'!$B$19-C161)*'DADOS GERAIS'!$B$23),'DADOS GERAIS'!$B$24)&lt;('DADOS GERAIS'!$B$20-C161)*'DADOS GERAIS'!$B$23+12,IF((F161-('DADOS GERAIS'!$B$19-C161)*'DADOS GERAIS'!$B$23)&lt;'DADOS GERAIS'!$B$24,(F161-('DADOS GERAIS'!$B$19-C161)*'DADOS GERAIS'!$B$23),'DADOS GERAIS'!$B$24),('DADOS GERAIS'!$B$20-C161)*'DADOS GERAIS'!$B$23+12)),"")</f>
        <v/>
      </c>
      <c r="H161" s="230" t="str">
        <f t="shared" si="4"/>
        <v/>
      </c>
      <c r="I161" s="232" t="str">
        <f t="shared" si="5"/>
        <v/>
      </c>
      <c r="J161" s="233" t="str">
        <f>IF(D161&lt;&gt;0,IF(H161&gt;F161,(I161*F161*D161)/'DADOS GERAIS'!$B$24,(I161*H161*D161)/'DADOS GERAIS'!$B$24),"")</f>
        <v/>
      </c>
      <c r="K161" s="2"/>
      <c r="L161" s="19"/>
      <c r="M161" s="242" t="str">
        <f>IF(D161="","",IF(E161&gt;$E$14,"ERRO",J161+((K161*D161)+(L161/'DADOS GERAIS'!$B$23*D161))/'DADOS GERAIS'!$B$24*$E161))</f>
        <v/>
      </c>
    </row>
    <row r="162" spans="1:13" x14ac:dyDescent="0.2">
      <c r="A162" s="60"/>
      <c r="B162" s="26"/>
      <c r="C162" s="31"/>
      <c r="D162" s="33"/>
      <c r="E162" s="72"/>
      <c r="F162" s="71"/>
      <c r="G162" s="211" t="str">
        <f>IF(F162&lt;&gt;0,IF(IF(IF((F162-('DADOS GERAIS'!$B$19-C162)*'DADOS GERAIS'!$B$23)&lt;'DADOS GERAIS'!$B$24,(F162-('DADOS GERAIS'!$B$19-C162)*'DADOS GERAIS'!$B$23),'DADOS GERAIS'!$B$24)&lt;('DADOS GERAIS'!$B$20-C162)*'DADOS GERAIS'!$B$23+12,IF((F162-('DADOS GERAIS'!$B$19-C162)*'DADOS GERAIS'!$B$23)&lt;'DADOS GERAIS'!$B$24,(F162-('DADOS GERAIS'!$B$19-C162)*'DADOS GERAIS'!$B$23),'DADOS GERAIS'!$B$24),('DADOS GERAIS'!$B$20-C162)*'DADOS GERAIS'!$B$23+12)&lt;0,0,IF(IF((F162-('DADOS GERAIS'!$B$19-C162)*'DADOS GERAIS'!$B$23)&lt;'DADOS GERAIS'!$B$24,(F162-('DADOS GERAIS'!$B$19-C162)*'DADOS GERAIS'!$B$23),'DADOS GERAIS'!$B$24)&lt;('DADOS GERAIS'!$B$20-C162)*'DADOS GERAIS'!$B$23+12,IF((F162-('DADOS GERAIS'!$B$19-C162)*'DADOS GERAIS'!$B$23)&lt;'DADOS GERAIS'!$B$24,(F162-('DADOS GERAIS'!$B$19-C162)*'DADOS GERAIS'!$B$23),'DADOS GERAIS'!$B$24),('DADOS GERAIS'!$B$20-C162)*'DADOS GERAIS'!$B$23+12)),"")</f>
        <v/>
      </c>
      <c r="H162" s="230" t="str">
        <f t="shared" si="4"/>
        <v/>
      </c>
      <c r="I162" s="232" t="str">
        <f t="shared" si="5"/>
        <v/>
      </c>
      <c r="J162" s="233" t="str">
        <f>IF(D162&lt;&gt;0,IF(H162&gt;F162,(I162*F162*D162)/'DADOS GERAIS'!$B$24,(I162*H162*D162)/'DADOS GERAIS'!$B$24),"")</f>
        <v/>
      </c>
      <c r="K162" s="2"/>
      <c r="L162" s="19"/>
      <c r="M162" s="242" t="str">
        <f>IF(D162="","",IF(E162&gt;$E$14,"ERRO",J162+((K162*D162)+(L162/'DADOS GERAIS'!$B$23*D162))/'DADOS GERAIS'!$B$24*$E162))</f>
        <v/>
      </c>
    </row>
    <row r="163" spans="1:13" x14ac:dyDescent="0.2">
      <c r="A163" s="60"/>
      <c r="B163" s="26"/>
      <c r="C163" s="31"/>
      <c r="D163" s="33"/>
      <c r="E163" s="72"/>
      <c r="F163" s="71"/>
      <c r="G163" s="211" t="str">
        <f>IF(F163&lt;&gt;0,IF(IF(IF((F163-('DADOS GERAIS'!$B$19-C163)*'DADOS GERAIS'!$B$23)&lt;'DADOS GERAIS'!$B$24,(F163-('DADOS GERAIS'!$B$19-C163)*'DADOS GERAIS'!$B$23),'DADOS GERAIS'!$B$24)&lt;('DADOS GERAIS'!$B$20-C163)*'DADOS GERAIS'!$B$23+12,IF((F163-('DADOS GERAIS'!$B$19-C163)*'DADOS GERAIS'!$B$23)&lt;'DADOS GERAIS'!$B$24,(F163-('DADOS GERAIS'!$B$19-C163)*'DADOS GERAIS'!$B$23),'DADOS GERAIS'!$B$24),('DADOS GERAIS'!$B$20-C163)*'DADOS GERAIS'!$B$23+12)&lt;0,0,IF(IF((F163-('DADOS GERAIS'!$B$19-C163)*'DADOS GERAIS'!$B$23)&lt;'DADOS GERAIS'!$B$24,(F163-('DADOS GERAIS'!$B$19-C163)*'DADOS GERAIS'!$B$23),'DADOS GERAIS'!$B$24)&lt;('DADOS GERAIS'!$B$20-C163)*'DADOS GERAIS'!$B$23+12,IF((F163-('DADOS GERAIS'!$B$19-C163)*'DADOS GERAIS'!$B$23)&lt;'DADOS GERAIS'!$B$24,(F163-('DADOS GERAIS'!$B$19-C163)*'DADOS GERAIS'!$B$23),'DADOS GERAIS'!$B$24),('DADOS GERAIS'!$B$20-C163)*'DADOS GERAIS'!$B$23+12)),"")</f>
        <v/>
      </c>
      <c r="H163" s="230" t="str">
        <f t="shared" si="4"/>
        <v/>
      </c>
      <c r="I163" s="232" t="str">
        <f t="shared" si="5"/>
        <v/>
      </c>
      <c r="J163" s="233" t="str">
        <f>IF(D163&lt;&gt;0,IF(H163&gt;F163,(I163*F163*D163)/'DADOS GERAIS'!$B$24,(I163*H163*D163)/'DADOS GERAIS'!$B$24),"")</f>
        <v/>
      </c>
      <c r="K163" s="2"/>
      <c r="L163" s="19"/>
      <c r="M163" s="242" t="str">
        <f>IF(D163="","",IF(E163&gt;$E$14,"ERRO",J163+((K163*D163)+(L163/'DADOS GERAIS'!$B$23*D163))/'DADOS GERAIS'!$B$24*$E163))</f>
        <v/>
      </c>
    </row>
    <row r="164" spans="1:13" x14ac:dyDescent="0.2">
      <c r="A164" s="60"/>
      <c r="B164" s="26"/>
      <c r="C164" s="31"/>
      <c r="D164" s="33"/>
      <c r="E164" s="72"/>
      <c r="F164" s="71"/>
      <c r="G164" s="211" t="str">
        <f>IF(F164&lt;&gt;0,IF(IF(IF((F164-('DADOS GERAIS'!$B$19-C164)*'DADOS GERAIS'!$B$23)&lt;'DADOS GERAIS'!$B$24,(F164-('DADOS GERAIS'!$B$19-C164)*'DADOS GERAIS'!$B$23),'DADOS GERAIS'!$B$24)&lt;('DADOS GERAIS'!$B$20-C164)*'DADOS GERAIS'!$B$23+12,IF((F164-('DADOS GERAIS'!$B$19-C164)*'DADOS GERAIS'!$B$23)&lt;'DADOS GERAIS'!$B$24,(F164-('DADOS GERAIS'!$B$19-C164)*'DADOS GERAIS'!$B$23),'DADOS GERAIS'!$B$24),('DADOS GERAIS'!$B$20-C164)*'DADOS GERAIS'!$B$23+12)&lt;0,0,IF(IF((F164-('DADOS GERAIS'!$B$19-C164)*'DADOS GERAIS'!$B$23)&lt;'DADOS GERAIS'!$B$24,(F164-('DADOS GERAIS'!$B$19-C164)*'DADOS GERAIS'!$B$23),'DADOS GERAIS'!$B$24)&lt;('DADOS GERAIS'!$B$20-C164)*'DADOS GERAIS'!$B$23+12,IF((F164-('DADOS GERAIS'!$B$19-C164)*'DADOS GERAIS'!$B$23)&lt;'DADOS GERAIS'!$B$24,(F164-('DADOS GERAIS'!$B$19-C164)*'DADOS GERAIS'!$B$23),'DADOS GERAIS'!$B$24),('DADOS GERAIS'!$B$20-C164)*'DADOS GERAIS'!$B$23+12)),"")</f>
        <v/>
      </c>
      <c r="H164" s="230" t="str">
        <f t="shared" si="4"/>
        <v/>
      </c>
      <c r="I164" s="232" t="str">
        <f t="shared" si="5"/>
        <v/>
      </c>
      <c r="J164" s="233" t="str">
        <f>IF(D164&lt;&gt;0,IF(H164&gt;F164,(I164*F164*D164)/'DADOS GERAIS'!$B$24,(I164*H164*D164)/'DADOS GERAIS'!$B$24),"")</f>
        <v/>
      </c>
      <c r="K164" s="2"/>
      <c r="L164" s="19"/>
      <c r="M164" s="242" t="str">
        <f>IF(D164="","",IF(E164&gt;$E$14,"ERRO",J164+((K164*D164)+(L164/'DADOS GERAIS'!$B$23*D164))/'DADOS GERAIS'!$B$24*$E164))</f>
        <v/>
      </c>
    </row>
    <row r="165" spans="1:13" x14ac:dyDescent="0.2">
      <c r="A165" s="60"/>
      <c r="B165" s="26"/>
      <c r="C165" s="31"/>
      <c r="D165" s="33"/>
      <c r="E165" s="72"/>
      <c r="F165" s="71"/>
      <c r="G165" s="211" t="str">
        <f>IF(F165&lt;&gt;0,IF(IF(IF((F165-('DADOS GERAIS'!$B$19-C165)*'DADOS GERAIS'!$B$23)&lt;'DADOS GERAIS'!$B$24,(F165-('DADOS GERAIS'!$B$19-C165)*'DADOS GERAIS'!$B$23),'DADOS GERAIS'!$B$24)&lt;('DADOS GERAIS'!$B$20-C165)*'DADOS GERAIS'!$B$23+12,IF((F165-('DADOS GERAIS'!$B$19-C165)*'DADOS GERAIS'!$B$23)&lt;'DADOS GERAIS'!$B$24,(F165-('DADOS GERAIS'!$B$19-C165)*'DADOS GERAIS'!$B$23),'DADOS GERAIS'!$B$24),('DADOS GERAIS'!$B$20-C165)*'DADOS GERAIS'!$B$23+12)&lt;0,0,IF(IF((F165-('DADOS GERAIS'!$B$19-C165)*'DADOS GERAIS'!$B$23)&lt;'DADOS GERAIS'!$B$24,(F165-('DADOS GERAIS'!$B$19-C165)*'DADOS GERAIS'!$B$23),'DADOS GERAIS'!$B$24)&lt;('DADOS GERAIS'!$B$20-C165)*'DADOS GERAIS'!$B$23+12,IF((F165-('DADOS GERAIS'!$B$19-C165)*'DADOS GERAIS'!$B$23)&lt;'DADOS GERAIS'!$B$24,(F165-('DADOS GERAIS'!$B$19-C165)*'DADOS GERAIS'!$B$23),'DADOS GERAIS'!$B$24),('DADOS GERAIS'!$B$20-C165)*'DADOS GERAIS'!$B$23+12)),"")</f>
        <v/>
      </c>
      <c r="H165" s="230" t="str">
        <f t="shared" si="4"/>
        <v/>
      </c>
      <c r="I165" s="232" t="str">
        <f t="shared" si="5"/>
        <v/>
      </c>
      <c r="J165" s="233" t="str">
        <f>IF(D165&lt;&gt;0,IF(H165&gt;F165,(I165*F165*D165)/'DADOS GERAIS'!$B$24,(I165*H165*D165)/'DADOS GERAIS'!$B$24),"")</f>
        <v/>
      </c>
      <c r="K165" s="2"/>
      <c r="L165" s="19"/>
      <c r="M165" s="242" t="str">
        <f>IF(D165="","",IF(E165&gt;$E$14,"ERRO",J165+((K165*D165)+(L165/'DADOS GERAIS'!$B$23*D165))/'DADOS GERAIS'!$B$24*$E165))</f>
        <v/>
      </c>
    </row>
    <row r="166" spans="1:13" x14ac:dyDescent="0.2">
      <c r="A166" s="60"/>
      <c r="B166" s="26"/>
      <c r="C166" s="31"/>
      <c r="D166" s="33"/>
      <c r="E166" s="72"/>
      <c r="F166" s="71"/>
      <c r="G166" s="211" t="str">
        <f>IF(F166&lt;&gt;0,IF(IF(IF((F166-('DADOS GERAIS'!$B$19-C166)*'DADOS GERAIS'!$B$23)&lt;'DADOS GERAIS'!$B$24,(F166-('DADOS GERAIS'!$B$19-C166)*'DADOS GERAIS'!$B$23),'DADOS GERAIS'!$B$24)&lt;('DADOS GERAIS'!$B$20-C166)*'DADOS GERAIS'!$B$23+12,IF((F166-('DADOS GERAIS'!$B$19-C166)*'DADOS GERAIS'!$B$23)&lt;'DADOS GERAIS'!$B$24,(F166-('DADOS GERAIS'!$B$19-C166)*'DADOS GERAIS'!$B$23),'DADOS GERAIS'!$B$24),('DADOS GERAIS'!$B$20-C166)*'DADOS GERAIS'!$B$23+12)&lt;0,0,IF(IF((F166-('DADOS GERAIS'!$B$19-C166)*'DADOS GERAIS'!$B$23)&lt;'DADOS GERAIS'!$B$24,(F166-('DADOS GERAIS'!$B$19-C166)*'DADOS GERAIS'!$B$23),'DADOS GERAIS'!$B$24)&lt;('DADOS GERAIS'!$B$20-C166)*'DADOS GERAIS'!$B$23+12,IF((F166-('DADOS GERAIS'!$B$19-C166)*'DADOS GERAIS'!$B$23)&lt;'DADOS GERAIS'!$B$24,(F166-('DADOS GERAIS'!$B$19-C166)*'DADOS GERAIS'!$B$23),'DADOS GERAIS'!$B$24),('DADOS GERAIS'!$B$20-C166)*'DADOS GERAIS'!$B$23+12)),"")</f>
        <v/>
      </c>
      <c r="H166" s="230" t="str">
        <f t="shared" si="4"/>
        <v/>
      </c>
      <c r="I166" s="232" t="str">
        <f t="shared" si="5"/>
        <v/>
      </c>
      <c r="J166" s="233" t="str">
        <f>IF(D166&lt;&gt;0,IF(H166&gt;F166,(I166*F166*D166)/'DADOS GERAIS'!$B$24,(I166*H166*D166)/'DADOS GERAIS'!$B$24),"")</f>
        <v/>
      </c>
      <c r="K166" s="2"/>
      <c r="L166" s="19"/>
      <c r="M166" s="242" t="str">
        <f>IF(D166="","",IF(E166&gt;$E$14,"ERRO",J166+((K166*D166)+(L166/'DADOS GERAIS'!$B$23*D166))/'DADOS GERAIS'!$B$24*$E166))</f>
        <v/>
      </c>
    </row>
    <row r="167" spans="1:13" x14ac:dyDescent="0.2">
      <c r="A167" s="60"/>
      <c r="B167" s="26"/>
      <c r="C167" s="31"/>
      <c r="D167" s="33"/>
      <c r="E167" s="72"/>
      <c r="F167" s="71"/>
      <c r="G167" s="211" t="str">
        <f>IF(F167&lt;&gt;0,IF(IF(IF((F167-('DADOS GERAIS'!$B$19-C167)*'DADOS GERAIS'!$B$23)&lt;'DADOS GERAIS'!$B$24,(F167-('DADOS GERAIS'!$B$19-C167)*'DADOS GERAIS'!$B$23),'DADOS GERAIS'!$B$24)&lt;('DADOS GERAIS'!$B$20-C167)*'DADOS GERAIS'!$B$23+12,IF((F167-('DADOS GERAIS'!$B$19-C167)*'DADOS GERAIS'!$B$23)&lt;'DADOS GERAIS'!$B$24,(F167-('DADOS GERAIS'!$B$19-C167)*'DADOS GERAIS'!$B$23),'DADOS GERAIS'!$B$24),('DADOS GERAIS'!$B$20-C167)*'DADOS GERAIS'!$B$23+12)&lt;0,0,IF(IF((F167-('DADOS GERAIS'!$B$19-C167)*'DADOS GERAIS'!$B$23)&lt;'DADOS GERAIS'!$B$24,(F167-('DADOS GERAIS'!$B$19-C167)*'DADOS GERAIS'!$B$23),'DADOS GERAIS'!$B$24)&lt;('DADOS GERAIS'!$B$20-C167)*'DADOS GERAIS'!$B$23+12,IF((F167-('DADOS GERAIS'!$B$19-C167)*'DADOS GERAIS'!$B$23)&lt;'DADOS GERAIS'!$B$24,(F167-('DADOS GERAIS'!$B$19-C167)*'DADOS GERAIS'!$B$23),'DADOS GERAIS'!$B$24),('DADOS GERAIS'!$B$20-C167)*'DADOS GERAIS'!$B$23+12)),"")</f>
        <v/>
      </c>
      <c r="H167" s="230" t="str">
        <f t="shared" si="4"/>
        <v/>
      </c>
      <c r="I167" s="232" t="str">
        <f t="shared" si="5"/>
        <v/>
      </c>
      <c r="J167" s="233" t="str">
        <f>IF(D167&lt;&gt;0,IF(H167&gt;F167,(I167*F167*D167)/'DADOS GERAIS'!$B$24,(I167*H167*D167)/'DADOS GERAIS'!$B$24),"")</f>
        <v/>
      </c>
      <c r="K167" s="2"/>
      <c r="L167" s="19"/>
      <c r="M167" s="242" t="str">
        <f>IF(D167="","",IF(E167&gt;$E$14,"ERRO",J167+((K167*D167)+(L167/'DADOS GERAIS'!$B$23*D167))/'DADOS GERAIS'!$B$24*$E167))</f>
        <v/>
      </c>
    </row>
    <row r="168" spans="1:13" x14ac:dyDescent="0.2">
      <c r="A168" s="60"/>
      <c r="B168" s="26"/>
      <c r="C168" s="31"/>
      <c r="D168" s="33"/>
      <c r="E168" s="72"/>
      <c r="F168" s="71"/>
      <c r="G168" s="211" t="str">
        <f>IF(F168&lt;&gt;0,IF(IF(IF((F168-('DADOS GERAIS'!$B$19-C168)*'DADOS GERAIS'!$B$23)&lt;'DADOS GERAIS'!$B$24,(F168-('DADOS GERAIS'!$B$19-C168)*'DADOS GERAIS'!$B$23),'DADOS GERAIS'!$B$24)&lt;('DADOS GERAIS'!$B$20-C168)*'DADOS GERAIS'!$B$23+12,IF((F168-('DADOS GERAIS'!$B$19-C168)*'DADOS GERAIS'!$B$23)&lt;'DADOS GERAIS'!$B$24,(F168-('DADOS GERAIS'!$B$19-C168)*'DADOS GERAIS'!$B$23),'DADOS GERAIS'!$B$24),('DADOS GERAIS'!$B$20-C168)*'DADOS GERAIS'!$B$23+12)&lt;0,0,IF(IF((F168-('DADOS GERAIS'!$B$19-C168)*'DADOS GERAIS'!$B$23)&lt;'DADOS GERAIS'!$B$24,(F168-('DADOS GERAIS'!$B$19-C168)*'DADOS GERAIS'!$B$23),'DADOS GERAIS'!$B$24)&lt;('DADOS GERAIS'!$B$20-C168)*'DADOS GERAIS'!$B$23+12,IF((F168-('DADOS GERAIS'!$B$19-C168)*'DADOS GERAIS'!$B$23)&lt;'DADOS GERAIS'!$B$24,(F168-('DADOS GERAIS'!$B$19-C168)*'DADOS GERAIS'!$B$23),'DADOS GERAIS'!$B$24),('DADOS GERAIS'!$B$20-C168)*'DADOS GERAIS'!$B$23+12)),"")</f>
        <v/>
      </c>
      <c r="H168" s="230" t="str">
        <f t="shared" si="4"/>
        <v/>
      </c>
      <c r="I168" s="232" t="str">
        <f t="shared" si="5"/>
        <v/>
      </c>
      <c r="J168" s="233" t="str">
        <f>IF(D168&lt;&gt;0,IF(H168&gt;F168,(I168*F168*D168)/'DADOS GERAIS'!$B$24,(I168*H168*D168)/'DADOS GERAIS'!$B$24),"")</f>
        <v/>
      </c>
      <c r="K168" s="2"/>
      <c r="L168" s="19"/>
      <c r="M168" s="242" t="str">
        <f>IF(D168="","",IF(E168&gt;$E$14,"ERRO",J168+((K168*D168)+(L168/'DADOS GERAIS'!$B$23*D168))/'DADOS GERAIS'!$B$24*$E168))</f>
        <v/>
      </c>
    </row>
    <row r="169" spans="1:13" x14ac:dyDescent="0.2">
      <c r="A169" s="60"/>
      <c r="B169" s="26"/>
      <c r="C169" s="31"/>
      <c r="D169" s="33"/>
      <c r="E169" s="72"/>
      <c r="F169" s="71"/>
      <c r="G169" s="211" t="str">
        <f>IF(F169&lt;&gt;0,IF(IF(IF((F169-('DADOS GERAIS'!$B$19-C169)*'DADOS GERAIS'!$B$23)&lt;'DADOS GERAIS'!$B$24,(F169-('DADOS GERAIS'!$B$19-C169)*'DADOS GERAIS'!$B$23),'DADOS GERAIS'!$B$24)&lt;('DADOS GERAIS'!$B$20-C169)*'DADOS GERAIS'!$B$23+12,IF((F169-('DADOS GERAIS'!$B$19-C169)*'DADOS GERAIS'!$B$23)&lt;'DADOS GERAIS'!$B$24,(F169-('DADOS GERAIS'!$B$19-C169)*'DADOS GERAIS'!$B$23),'DADOS GERAIS'!$B$24),('DADOS GERAIS'!$B$20-C169)*'DADOS GERAIS'!$B$23+12)&lt;0,0,IF(IF((F169-('DADOS GERAIS'!$B$19-C169)*'DADOS GERAIS'!$B$23)&lt;'DADOS GERAIS'!$B$24,(F169-('DADOS GERAIS'!$B$19-C169)*'DADOS GERAIS'!$B$23),'DADOS GERAIS'!$B$24)&lt;('DADOS GERAIS'!$B$20-C169)*'DADOS GERAIS'!$B$23+12,IF((F169-('DADOS GERAIS'!$B$19-C169)*'DADOS GERAIS'!$B$23)&lt;'DADOS GERAIS'!$B$24,(F169-('DADOS GERAIS'!$B$19-C169)*'DADOS GERAIS'!$B$23),'DADOS GERAIS'!$B$24),('DADOS GERAIS'!$B$20-C169)*'DADOS GERAIS'!$B$23+12)),"")</f>
        <v/>
      </c>
      <c r="H169" s="230" t="str">
        <f t="shared" si="4"/>
        <v/>
      </c>
      <c r="I169" s="232" t="str">
        <f t="shared" si="5"/>
        <v/>
      </c>
      <c r="J169" s="233" t="str">
        <f>IF(D169&lt;&gt;0,IF(H169&gt;F169,(I169*F169*D169)/'DADOS GERAIS'!$B$24,(I169*H169*D169)/'DADOS GERAIS'!$B$24),"")</f>
        <v/>
      </c>
      <c r="K169" s="2"/>
      <c r="L169" s="19"/>
      <c r="M169" s="242" t="str">
        <f>IF(D169="","",IF(E169&gt;$E$14,"ERRO",J169+((K169*D169)+(L169/'DADOS GERAIS'!$B$23*D169))/'DADOS GERAIS'!$B$24*$E169))</f>
        <v/>
      </c>
    </row>
    <row r="170" spans="1:13" x14ac:dyDescent="0.2">
      <c r="A170" s="60"/>
      <c r="B170" s="26"/>
      <c r="C170" s="31"/>
      <c r="D170" s="33"/>
      <c r="E170" s="72"/>
      <c r="F170" s="71"/>
      <c r="G170" s="211" t="str">
        <f>IF(F170&lt;&gt;0,IF(IF(IF((F170-('DADOS GERAIS'!$B$19-C170)*'DADOS GERAIS'!$B$23)&lt;'DADOS GERAIS'!$B$24,(F170-('DADOS GERAIS'!$B$19-C170)*'DADOS GERAIS'!$B$23),'DADOS GERAIS'!$B$24)&lt;('DADOS GERAIS'!$B$20-C170)*'DADOS GERAIS'!$B$23+12,IF((F170-('DADOS GERAIS'!$B$19-C170)*'DADOS GERAIS'!$B$23)&lt;'DADOS GERAIS'!$B$24,(F170-('DADOS GERAIS'!$B$19-C170)*'DADOS GERAIS'!$B$23),'DADOS GERAIS'!$B$24),('DADOS GERAIS'!$B$20-C170)*'DADOS GERAIS'!$B$23+12)&lt;0,0,IF(IF((F170-('DADOS GERAIS'!$B$19-C170)*'DADOS GERAIS'!$B$23)&lt;'DADOS GERAIS'!$B$24,(F170-('DADOS GERAIS'!$B$19-C170)*'DADOS GERAIS'!$B$23),'DADOS GERAIS'!$B$24)&lt;('DADOS GERAIS'!$B$20-C170)*'DADOS GERAIS'!$B$23+12,IF((F170-('DADOS GERAIS'!$B$19-C170)*'DADOS GERAIS'!$B$23)&lt;'DADOS GERAIS'!$B$24,(F170-('DADOS GERAIS'!$B$19-C170)*'DADOS GERAIS'!$B$23),'DADOS GERAIS'!$B$24),('DADOS GERAIS'!$B$20-C170)*'DADOS GERAIS'!$B$23+12)),"")</f>
        <v/>
      </c>
      <c r="H170" s="230" t="str">
        <f t="shared" si="4"/>
        <v/>
      </c>
      <c r="I170" s="232" t="str">
        <f t="shared" si="5"/>
        <v/>
      </c>
      <c r="J170" s="233" t="str">
        <f>IF(D170&lt;&gt;0,IF(H170&gt;F170,(I170*F170*D170)/'DADOS GERAIS'!$B$24,(I170*H170*D170)/'DADOS GERAIS'!$B$24),"")</f>
        <v/>
      </c>
      <c r="K170" s="2"/>
      <c r="L170" s="19"/>
      <c r="M170" s="242" t="str">
        <f>IF(D170="","",IF(E170&gt;$E$14,"ERRO",J170+((K170*D170)+(L170/'DADOS GERAIS'!$B$23*D170))/'DADOS GERAIS'!$B$24*$E170))</f>
        <v/>
      </c>
    </row>
    <row r="171" spans="1:13" x14ac:dyDescent="0.2">
      <c r="A171" s="60"/>
      <c r="B171" s="26"/>
      <c r="C171" s="31"/>
      <c r="D171" s="33"/>
      <c r="E171" s="72"/>
      <c r="F171" s="71"/>
      <c r="G171" s="211" t="str">
        <f>IF(F171&lt;&gt;0,IF(IF(IF((F171-('DADOS GERAIS'!$B$19-C171)*'DADOS GERAIS'!$B$23)&lt;'DADOS GERAIS'!$B$24,(F171-('DADOS GERAIS'!$B$19-C171)*'DADOS GERAIS'!$B$23),'DADOS GERAIS'!$B$24)&lt;('DADOS GERAIS'!$B$20-C171)*'DADOS GERAIS'!$B$23+12,IF((F171-('DADOS GERAIS'!$B$19-C171)*'DADOS GERAIS'!$B$23)&lt;'DADOS GERAIS'!$B$24,(F171-('DADOS GERAIS'!$B$19-C171)*'DADOS GERAIS'!$B$23),'DADOS GERAIS'!$B$24),('DADOS GERAIS'!$B$20-C171)*'DADOS GERAIS'!$B$23+12)&lt;0,0,IF(IF((F171-('DADOS GERAIS'!$B$19-C171)*'DADOS GERAIS'!$B$23)&lt;'DADOS GERAIS'!$B$24,(F171-('DADOS GERAIS'!$B$19-C171)*'DADOS GERAIS'!$B$23),'DADOS GERAIS'!$B$24)&lt;('DADOS GERAIS'!$B$20-C171)*'DADOS GERAIS'!$B$23+12,IF((F171-('DADOS GERAIS'!$B$19-C171)*'DADOS GERAIS'!$B$23)&lt;'DADOS GERAIS'!$B$24,(F171-('DADOS GERAIS'!$B$19-C171)*'DADOS GERAIS'!$B$23),'DADOS GERAIS'!$B$24),('DADOS GERAIS'!$B$20-C171)*'DADOS GERAIS'!$B$23+12)),"")</f>
        <v/>
      </c>
      <c r="H171" s="230" t="str">
        <f t="shared" si="4"/>
        <v/>
      </c>
      <c r="I171" s="232" t="str">
        <f t="shared" si="5"/>
        <v/>
      </c>
      <c r="J171" s="233" t="str">
        <f>IF(D171&lt;&gt;0,IF(H171&gt;F171,(I171*F171*D171)/'DADOS GERAIS'!$B$24,(I171*H171*D171)/'DADOS GERAIS'!$B$24),"")</f>
        <v/>
      </c>
      <c r="K171" s="2"/>
      <c r="L171" s="19"/>
      <c r="M171" s="242" t="str">
        <f>IF(D171="","",IF(E171&gt;$E$14,"ERRO",J171+((K171*D171)+(L171/'DADOS GERAIS'!$B$23*D171))/'DADOS GERAIS'!$B$24*$E171))</f>
        <v/>
      </c>
    </row>
    <row r="172" spans="1:13" x14ac:dyDescent="0.2">
      <c r="A172" s="60"/>
      <c r="B172" s="26"/>
      <c r="C172" s="31"/>
      <c r="D172" s="33"/>
      <c r="E172" s="72"/>
      <c r="F172" s="71"/>
      <c r="G172" s="211" t="str">
        <f>IF(F172&lt;&gt;0,IF(IF(IF((F172-('DADOS GERAIS'!$B$19-C172)*'DADOS GERAIS'!$B$23)&lt;'DADOS GERAIS'!$B$24,(F172-('DADOS GERAIS'!$B$19-C172)*'DADOS GERAIS'!$B$23),'DADOS GERAIS'!$B$24)&lt;('DADOS GERAIS'!$B$20-C172)*'DADOS GERAIS'!$B$23+12,IF((F172-('DADOS GERAIS'!$B$19-C172)*'DADOS GERAIS'!$B$23)&lt;'DADOS GERAIS'!$B$24,(F172-('DADOS GERAIS'!$B$19-C172)*'DADOS GERAIS'!$B$23),'DADOS GERAIS'!$B$24),('DADOS GERAIS'!$B$20-C172)*'DADOS GERAIS'!$B$23+12)&lt;0,0,IF(IF((F172-('DADOS GERAIS'!$B$19-C172)*'DADOS GERAIS'!$B$23)&lt;'DADOS GERAIS'!$B$24,(F172-('DADOS GERAIS'!$B$19-C172)*'DADOS GERAIS'!$B$23),'DADOS GERAIS'!$B$24)&lt;('DADOS GERAIS'!$B$20-C172)*'DADOS GERAIS'!$B$23+12,IF((F172-('DADOS GERAIS'!$B$19-C172)*'DADOS GERAIS'!$B$23)&lt;'DADOS GERAIS'!$B$24,(F172-('DADOS GERAIS'!$B$19-C172)*'DADOS GERAIS'!$B$23),'DADOS GERAIS'!$B$24),('DADOS GERAIS'!$B$20-C172)*'DADOS GERAIS'!$B$23+12)),"")</f>
        <v/>
      </c>
      <c r="H172" s="230" t="str">
        <f t="shared" si="4"/>
        <v/>
      </c>
      <c r="I172" s="232" t="str">
        <f t="shared" si="5"/>
        <v/>
      </c>
      <c r="J172" s="233" t="str">
        <f>IF(D172&lt;&gt;0,IF(H172&gt;F172,(I172*F172*D172)/'DADOS GERAIS'!$B$24,(I172*H172*D172)/'DADOS GERAIS'!$B$24),"")</f>
        <v/>
      </c>
      <c r="K172" s="2"/>
      <c r="L172" s="19"/>
      <c r="M172" s="242" t="str">
        <f>IF(D172="","",IF(E172&gt;$E$14,"ERRO",J172+((K172*D172)+(L172/'DADOS GERAIS'!$B$23*D172))/'DADOS GERAIS'!$B$24*$E172))</f>
        <v/>
      </c>
    </row>
    <row r="173" spans="1:13" x14ac:dyDescent="0.2">
      <c r="A173" s="60"/>
      <c r="B173" s="26"/>
      <c r="C173" s="31"/>
      <c r="D173" s="33"/>
      <c r="E173" s="72"/>
      <c r="F173" s="71"/>
      <c r="G173" s="211" t="str">
        <f>IF(F173&lt;&gt;0,IF(IF(IF((F173-('DADOS GERAIS'!$B$19-C173)*'DADOS GERAIS'!$B$23)&lt;'DADOS GERAIS'!$B$24,(F173-('DADOS GERAIS'!$B$19-C173)*'DADOS GERAIS'!$B$23),'DADOS GERAIS'!$B$24)&lt;('DADOS GERAIS'!$B$20-C173)*'DADOS GERAIS'!$B$23+12,IF((F173-('DADOS GERAIS'!$B$19-C173)*'DADOS GERAIS'!$B$23)&lt;'DADOS GERAIS'!$B$24,(F173-('DADOS GERAIS'!$B$19-C173)*'DADOS GERAIS'!$B$23),'DADOS GERAIS'!$B$24),('DADOS GERAIS'!$B$20-C173)*'DADOS GERAIS'!$B$23+12)&lt;0,0,IF(IF((F173-('DADOS GERAIS'!$B$19-C173)*'DADOS GERAIS'!$B$23)&lt;'DADOS GERAIS'!$B$24,(F173-('DADOS GERAIS'!$B$19-C173)*'DADOS GERAIS'!$B$23),'DADOS GERAIS'!$B$24)&lt;('DADOS GERAIS'!$B$20-C173)*'DADOS GERAIS'!$B$23+12,IF((F173-('DADOS GERAIS'!$B$19-C173)*'DADOS GERAIS'!$B$23)&lt;'DADOS GERAIS'!$B$24,(F173-('DADOS GERAIS'!$B$19-C173)*'DADOS GERAIS'!$B$23),'DADOS GERAIS'!$B$24),('DADOS GERAIS'!$B$20-C173)*'DADOS GERAIS'!$B$23+12)),"")</f>
        <v/>
      </c>
      <c r="H173" s="230" t="str">
        <f t="shared" si="4"/>
        <v/>
      </c>
      <c r="I173" s="232" t="str">
        <f t="shared" si="5"/>
        <v/>
      </c>
      <c r="J173" s="233" t="str">
        <f>IF(D173&lt;&gt;0,IF(H173&gt;F173,(I173*F173*D173)/'DADOS GERAIS'!$B$24,(I173*H173*D173)/'DADOS GERAIS'!$B$24),"")</f>
        <v/>
      </c>
      <c r="K173" s="2"/>
      <c r="L173" s="19"/>
      <c r="M173" s="242" t="str">
        <f>IF(D173="","",IF(E173&gt;$E$14,"ERRO",J173+((K173*D173)+(L173/'DADOS GERAIS'!$B$23*D173))/'DADOS GERAIS'!$B$24*$E173))</f>
        <v/>
      </c>
    </row>
    <row r="174" spans="1:13" x14ac:dyDescent="0.2">
      <c r="A174" s="60"/>
      <c r="B174" s="26"/>
      <c r="C174" s="31"/>
      <c r="D174" s="33"/>
      <c r="E174" s="72"/>
      <c r="F174" s="71"/>
      <c r="G174" s="211" t="str">
        <f>IF(F174&lt;&gt;0,IF(IF(IF((F174-('DADOS GERAIS'!$B$19-C174)*'DADOS GERAIS'!$B$23)&lt;'DADOS GERAIS'!$B$24,(F174-('DADOS GERAIS'!$B$19-C174)*'DADOS GERAIS'!$B$23),'DADOS GERAIS'!$B$24)&lt;('DADOS GERAIS'!$B$20-C174)*'DADOS GERAIS'!$B$23+12,IF((F174-('DADOS GERAIS'!$B$19-C174)*'DADOS GERAIS'!$B$23)&lt;'DADOS GERAIS'!$B$24,(F174-('DADOS GERAIS'!$B$19-C174)*'DADOS GERAIS'!$B$23),'DADOS GERAIS'!$B$24),('DADOS GERAIS'!$B$20-C174)*'DADOS GERAIS'!$B$23+12)&lt;0,0,IF(IF((F174-('DADOS GERAIS'!$B$19-C174)*'DADOS GERAIS'!$B$23)&lt;'DADOS GERAIS'!$B$24,(F174-('DADOS GERAIS'!$B$19-C174)*'DADOS GERAIS'!$B$23),'DADOS GERAIS'!$B$24)&lt;('DADOS GERAIS'!$B$20-C174)*'DADOS GERAIS'!$B$23+12,IF((F174-('DADOS GERAIS'!$B$19-C174)*'DADOS GERAIS'!$B$23)&lt;'DADOS GERAIS'!$B$24,(F174-('DADOS GERAIS'!$B$19-C174)*'DADOS GERAIS'!$B$23),'DADOS GERAIS'!$B$24),('DADOS GERAIS'!$B$20-C174)*'DADOS GERAIS'!$B$23+12)),"")</f>
        <v/>
      </c>
      <c r="H174" s="230" t="str">
        <f t="shared" si="4"/>
        <v/>
      </c>
      <c r="I174" s="232" t="str">
        <f t="shared" si="5"/>
        <v/>
      </c>
      <c r="J174" s="233" t="str">
        <f>IF(D174&lt;&gt;0,IF(H174&gt;F174,(I174*F174*D174)/'DADOS GERAIS'!$B$24,(I174*H174*D174)/'DADOS GERAIS'!$B$24),"")</f>
        <v/>
      </c>
      <c r="K174" s="2"/>
      <c r="L174" s="19"/>
      <c r="M174" s="242" t="str">
        <f>IF(D174="","",IF(E174&gt;$E$14,"ERRO",J174+((K174*D174)+(L174/'DADOS GERAIS'!$B$23*D174))/'DADOS GERAIS'!$B$24*$E174))</f>
        <v/>
      </c>
    </row>
    <row r="175" spans="1:13" x14ac:dyDescent="0.2">
      <c r="A175" s="60"/>
      <c r="B175" s="26"/>
      <c r="C175" s="31"/>
      <c r="D175" s="33"/>
      <c r="E175" s="72"/>
      <c r="F175" s="71"/>
      <c r="G175" s="211" t="str">
        <f>IF(F175&lt;&gt;0,IF(IF(IF((F175-('DADOS GERAIS'!$B$19-C175)*'DADOS GERAIS'!$B$23)&lt;'DADOS GERAIS'!$B$24,(F175-('DADOS GERAIS'!$B$19-C175)*'DADOS GERAIS'!$B$23),'DADOS GERAIS'!$B$24)&lt;('DADOS GERAIS'!$B$20-C175)*'DADOS GERAIS'!$B$23+12,IF((F175-('DADOS GERAIS'!$B$19-C175)*'DADOS GERAIS'!$B$23)&lt;'DADOS GERAIS'!$B$24,(F175-('DADOS GERAIS'!$B$19-C175)*'DADOS GERAIS'!$B$23),'DADOS GERAIS'!$B$24),('DADOS GERAIS'!$B$20-C175)*'DADOS GERAIS'!$B$23+12)&lt;0,0,IF(IF((F175-('DADOS GERAIS'!$B$19-C175)*'DADOS GERAIS'!$B$23)&lt;'DADOS GERAIS'!$B$24,(F175-('DADOS GERAIS'!$B$19-C175)*'DADOS GERAIS'!$B$23),'DADOS GERAIS'!$B$24)&lt;('DADOS GERAIS'!$B$20-C175)*'DADOS GERAIS'!$B$23+12,IF((F175-('DADOS GERAIS'!$B$19-C175)*'DADOS GERAIS'!$B$23)&lt;'DADOS GERAIS'!$B$24,(F175-('DADOS GERAIS'!$B$19-C175)*'DADOS GERAIS'!$B$23),'DADOS GERAIS'!$B$24),('DADOS GERAIS'!$B$20-C175)*'DADOS GERAIS'!$B$23+12)),"")</f>
        <v/>
      </c>
      <c r="H175" s="230" t="str">
        <f t="shared" si="4"/>
        <v/>
      </c>
      <c r="I175" s="232" t="str">
        <f t="shared" si="5"/>
        <v/>
      </c>
      <c r="J175" s="233" t="str">
        <f>IF(D175&lt;&gt;0,IF(H175&gt;F175,(I175*F175*D175)/'DADOS GERAIS'!$B$24,(I175*H175*D175)/'DADOS GERAIS'!$B$24),"")</f>
        <v/>
      </c>
      <c r="K175" s="2"/>
      <c r="L175" s="19"/>
      <c r="M175" s="242" t="str">
        <f>IF(D175="","",IF(E175&gt;$E$14,"ERRO",J175+((K175*D175)+(L175/'DADOS GERAIS'!$B$23*D175))/'DADOS GERAIS'!$B$24*$E175))</f>
        <v/>
      </c>
    </row>
    <row r="176" spans="1:13" x14ac:dyDescent="0.2">
      <c r="A176" s="60"/>
      <c r="B176" s="26"/>
      <c r="C176" s="31"/>
      <c r="D176" s="33"/>
      <c r="E176" s="72"/>
      <c r="F176" s="71"/>
      <c r="G176" s="211" t="str">
        <f>IF(F176&lt;&gt;0,IF(IF(IF((F176-('DADOS GERAIS'!$B$19-C176)*'DADOS GERAIS'!$B$23)&lt;'DADOS GERAIS'!$B$24,(F176-('DADOS GERAIS'!$B$19-C176)*'DADOS GERAIS'!$B$23),'DADOS GERAIS'!$B$24)&lt;('DADOS GERAIS'!$B$20-C176)*'DADOS GERAIS'!$B$23+12,IF((F176-('DADOS GERAIS'!$B$19-C176)*'DADOS GERAIS'!$B$23)&lt;'DADOS GERAIS'!$B$24,(F176-('DADOS GERAIS'!$B$19-C176)*'DADOS GERAIS'!$B$23),'DADOS GERAIS'!$B$24),('DADOS GERAIS'!$B$20-C176)*'DADOS GERAIS'!$B$23+12)&lt;0,0,IF(IF((F176-('DADOS GERAIS'!$B$19-C176)*'DADOS GERAIS'!$B$23)&lt;'DADOS GERAIS'!$B$24,(F176-('DADOS GERAIS'!$B$19-C176)*'DADOS GERAIS'!$B$23),'DADOS GERAIS'!$B$24)&lt;('DADOS GERAIS'!$B$20-C176)*'DADOS GERAIS'!$B$23+12,IF((F176-('DADOS GERAIS'!$B$19-C176)*'DADOS GERAIS'!$B$23)&lt;'DADOS GERAIS'!$B$24,(F176-('DADOS GERAIS'!$B$19-C176)*'DADOS GERAIS'!$B$23),'DADOS GERAIS'!$B$24),('DADOS GERAIS'!$B$20-C176)*'DADOS GERAIS'!$B$23+12)),"")</f>
        <v/>
      </c>
      <c r="H176" s="230" t="str">
        <f t="shared" si="4"/>
        <v/>
      </c>
      <c r="I176" s="232" t="str">
        <f t="shared" si="5"/>
        <v/>
      </c>
      <c r="J176" s="233" t="str">
        <f>IF(D176&lt;&gt;0,IF(H176&gt;F176,(I176*F176*D176)/'DADOS GERAIS'!$B$24,(I176*H176*D176)/'DADOS GERAIS'!$B$24),"")</f>
        <v/>
      </c>
      <c r="K176" s="2"/>
      <c r="L176" s="19"/>
      <c r="M176" s="242" t="str">
        <f>IF(D176="","",IF(E176&gt;$E$14,"ERRO",J176+((K176*D176)+(L176/'DADOS GERAIS'!$B$23*D176))/'DADOS GERAIS'!$B$24*$E176))</f>
        <v/>
      </c>
    </row>
    <row r="177" spans="1:13" x14ac:dyDescent="0.2">
      <c r="A177" s="60"/>
      <c r="B177" s="26"/>
      <c r="C177" s="31"/>
      <c r="D177" s="33"/>
      <c r="E177" s="72"/>
      <c r="F177" s="71"/>
      <c r="G177" s="211" t="str">
        <f>IF(F177&lt;&gt;0,IF(IF(IF((F177-('DADOS GERAIS'!$B$19-C177)*'DADOS GERAIS'!$B$23)&lt;'DADOS GERAIS'!$B$24,(F177-('DADOS GERAIS'!$B$19-C177)*'DADOS GERAIS'!$B$23),'DADOS GERAIS'!$B$24)&lt;('DADOS GERAIS'!$B$20-C177)*'DADOS GERAIS'!$B$23+12,IF((F177-('DADOS GERAIS'!$B$19-C177)*'DADOS GERAIS'!$B$23)&lt;'DADOS GERAIS'!$B$24,(F177-('DADOS GERAIS'!$B$19-C177)*'DADOS GERAIS'!$B$23),'DADOS GERAIS'!$B$24),('DADOS GERAIS'!$B$20-C177)*'DADOS GERAIS'!$B$23+12)&lt;0,0,IF(IF((F177-('DADOS GERAIS'!$B$19-C177)*'DADOS GERAIS'!$B$23)&lt;'DADOS GERAIS'!$B$24,(F177-('DADOS GERAIS'!$B$19-C177)*'DADOS GERAIS'!$B$23),'DADOS GERAIS'!$B$24)&lt;('DADOS GERAIS'!$B$20-C177)*'DADOS GERAIS'!$B$23+12,IF((F177-('DADOS GERAIS'!$B$19-C177)*'DADOS GERAIS'!$B$23)&lt;'DADOS GERAIS'!$B$24,(F177-('DADOS GERAIS'!$B$19-C177)*'DADOS GERAIS'!$B$23),'DADOS GERAIS'!$B$24),('DADOS GERAIS'!$B$20-C177)*'DADOS GERAIS'!$B$23+12)),"")</f>
        <v/>
      </c>
      <c r="H177" s="230" t="str">
        <f t="shared" si="4"/>
        <v/>
      </c>
      <c r="I177" s="232" t="str">
        <f t="shared" si="5"/>
        <v/>
      </c>
      <c r="J177" s="233" t="str">
        <f>IF(D177&lt;&gt;0,IF(H177&gt;F177,(I177*F177*D177)/'DADOS GERAIS'!$B$24,(I177*H177*D177)/'DADOS GERAIS'!$B$24),"")</f>
        <v/>
      </c>
      <c r="K177" s="2"/>
      <c r="L177" s="19"/>
      <c r="M177" s="242" t="str">
        <f>IF(D177="","",IF(E177&gt;$E$14,"ERRO",J177+((K177*D177)+(L177/'DADOS GERAIS'!$B$23*D177))/'DADOS GERAIS'!$B$24*$E177))</f>
        <v/>
      </c>
    </row>
    <row r="178" spans="1:13" x14ac:dyDescent="0.2">
      <c r="A178" s="60"/>
      <c r="B178" s="26"/>
      <c r="C178" s="31"/>
      <c r="D178" s="33"/>
      <c r="E178" s="72"/>
      <c r="F178" s="71"/>
      <c r="G178" s="211" t="str">
        <f>IF(F178&lt;&gt;0,IF(IF(IF((F178-('DADOS GERAIS'!$B$19-C178)*'DADOS GERAIS'!$B$23)&lt;'DADOS GERAIS'!$B$24,(F178-('DADOS GERAIS'!$B$19-C178)*'DADOS GERAIS'!$B$23),'DADOS GERAIS'!$B$24)&lt;('DADOS GERAIS'!$B$20-C178)*'DADOS GERAIS'!$B$23+12,IF((F178-('DADOS GERAIS'!$B$19-C178)*'DADOS GERAIS'!$B$23)&lt;'DADOS GERAIS'!$B$24,(F178-('DADOS GERAIS'!$B$19-C178)*'DADOS GERAIS'!$B$23),'DADOS GERAIS'!$B$24),('DADOS GERAIS'!$B$20-C178)*'DADOS GERAIS'!$B$23+12)&lt;0,0,IF(IF((F178-('DADOS GERAIS'!$B$19-C178)*'DADOS GERAIS'!$B$23)&lt;'DADOS GERAIS'!$B$24,(F178-('DADOS GERAIS'!$B$19-C178)*'DADOS GERAIS'!$B$23),'DADOS GERAIS'!$B$24)&lt;('DADOS GERAIS'!$B$20-C178)*'DADOS GERAIS'!$B$23+12,IF((F178-('DADOS GERAIS'!$B$19-C178)*'DADOS GERAIS'!$B$23)&lt;'DADOS GERAIS'!$B$24,(F178-('DADOS GERAIS'!$B$19-C178)*'DADOS GERAIS'!$B$23),'DADOS GERAIS'!$B$24),('DADOS GERAIS'!$B$20-C178)*'DADOS GERAIS'!$B$23+12)),"")</f>
        <v/>
      </c>
      <c r="H178" s="230" t="str">
        <f t="shared" si="4"/>
        <v/>
      </c>
      <c r="I178" s="232" t="str">
        <f t="shared" si="5"/>
        <v/>
      </c>
      <c r="J178" s="233" t="str">
        <f>IF(D178&lt;&gt;0,IF(H178&gt;F178,(I178*F178*D178)/'DADOS GERAIS'!$B$24,(I178*H178*D178)/'DADOS GERAIS'!$B$24),"")</f>
        <v/>
      </c>
      <c r="K178" s="2"/>
      <c r="L178" s="19"/>
      <c r="M178" s="242" t="str">
        <f>IF(D178="","",IF(E178&gt;$E$14,"ERRO",J178+((K178*D178)+(L178/'DADOS GERAIS'!$B$23*D178))/'DADOS GERAIS'!$B$24*$E178))</f>
        <v/>
      </c>
    </row>
    <row r="179" spans="1:13" x14ac:dyDescent="0.2">
      <c r="A179" s="60"/>
      <c r="B179" s="26"/>
      <c r="C179" s="31"/>
      <c r="D179" s="33"/>
      <c r="E179" s="72"/>
      <c r="F179" s="71"/>
      <c r="G179" s="211" t="str">
        <f>IF(F179&lt;&gt;0,IF(IF(IF((F179-('DADOS GERAIS'!$B$19-C179)*'DADOS GERAIS'!$B$23)&lt;'DADOS GERAIS'!$B$24,(F179-('DADOS GERAIS'!$B$19-C179)*'DADOS GERAIS'!$B$23),'DADOS GERAIS'!$B$24)&lt;('DADOS GERAIS'!$B$20-C179)*'DADOS GERAIS'!$B$23+12,IF((F179-('DADOS GERAIS'!$B$19-C179)*'DADOS GERAIS'!$B$23)&lt;'DADOS GERAIS'!$B$24,(F179-('DADOS GERAIS'!$B$19-C179)*'DADOS GERAIS'!$B$23),'DADOS GERAIS'!$B$24),('DADOS GERAIS'!$B$20-C179)*'DADOS GERAIS'!$B$23+12)&lt;0,0,IF(IF((F179-('DADOS GERAIS'!$B$19-C179)*'DADOS GERAIS'!$B$23)&lt;'DADOS GERAIS'!$B$24,(F179-('DADOS GERAIS'!$B$19-C179)*'DADOS GERAIS'!$B$23),'DADOS GERAIS'!$B$24)&lt;('DADOS GERAIS'!$B$20-C179)*'DADOS GERAIS'!$B$23+12,IF((F179-('DADOS GERAIS'!$B$19-C179)*'DADOS GERAIS'!$B$23)&lt;'DADOS GERAIS'!$B$24,(F179-('DADOS GERAIS'!$B$19-C179)*'DADOS GERAIS'!$B$23),'DADOS GERAIS'!$B$24),('DADOS GERAIS'!$B$20-C179)*'DADOS GERAIS'!$B$23+12)),"")</f>
        <v/>
      </c>
      <c r="H179" s="230" t="str">
        <f t="shared" si="4"/>
        <v/>
      </c>
      <c r="I179" s="232" t="str">
        <f t="shared" si="5"/>
        <v/>
      </c>
      <c r="J179" s="233" t="str">
        <f>IF(D179&lt;&gt;0,IF(H179&gt;F179,(I179*F179*D179)/'DADOS GERAIS'!$B$24,(I179*H179*D179)/'DADOS GERAIS'!$B$24),"")</f>
        <v/>
      </c>
      <c r="K179" s="2"/>
      <c r="L179" s="19"/>
      <c r="M179" s="242" t="str">
        <f>IF(D179="","",IF(E179&gt;$E$14,"ERRO",J179+((K179*D179)+(L179/'DADOS GERAIS'!$B$23*D179))/'DADOS GERAIS'!$B$24*$E179))</f>
        <v/>
      </c>
    </row>
    <row r="180" spans="1:13" x14ac:dyDescent="0.2">
      <c r="A180" s="60"/>
      <c r="B180" s="26"/>
      <c r="C180" s="31"/>
      <c r="D180" s="33"/>
      <c r="E180" s="72"/>
      <c r="F180" s="71"/>
      <c r="G180" s="211" t="str">
        <f>IF(F180&lt;&gt;0,IF(IF(IF((F180-('DADOS GERAIS'!$B$19-C180)*'DADOS GERAIS'!$B$23)&lt;'DADOS GERAIS'!$B$24,(F180-('DADOS GERAIS'!$B$19-C180)*'DADOS GERAIS'!$B$23),'DADOS GERAIS'!$B$24)&lt;('DADOS GERAIS'!$B$20-C180)*'DADOS GERAIS'!$B$23+12,IF((F180-('DADOS GERAIS'!$B$19-C180)*'DADOS GERAIS'!$B$23)&lt;'DADOS GERAIS'!$B$24,(F180-('DADOS GERAIS'!$B$19-C180)*'DADOS GERAIS'!$B$23),'DADOS GERAIS'!$B$24),('DADOS GERAIS'!$B$20-C180)*'DADOS GERAIS'!$B$23+12)&lt;0,0,IF(IF((F180-('DADOS GERAIS'!$B$19-C180)*'DADOS GERAIS'!$B$23)&lt;'DADOS GERAIS'!$B$24,(F180-('DADOS GERAIS'!$B$19-C180)*'DADOS GERAIS'!$B$23),'DADOS GERAIS'!$B$24)&lt;('DADOS GERAIS'!$B$20-C180)*'DADOS GERAIS'!$B$23+12,IF((F180-('DADOS GERAIS'!$B$19-C180)*'DADOS GERAIS'!$B$23)&lt;'DADOS GERAIS'!$B$24,(F180-('DADOS GERAIS'!$B$19-C180)*'DADOS GERAIS'!$B$23),'DADOS GERAIS'!$B$24),('DADOS GERAIS'!$B$20-C180)*'DADOS GERAIS'!$B$23+12)),"")</f>
        <v/>
      </c>
      <c r="H180" s="230" t="str">
        <f t="shared" si="4"/>
        <v/>
      </c>
      <c r="I180" s="232" t="str">
        <f t="shared" si="5"/>
        <v/>
      </c>
      <c r="J180" s="233" t="str">
        <f>IF(D180&lt;&gt;0,IF(H180&gt;F180,(I180*F180*D180)/'DADOS GERAIS'!$B$24,(I180*H180*D180)/'DADOS GERAIS'!$B$24),"")</f>
        <v/>
      </c>
      <c r="K180" s="2"/>
      <c r="L180" s="19"/>
      <c r="M180" s="242" t="str">
        <f>IF(D180="","",IF(E180&gt;$E$14,"ERRO",J180+((K180*D180)+(L180/'DADOS GERAIS'!$B$23*D180))/'DADOS GERAIS'!$B$24*$E180))</f>
        <v/>
      </c>
    </row>
    <row r="181" spans="1:13" x14ac:dyDescent="0.2">
      <c r="A181" s="60"/>
      <c r="B181" s="26"/>
      <c r="C181" s="31"/>
      <c r="D181" s="33"/>
      <c r="E181" s="72"/>
      <c r="F181" s="71"/>
      <c r="G181" s="211" t="str">
        <f>IF(F181&lt;&gt;0,IF(IF(IF((F181-('DADOS GERAIS'!$B$19-C181)*'DADOS GERAIS'!$B$23)&lt;'DADOS GERAIS'!$B$24,(F181-('DADOS GERAIS'!$B$19-C181)*'DADOS GERAIS'!$B$23),'DADOS GERAIS'!$B$24)&lt;('DADOS GERAIS'!$B$20-C181)*'DADOS GERAIS'!$B$23+12,IF((F181-('DADOS GERAIS'!$B$19-C181)*'DADOS GERAIS'!$B$23)&lt;'DADOS GERAIS'!$B$24,(F181-('DADOS GERAIS'!$B$19-C181)*'DADOS GERAIS'!$B$23),'DADOS GERAIS'!$B$24),('DADOS GERAIS'!$B$20-C181)*'DADOS GERAIS'!$B$23+12)&lt;0,0,IF(IF((F181-('DADOS GERAIS'!$B$19-C181)*'DADOS GERAIS'!$B$23)&lt;'DADOS GERAIS'!$B$24,(F181-('DADOS GERAIS'!$B$19-C181)*'DADOS GERAIS'!$B$23),'DADOS GERAIS'!$B$24)&lt;('DADOS GERAIS'!$B$20-C181)*'DADOS GERAIS'!$B$23+12,IF((F181-('DADOS GERAIS'!$B$19-C181)*'DADOS GERAIS'!$B$23)&lt;'DADOS GERAIS'!$B$24,(F181-('DADOS GERAIS'!$B$19-C181)*'DADOS GERAIS'!$B$23),'DADOS GERAIS'!$B$24),('DADOS GERAIS'!$B$20-C181)*'DADOS GERAIS'!$B$23+12)),"")</f>
        <v/>
      </c>
      <c r="H181" s="230" t="str">
        <f t="shared" si="4"/>
        <v/>
      </c>
      <c r="I181" s="232" t="str">
        <f t="shared" si="5"/>
        <v/>
      </c>
      <c r="J181" s="233" t="str">
        <f>IF(D181&lt;&gt;0,IF(H181&gt;F181,(I181*F181*D181)/'DADOS GERAIS'!$B$24,(I181*H181*D181)/'DADOS GERAIS'!$B$24),"")</f>
        <v/>
      </c>
      <c r="K181" s="2"/>
      <c r="L181" s="19"/>
      <c r="M181" s="242" t="str">
        <f>IF(D181="","",IF(E181&gt;$E$14,"ERRO",J181+((K181*D181)+(L181/'DADOS GERAIS'!$B$23*D181))/'DADOS GERAIS'!$B$24*$E181))</f>
        <v/>
      </c>
    </row>
    <row r="182" spans="1:13" x14ac:dyDescent="0.2">
      <c r="A182" s="60"/>
      <c r="B182" s="26"/>
      <c r="C182" s="31"/>
      <c r="D182" s="33"/>
      <c r="E182" s="72"/>
      <c r="F182" s="71"/>
      <c r="G182" s="211" t="str">
        <f>IF(F182&lt;&gt;0,IF(IF(IF((F182-('DADOS GERAIS'!$B$19-C182)*'DADOS GERAIS'!$B$23)&lt;'DADOS GERAIS'!$B$24,(F182-('DADOS GERAIS'!$B$19-C182)*'DADOS GERAIS'!$B$23),'DADOS GERAIS'!$B$24)&lt;('DADOS GERAIS'!$B$20-C182)*'DADOS GERAIS'!$B$23+12,IF((F182-('DADOS GERAIS'!$B$19-C182)*'DADOS GERAIS'!$B$23)&lt;'DADOS GERAIS'!$B$24,(F182-('DADOS GERAIS'!$B$19-C182)*'DADOS GERAIS'!$B$23),'DADOS GERAIS'!$B$24),('DADOS GERAIS'!$B$20-C182)*'DADOS GERAIS'!$B$23+12)&lt;0,0,IF(IF((F182-('DADOS GERAIS'!$B$19-C182)*'DADOS GERAIS'!$B$23)&lt;'DADOS GERAIS'!$B$24,(F182-('DADOS GERAIS'!$B$19-C182)*'DADOS GERAIS'!$B$23),'DADOS GERAIS'!$B$24)&lt;('DADOS GERAIS'!$B$20-C182)*'DADOS GERAIS'!$B$23+12,IF((F182-('DADOS GERAIS'!$B$19-C182)*'DADOS GERAIS'!$B$23)&lt;'DADOS GERAIS'!$B$24,(F182-('DADOS GERAIS'!$B$19-C182)*'DADOS GERAIS'!$B$23),'DADOS GERAIS'!$B$24),('DADOS GERAIS'!$B$20-C182)*'DADOS GERAIS'!$B$23+12)),"")</f>
        <v/>
      </c>
      <c r="H182" s="230" t="str">
        <f t="shared" si="4"/>
        <v/>
      </c>
      <c r="I182" s="232" t="str">
        <f t="shared" si="5"/>
        <v/>
      </c>
      <c r="J182" s="233" t="str">
        <f>IF(D182&lt;&gt;0,IF(H182&gt;F182,(I182*F182*D182)/'DADOS GERAIS'!$B$24,(I182*H182*D182)/'DADOS GERAIS'!$B$24),"")</f>
        <v/>
      </c>
      <c r="K182" s="2"/>
      <c r="L182" s="19"/>
      <c r="M182" s="242" t="str">
        <f>IF(D182="","",IF(E182&gt;$E$14,"ERRO",J182+((K182*D182)+(L182/'DADOS GERAIS'!$B$23*D182))/'DADOS GERAIS'!$B$24*$E182))</f>
        <v/>
      </c>
    </row>
    <row r="183" spans="1:13" x14ac:dyDescent="0.2">
      <c r="A183" s="60"/>
      <c r="B183" s="26"/>
      <c r="C183" s="31"/>
      <c r="D183" s="33"/>
      <c r="E183" s="72"/>
      <c r="F183" s="71"/>
      <c r="G183" s="211" t="str">
        <f>IF(F183&lt;&gt;0,IF(IF(IF((F183-('DADOS GERAIS'!$B$19-C183)*'DADOS GERAIS'!$B$23)&lt;'DADOS GERAIS'!$B$24,(F183-('DADOS GERAIS'!$B$19-C183)*'DADOS GERAIS'!$B$23),'DADOS GERAIS'!$B$24)&lt;('DADOS GERAIS'!$B$20-C183)*'DADOS GERAIS'!$B$23+12,IF((F183-('DADOS GERAIS'!$B$19-C183)*'DADOS GERAIS'!$B$23)&lt;'DADOS GERAIS'!$B$24,(F183-('DADOS GERAIS'!$B$19-C183)*'DADOS GERAIS'!$B$23),'DADOS GERAIS'!$B$24),('DADOS GERAIS'!$B$20-C183)*'DADOS GERAIS'!$B$23+12)&lt;0,0,IF(IF((F183-('DADOS GERAIS'!$B$19-C183)*'DADOS GERAIS'!$B$23)&lt;'DADOS GERAIS'!$B$24,(F183-('DADOS GERAIS'!$B$19-C183)*'DADOS GERAIS'!$B$23),'DADOS GERAIS'!$B$24)&lt;('DADOS GERAIS'!$B$20-C183)*'DADOS GERAIS'!$B$23+12,IF((F183-('DADOS GERAIS'!$B$19-C183)*'DADOS GERAIS'!$B$23)&lt;'DADOS GERAIS'!$B$24,(F183-('DADOS GERAIS'!$B$19-C183)*'DADOS GERAIS'!$B$23),'DADOS GERAIS'!$B$24),('DADOS GERAIS'!$B$20-C183)*'DADOS GERAIS'!$B$23+12)),"")</f>
        <v/>
      </c>
      <c r="H183" s="230" t="str">
        <f t="shared" si="4"/>
        <v/>
      </c>
      <c r="I183" s="232" t="str">
        <f t="shared" si="5"/>
        <v/>
      </c>
      <c r="J183" s="233" t="str">
        <f>IF(D183&lt;&gt;0,IF(H183&gt;F183,(I183*F183*D183)/'DADOS GERAIS'!$B$24,(I183*H183*D183)/'DADOS GERAIS'!$B$24),"")</f>
        <v/>
      </c>
      <c r="K183" s="2"/>
      <c r="L183" s="19"/>
      <c r="M183" s="242" t="str">
        <f>IF(D183="","",IF(E183&gt;$E$14,"ERRO",J183+((K183*D183)+(L183/'DADOS GERAIS'!$B$23*D183))/'DADOS GERAIS'!$B$24*$E183))</f>
        <v/>
      </c>
    </row>
    <row r="184" spans="1:13" x14ac:dyDescent="0.2">
      <c r="A184" s="60"/>
      <c r="B184" s="26"/>
      <c r="C184" s="31"/>
      <c r="D184" s="33"/>
      <c r="E184" s="72"/>
      <c r="F184" s="71"/>
      <c r="G184" s="211" t="str">
        <f>IF(F184&lt;&gt;0,IF(IF(IF((F184-('DADOS GERAIS'!$B$19-C184)*'DADOS GERAIS'!$B$23)&lt;'DADOS GERAIS'!$B$24,(F184-('DADOS GERAIS'!$B$19-C184)*'DADOS GERAIS'!$B$23),'DADOS GERAIS'!$B$24)&lt;('DADOS GERAIS'!$B$20-C184)*'DADOS GERAIS'!$B$23+12,IF((F184-('DADOS GERAIS'!$B$19-C184)*'DADOS GERAIS'!$B$23)&lt;'DADOS GERAIS'!$B$24,(F184-('DADOS GERAIS'!$B$19-C184)*'DADOS GERAIS'!$B$23),'DADOS GERAIS'!$B$24),('DADOS GERAIS'!$B$20-C184)*'DADOS GERAIS'!$B$23+12)&lt;0,0,IF(IF((F184-('DADOS GERAIS'!$B$19-C184)*'DADOS GERAIS'!$B$23)&lt;'DADOS GERAIS'!$B$24,(F184-('DADOS GERAIS'!$B$19-C184)*'DADOS GERAIS'!$B$23),'DADOS GERAIS'!$B$24)&lt;('DADOS GERAIS'!$B$20-C184)*'DADOS GERAIS'!$B$23+12,IF((F184-('DADOS GERAIS'!$B$19-C184)*'DADOS GERAIS'!$B$23)&lt;'DADOS GERAIS'!$B$24,(F184-('DADOS GERAIS'!$B$19-C184)*'DADOS GERAIS'!$B$23),'DADOS GERAIS'!$B$24),('DADOS GERAIS'!$B$20-C184)*'DADOS GERAIS'!$B$23+12)),"")</f>
        <v/>
      </c>
      <c r="H184" s="230" t="str">
        <f t="shared" si="4"/>
        <v/>
      </c>
      <c r="I184" s="232" t="str">
        <f t="shared" si="5"/>
        <v/>
      </c>
      <c r="J184" s="233" t="str">
        <f>IF(D184&lt;&gt;0,IF(H184&gt;F184,(I184*F184*D184)/'DADOS GERAIS'!$B$24,(I184*H184*D184)/'DADOS GERAIS'!$B$24),"")</f>
        <v/>
      </c>
      <c r="K184" s="2"/>
      <c r="L184" s="19"/>
      <c r="M184" s="242" t="str">
        <f>IF(D184="","",IF(E184&gt;$E$14,"ERRO",J184+((K184*D184)+(L184/'DADOS GERAIS'!$B$23*D184))/'DADOS GERAIS'!$B$24*$E184))</f>
        <v/>
      </c>
    </row>
    <row r="185" spans="1:13" x14ac:dyDescent="0.2">
      <c r="A185" s="60"/>
      <c r="B185" s="26"/>
      <c r="C185" s="31"/>
      <c r="D185" s="33"/>
      <c r="E185" s="72"/>
      <c r="F185" s="71"/>
      <c r="G185" s="211" t="str">
        <f>IF(F185&lt;&gt;0,IF(IF(IF((F185-('DADOS GERAIS'!$B$19-C185)*'DADOS GERAIS'!$B$23)&lt;'DADOS GERAIS'!$B$24,(F185-('DADOS GERAIS'!$B$19-C185)*'DADOS GERAIS'!$B$23),'DADOS GERAIS'!$B$24)&lt;('DADOS GERAIS'!$B$20-C185)*'DADOS GERAIS'!$B$23+12,IF((F185-('DADOS GERAIS'!$B$19-C185)*'DADOS GERAIS'!$B$23)&lt;'DADOS GERAIS'!$B$24,(F185-('DADOS GERAIS'!$B$19-C185)*'DADOS GERAIS'!$B$23),'DADOS GERAIS'!$B$24),('DADOS GERAIS'!$B$20-C185)*'DADOS GERAIS'!$B$23+12)&lt;0,0,IF(IF((F185-('DADOS GERAIS'!$B$19-C185)*'DADOS GERAIS'!$B$23)&lt;'DADOS GERAIS'!$B$24,(F185-('DADOS GERAIS'!$B$19-C185)*'DADOS GERAIS'!$B$23),'DADOS GERAIS'!$B$24)&lt;('DADOS GERAIS'!$B$20-C185)*'DADOS GERAIS'!$B$23+12,IF((F185-('DADOS GERAIS'!$B$19-C185)*'DADOS GERAIS'!$B$23)&lt;'DADOS GERAIS'!$B$24,(F185-('DADOS GERAIS'!$B$19-C185)*'DADOS GERAIS'!$B$23),'DADOS GERAIS'!$B$24),('DADOS GERAIS'!$B$20-C185)*'DADOS GERAIS'!$B$23+12)),"")</f>
        <v/>
      </c>
      <c r="H185" s="230" t="str">
        <f t="shared" si="4"/>
        <v/>
      </c>
      <c r="I185" s="232" t="str">
        <f t="shared" si="5"/>
        <v/>
      </c>
      <c r="J185" s="233" t="str">
        <f>IF(D185&lt;&gt;0,IF(H185&gt;F185,(I185*F185*D185)/'DADOS GERAIS'!$B$24,(I185*H185*D185)/'DADOS GERAIS'!$B$24),"")</f>
        <v/>
      </c>
      <c r="K185" s="2"/>
      <c r="L185" s="19"/>
      <c r="M185" s="242" t="str">
        <f>IF(D185="","",IF(E185&gt;$E$14,"ERRO",J185+((K185*D185)+(L185/'DADOS GERAIS'!$B$23*D185))/'DADOS GERAIS'!$B$24*$E185))</f>
        <v/>
      </c>
    </row>
    <row r="186" spans="1:13" x14ac:dyDescent="0.2">
      <c r="A186" s="60"/>
      <c r="B186" s="26"/>
      <c r="C186" s="31"/>
      <c r="D186" s="33"/>
      <c r="E186" s="72"/>
      <c r="F186" s="71"/>
      <c r="G186" s="211" t="str">
        <f>IF(F186&lt;&gt;0,IF(IF(IF((F186-('DADOS GERAIS'!$B$19-C186)*'DADOS GERAIS'!$B$23)&lt;'DADOS GERAIS'!$B$24,(F186-('DADOS GERAIS'!$B$19-C186)*'DADOS GERAIS'!$B$23),'DADOS GERAIS'!$B$24)&lt;('DADOS GERAIS'!$B$20-C186)*'DADOS GERAIS'!$B$23+12,IF((F186-('DADOS GERAIS'!$B$19-C186)*'DADOS GERAIS'!$B$23)&lt;'DADOS GERAIS'!$B$24,(F186-('DADOS GERAIS'!$B$19-C186)*'DADOS GERAIS'!$B$23),'DADOS GERAIS'!$B$24),('DADOS GERAIS'!$B$20-C186)*'DADOS GERAIS'!$B$23+12)&lt;0,0,IF(IF((F186-('DADOS GERAIS'!$B$19-C186)*'DADOS GERAIS'!$B$23)&lt;'DADOS GERAIS'!$B$24,(F186-('DADOS GERAIS'!$B$19-C186)*'DADOS GERAIS'!$B$23),'DADOS GERAIS'!$B$24)&lt;('DADOS GERAIS'!$B$20-C186)*'DADOS GERAIS'!$B$23+12,IF((F186-('DADOS GERAIS'!$B$19-C186)*'DADOS GERAIS'!$B$23)&lt;'DADOS GERAIS'!$B$24,(F186-('DADOS GERAIS'!$B$19-C186)*'DADOS GERAIS'!$B$23),'DADOS GERAIS'!$B$24),('DADOS GERAIS'!$B$20-C186)*'DADOS GERAIS'!$B$23+12)),"")</f>
        <v/>
      </c>
      <c r="H186" s="230" t="str">
        <f t="shared" si="4"/>
        <v/>
      </c>
      <c r="I186" s="232" t="str">
        <f t="shared" si="5"/>
        <v/>
      </c>
      <c r="J186" s="233" t="str">
        <f>IF(D186&lt;&gt;0,IF(H186&gt;F186,(I186*F186*D186)/'DADOS GERAIS'!$B$24,(I186*H186*D186)/'DADOS GERAIS'!$B$24),"")</f>
        <v/>
      </c>
      <c r="K186" s="2"/>
      <c r="L186" s="19"/>
      <c r="M186" s="242" t="str">
        <f>IF(D186="","",IF(E186&gt;$E$14,"ERRO",J186+((K186*D186)+(L186/'DADOS GERAIS'!$B$23*D186))/'DADOS GERAIS'!$B$24*$E186))</f>
        <v/>
      </c>
    </row>
    <row r="187" spans="1:13" x14ac:dyDescent="0.2">
      <c r="A187" s="60"/>
      <c r="B187" s="26"/>
      <c r="C187" s="31"/>
      <c r="D187" s="33"/>
      <c r="E187" s="72"/>
      <c r="F187" s="71"/>
      <c r="G187" s="211" t="str">
        <f>IF(F187&lt;&gt;0,IF(IF(IF((F187-('DADOS GERAIS'!$B$19-C187)*'DADOS GERAIS'!$B$23)&lt;'DADOS GERAIS'!$B$24,(F187-('DADOS GERAIS'!$B$19-C187)*'DADOS GERAIS'!$B$23),'DADOS GERAIS'!$B$24)&lt;('DADOS GERAIS'!$B$20-C187)*'DADOS GERAIS'!$B$23+12,IF((F187-('DADOS GERAIS'!$B$19-C187)*'DADOS GERAIS'!$B$23)&lt;'DADOS GERAIS'!$B$24,(F187-('DADOS GERAIS'!$B$19-C187)*'DADOS GERAIS'!$B$23),'DADOS GERAIS'!$B$24),('DADOS GERAIS'!$B$20-C187)*'DADOS GERAIS'!$B$23+12)&lt;0,0,IF(IF((F187-('DADOS GERAIS'!$B$19-C187)*'DADOS GERAIS'!$B$23)&lt;'DADOS GERAIS'!$B$24,(F187-('DADOS GERAIS'!$B$19-C187)*'DADOS GERAIS'!$B$23),'DADOS GERAIS'!$B$24)&lt;('DADOS GERAIS'!$B$20-C187)*'DADOS GERAIS'!$B$23+12,IF((F187-('DADOS GERAIS'!$B$19-C187)*'DADOS GERAIS'!$B$23)&lt;'DADOS GERAIS'!$B$24,(F187-('DADOS GERAIS'!$B$19-C187)*'DADOS GERAIS'!$B$23),'DADOS GERAIS'!$B$24),('DADOS GERAIS'!$B$20-C187)*'DADOS GERAIS'!$B$23+12)),"")</f>
        <v/>
      </c>
      <c r="H187" s="230" t="str">
        <f t="shared" si="4"/>
        <v/>
      </c>
      <c r="I187" s="232" t="str">
        <f t="shared" si="5"/>
        <v/>
      </c>
      <c r="J187" s="233" t="str">
        <f>IF(D187&lt;&gt;0,IF(H187&gt;F187,(I187*F187*D187)/'DADOS GERAIS'!$B$24,(I187*H187*D187)/'DADOS GERAIS'!$B$24),"")</f>
        <v/>
      </c>
      <c r="K187" s="2"/>
      <c r="L187" s="19"/>
      <c r="M187" s="242" t="str">
        <f>IF(D187="","",IF(E187&gt;$E$14,"ERRO",J187+((K187*D187)+(L187/'DADOS GERAIS'!$B$23*D187))/'DADOS GERAIS'!$B$24*$E187))</f>
        <v/>
      </c>
    </row>
    <row r="188" spans="1:13" x14ac:dyDescent="0.2">
      <c r="A188" s="60"/>
      <c r="B188" s="26"/>
      <c r="C188" s="31"/>
      <c r="D188" s="33"/>
      <c r="E188" s="72"/>
      <c r="F188" s="71"/>
      <c r="G188" s="211" t="str">
        <f>IF(F188&lt;&gt;0,IF(IF(IF((F188-('DADOS GERAIS'!$B$19-C188)*'DADOS GERAIS'!$B$23)&lt;'DADOS GERAIS'!$B$24,(F188-('DADOS GERAIS'!$B$19-C188)*'DADOS GERAIS'!$B$23),'DADOS GERAIS'!$B$24)&lt;('DADOS GERAIS'!$B$20-C188)*'DADOS GERAIS'!$B$23+12,IF((F188-('DADOS GERAIS'!$B$19-C188)*'DADOS GERAIS'!$B$23)&lt;'DADOS GERAIS'!$B$24,(F188-('DADOS GERAIS'!$B$19-C188)*'DADOS GERAIS'!$B$23),'DADOS GERAIS'!$B$24),('DADOS GERAIS'!$B$20-C188)*'DADOS GERAIS'!$B$23+12)&lt;0,0,IF(IF((F188-('DADOS GERAIS'!$B$19-C188)*'DADOS GERAIS'!$B$23)&lt;'DADOS GERAIS'!$B$24,(F188-('DADOS GERAIS'!$B$19-C188)*'DADOS GERAIS'!$B$23),'DADOS GERAIS'!$B$24)&lt;('DADOS GERAIS'!$B$20-C188)*'DADOS GERAIS'!$B$23+12,IF((F188-('DADOS GERAIS'!$B$19-C188)*'DADOS GERAIS'!$B$23)&lt;'DADOS GERAIS'!$B$24,(F188-('DADOS GERAIS'!$B$19-C188)*'DADOS GERAIS'!$B$23),'DADOS GERAIS'!$B$24),('DADOS GERAIS'!$B$20-C188)*'DADOS GERAIS'!$B$23+12)),"")</f>
        <v/>
      </c>
      <c r="H188" s="230" t="str">
        <f t="shared" si="4"/>
        <v/>
      </c>
      <c r="I188" s="232" t="str">
        <f t="shared" si="5"/>
        <v/>
      </c>
      <c r="J188" s="233" t="str">
        <f>IF(D188&lt;&gt;0,IF(H188&gt;F188,(I188*F188*D188)/'DADOS GERAIS'!$B$24,(I188*H188*D188)/'DADOS GERAIS'!$B$24),"")</f>
        <v/>
      </c>
      <c r="K188" s="2"/>
      <c r="L188" s="19"/>
      <c r="M188" s="242" t="str">
        <f>IF(D188="","",IF(E188&gt;$E$14,"ERRO",J188+((K188*D188)+(L188/'DADOS GERAIS'!$B$23*D188))/'DADOS GERAIS'!$B$24*$E188))</f>
        <v/>
      </c>
    </row>
    <row r="189" spans="1:13" x14ac:dyDescent="0.2">
      <c r="A189" s="60"/>
      <c r="B189" s="26"/>
      <c r="C189" s="31"/>
      <c r="D189" s="33"/>
      <c r="E189" s="72"/>
      <c r="F189" s="71"/>
      <c r="G189" s="211" t="str">
        <f>IF(F189&lt;&gt;0,IF(IF(IF((F189-('DADOS GERAIS'!$B$19-C189)*'DADOS GERAIS'!$B$23)&lt;'DADOS GERAIS'!$B$24,(F189-('DADOS GERAIS'!$B$19-C189)*'DADOS GERAIS'!$B$23),'DADOS GERAIS'!$B$24)&lt;('DADOS GERAIS'!$B$20-C189)*'DADOS GERAIS'!$B$23+12,IF((F189-('DADOS GERAIS'!$B$19-C189)*'DADOS GERAIS'!$B$23)&lt;'DADOS GERAIS'!$B$24,(F189-('DADOS GERAIS'!$B$19-C189)*'DADOS GERAIS'!$B$23),'DADOS GERAIS'!$B$24),('DADOS GERAIS'!$B$20-C189)*'DADOS GERAIS'!$B$23+12)&lt;0,0,IF(IF((F189-('DADOS GERAIS'!$B$19-C189)*'DADOS GERAIS'!$B$23)&lt;'DADOS GERAIS'!$B$24,(F189-('DADOS GERAIS'!$B$19-C189)*'DADOS GERAIS'!$B$23),'DADOS GERAIS'!$B$24)&lt;('DADOS GERAIS'!$B$20-C189)*'DADOS GERAIS'!$B$23+12,IF((F189-('DADOS GERAIS'!$B$19-C189)*'DADOS GERAIS'!$B$23)&lt;'DADOS GERAIS'!$B$24,(F189-('DADOS GERAIS'!$B$19-C189)*'DADOS GERAIS'!$B$23),'DADOS GERAIS'!$B$24),('DADOS GERAIS'!$B$20-C189)*'DADOS GERAIS'!$B$23+12)),"")</f>
        <v/>
      </c>
      <c r="H189" s="230" t="str">
        <f t="shared" si="4"/>
        <v/>
      </c>
      <c r="I189" s="232" t="str">
        <f t="shared" si="5"/>
        <v/>
      </c>
      <c r="J189" s="233" t="str">
        <f>IF(D189&lt;&gt;0,IF(H189&gt;F189,(I189*F189*D189)/'DADOS GERAIS'!$B$24,(I189*H189*D189)/'DADOS GERAIS'!$B$24),"")</f>
        <v/>
      </c>
      <c r="K189" s="2"/>
      <c r="L189" s="19"/>
      <c r="M189" s="242" t="str">
        <f>IF(D189="","",IF(E189&gt;$E$14,"ERRO",J189+((K189*D189)+(L189/'DADOS GERAIS'!$B$23*D189))/'DADOS GERAIS'!$B$24*$E189))</f>
        <v/>
      </c>
    </row>
    <row r="190" spans="1:13" x14ac:dyDescent="0.2">
      <c r="A190" s="60"/>
      <c r="B190" s="26"/>
      <c r="C190" s="31"/>
      <c r="D190" s="33"/>
      <c r="E190" s="72"/>
      <c r="F190" s="71"/>
      <c r="G190" s="211" t="str">
        <f>IF(F190&lt;&gt;0,IF(IF(IF((F190-('DADOS GERAIS'!$B$19-C190)*'DADOS GERAIS'!$B$23)&lt;'DADOS GERAIS'!$B$24,(F190-('DADOS GERAIS'!$B$19-C190)*'DADOS GERAIS'!$B$23),'DADOS GERAIS'!$B$24)&lt;('DADOS GERAIS'!$B$20-C190)*'DADOS GERAIS'!$B$23+12,IF((F190-('DADOS GERAIS'!$B$19-C190)*'DADOS GERAIS'!$B$23)&lt;'DADOS GERAIS'!$B$24,(F190-('DADOS GERAIS'!$B$19-C190)*'DADOS GERAIS'!$B$23),'DADOS GERAIS'!$B$24),('DADOS GERAIS'!$B$20-C190)*'DADOS GERAIS'!$B$23+12)&lt;0,0,IF(IF((F190-('DADOS GERAIS'!$B$19-C190)*'DADOS GERAIS'!$B$23)&lt;'DADOS GERAIS'!$B$24,(F190-('DADOS GERAIS'!$B$19-C190)*'DADOS GERAIS'!$B$23),'DADOS GERAIS'!$B$24)&lt;('DADOS GERAIS'!$B$20-C190)*'DADOS GERAIS'!$B$23+12,IF((F190-('DADOS GERAIS'!$B$19-C190)*'DADOS GERAIS'!$B$23)&lt;'DADOS GERAIS'!$B$24,(F190-('DADOS GERAIS'!$B$19-C190)*'DADOS GERAIS'!$B$23),'DADOS GERAIS'!$B$24),('DADOS GERAIS'!$B$20-C190)*'DADOS GERAIS'!$B$23+12)),"")</f>
        <v/>
      </c>
      <c r="H190" s="230" t="str">
        <f t="shared" si="4"/>
        <v/>
      </c>
      <c r="I190" s="232" t="str">
        <f t="shared" si="5"/>
        <v/>
      </c>
      <c r="J190" s="233" t="str">
        <f>IF(D190&lt;&gt;0,IF(H190&gt;F190,(I190*F190*D190)/'DADOS GERAIS'!$B$24,(I190*H190*D190)/'DADOS GERAIS'!$B$24),"")</f>
        <v/>
      </c>
      <c r="K190" s="2"/>
      <c r="L190" s="19"/>
      <c r="M190" s="242" t="str">
        <f>IF(D190="","",IF(E190&gt;$E$14,"ERRO",J190+((K190*D190)+(L190/'DADOS GERAIS'!$B$23*D190))/'DADOS GERAIS'!$B$24*$E190))</f>
        <v/>
      </c>
    </row>
    <row r="191" spans="1:13" x14ac:dyDescent="0.2">
      <c r="A191" s="60"/>
      <c r="B191" s="26"/>
      <c r="C191" s="31"/>
      <c r="D191" s="33"/>
      <c r="E191" s="72"/>
      <c r="F191" s="71"/>
      <c r="G191" s="211" t="str">
        <f>IF(F191&lt;&gt;0,IF(IF(IF((F191-('DADOS GERAIS'!$B$19-C191)*'DADOS GERAIS'!$B$23)&lt;'DADOS GERAIS'!$B$24,(F191-('DADOS GERAIS'!$B$19-C191)*'DADOS GERAIS'!$B$23),'DADOS GERAIS'!$B$24)&lt;('DADOS GERAIS'!$B$20-C191)*'DADOS GERAIS'!$B$23+12,IF((F191-('DADOS GERAIS'!$B$19-C191)*'DADOS GERAIS'!$B$23)&lt;'DADOS GERAIS'!$B$24,(F191-('DADOS GERAIS'!$B$19-C191)*'DADOS GERAIS'!$B$23),'DADOS GERAIS'!$B$24),('DADOS GERAIS'!$B$20-C191)*'DADOS GERAIS'!$B$23+12)&lt;0,0,IF(IF((F191-('DADOS GERAIS'!$B$19-C191)*'DADOS GERAIS'!$B$23)&lt;'DADOS GERAIS'!$B$24,(F191-('DADOS GERAIS'!$B$19-C191)*'DADOS GERAIS'!$B$23),'DADOS GERAIS'!$B$24)&lt;('DADOS GERAIS'!$B$20-C191)*'DADOS GERAIS'!$B$23+12,IF((F191-('DADOS GERAIS'!$B$19-C191)*'DADOS GERAIS'!$B$23)&lt;'DADOS GERAIS'!$B$24,(F191-('DADOS GERAIS'!$B$19-C191)*'DADOS GERAIS'!$B$23),'DADOS GERAIS'!$B$24),('DADOS GERAIS'!$B$20-C191)*'DADOS GERAIS'!$B$23+12)),"")</f>
        <v/>
      </c>
      <c r="H191" s="230" t="str">
        <f t="shared" si="4"/>
        <v/>
      </c>
      <c r="I191" s="232" t="str">
        <f t="shared" si="5"/>
        <v/>
      </c>
      <c r="J191" s="233" t="str">
        <f>IF(D191&lt;&gt;0,IF(H191&gt;F191,(I191*F191*D191)/'DADOS GERAIS'!$B$24,(I191*H191*D191)/'DADOS GERAIS'!$B$24),"")</f>
        <v/>
      </c>
      <c r="K191" s="2"/>
      <c r="L191" s="19"/>
      <c r="M191" s="242" t="str">
        <f>IF(D191="","",IF(E191&gt;$E$14,"ERRO",J191+((K191*D191)+(L191/'DADOS GERAIS'!$B$23*D191))/'DADOS GERAIS'!$B$24*$E191))</f>
        <v/>
      </c>
    </row>
    <row r="192" spans="1:13" x14ac:dyDescent="0.2">
      <c r="A192" s="60"/>
      <c r="B192" s="26"/>
      <c r="C192" s="31"/>
      <c r="D192" s="33"/>
      <c r="E192" s="72"/>
      <c r="F192" s="71"/>
      <c r="G192" s="211" t="str">
        <f>IF(F192&lt;&gt;0,IF(IF(IF((F192-('DADOS GERAIS'!$B$19-C192)*'DADOS GERAIS'!$B$23)&lt;'DADOS GERAIS'!$B$24,(F192-('DADOS GERAIS'!$B$19-C192)*'DADOS GERAIS'!$B$23),'DADOS GERAIS'!$B$24)&lt;('DADOS GERAIS'!$B$20-C192)*'DADOS GERAIS'!$B$23+12,IF((F192-('DADOS GERAIS'!$B$19-C192)*'DADOS GERAIS'!$B$23)&lt;'DADOS GERAIS'!$B$24,(F192-('DADOS GERAIS'!$B$19-C192)*'DADOS GERAIS'!$B$23),'DADOS GERAIS'!$B$24),('DADOS GERAIS'!$B$20-C192)*'DADOS GERAIS'!$B$23+12)&lt;0,0,IF(IF((F192-('DADOS GERAIS'!$B$19-C192)*'DADOS GERAIS'!$B$23)&lt;'DADOS GERAIS'!$B$24,(F192-('DADOS GERAIS'!$B$19-C192)*'DADOS GERAIS'!$B$23),'DADOS GERAIS'!$B$24)&lt;('DADOS GERAIS'!$B$20-C192)*'DADOS GERAIS'!$B$23+12,IF((F192-('DADOS GERAIS'!$B$19-C192)*'DADOS GERAIS'!$B$23)&lt;'DADOS GERAIS'!$B$24,(F192-('DADOS GERAIS'!$B$19-C192)*'DADOS GERAIS'!$B$23),'DADOS GERAIS'!$B$24),('DADOS GERAIS'!$B$20-C192)*'DADOS GERAIS'!$B$23+12)),"")</f>
        <v/>
      </c>
      <c r="H192" s="230" t="str">
        <f t="shared" si="4"/>
        <v/>
      </c>
      <c r="I192" s="232" t="str">
        <f t="shared" si="5"/>
        <v/>
      </c>
      <c r="J192" s="233" t="str">
        <f>IF(D192&lt;&gt;0,IF(H192&gt;F192,(I192*F192*D192)/'DADOS GERAIS'!$B$24,(I192*H192*D192)/'DADOS GERAIS'!$B$24),"")</f>
        <v/>
      </c>
      <c r="K192" s="2"/>
      <c r="L192" s="19"/>
      <c r="M192" s="242" t="str">
        <f>IF(D192="","",IF(E192&gt;$E$14,"ERRO",J192+((K192*D192)+(L192/'DADOS GERAIS'!$B$23*D192))/'DADOS GERAIS'!$B$24*$E192))</f>
        <v/>
      </c>
    </row>
    <row r="193" spans="1:13" x14ac:dyDescent="0.2">
      <c r="A193" s="60"/>
      <c r="B193" s="26"/>
      <c r="C193" s="31"/>
      <c r="D193" s="33"/>
      <c r="E193" s="72"/>
      <c r="F193" s="71"/>
      <c r="G193" s="211" t="str">
        <f>IF(F193&lt;&gt;0,IF(IF(IF((F193-('DADOS GERAIS'!$B$19-C193)*'DADOS GERAIS'!$B$23)&lt;'DADOS GERAIS'!$B$24,(F193-('DADOS GERAIS'!$B$19-C193)*'DADOS GERAIS'!$B$23),'DADOS GERAIS'!$B$24)&lt;('DADOS GERAIS'!$B$20-C193)*'DADOS GERAIS'!$B$23+12,IF((F193-('DADOS GERAIS'!$B$19-C193)*'DADOS GERAIS'!$B$23)&lt;'DADOS GERAIS'!$B$24,(F193-('DADOS GERAIS'!$B$19-C193)*'DADOS GERAIS'!$B$23),'DADOS GERAIS'!$B$24),('DADOS GERAIS'!$B$20-C193)*'DADOS GERAIS'!$B$23+12)&lt;0,0,IF(IF((F193-('DADOS GERAIS'!$B$19-C193)*'DADOS GERAIS'!$B$23)&lt;'DADOS GERAIS'!$B$24,(F193-('DADOS GERAIS'!$B$19-C193)*'DADOS GERAIS'!$B$23),'DADOS GERAIS'!$B$24)&lt;('DADOS GERAIS'!$B$20-C193)*'DADOS GERAIS'!$B$23+12,IF((F193-('DADOS GERAIS'!$B$19-C193)*'DADOS GERAIS'!$B$23)&lt;'DADOS GERAIS'!$B$24,(F193-('DADOS GERAIS'!$B$19-C193)*'DADOS GERAIS'!$B$23),'DADOS GERAIS'!$B$24),('DADOS GERAIS'!$B$20-C193)*'DADOS GERAIS'!$B$23+12)),"")</f>
        <v/>
      </c>
      <c r="H193" s="230" t="str">
        <f t="shared" si="4"/>
        <v/>
      </c>
      <c r="I193" s="232" t="str">
        <f t="shared" si="5"/>
        <v/>
      </c>
      <c r="J193" s="233" t="str">
        <f>IF(D193&lt;&gt;0,IF(H193&gt;F193,(I193*F193*D193)/'DADOS GERAIS'!$B$24,(I193*H193*D193)/'DADOS GERAIS'!$B$24),"")</f>
        <v/>
      </c>
      <c r="K193" s="2"/>
      <c r="L193" s="19"/>
      <c r="M193" s="242" t="str">
        <f>IF(D193="","",IF(E193&gt;$E$14,"ERRO",J193+((K193*D193)+(L193/'DADOS GERAIS'!$B$23*D193))/'DADOS GERAIS'!$B$24*$E193))</f>
        <v/>
      </c>
    </row>
    <row r="194" spans="1:13" x14ac:dyDescent="0.2">
      <c r="A194" s="60"/>
      <c r="B194" s="26"/>
      <c r="C194" s="31"/>
      <c r="D194" s="33"/>
      <c r="E194" s="72"/>
      <c r="F194" s="71"/>
      <c r="G194" s="211" t="str">
        <f>IF(F194&lt;&gt;0,IF(IF(IF((F194-('DADOS GERAIS'!$B$19-C194)*'DADOS GERAIS'!$B$23)&lt;'DADOS GERAIS'!$B$24,(F194-('DADOS GERAIS'!$B$19-C194)*'DADOS GERAIS'!$B$23),'DADOS GERAIS'!$B$24)&lt;('DADOS GERAIS'!$B$20-C194)*'DADOS GERAIS'!$B$23+12,IF((F194-('DADOS GERAIS'!$B$19-C194)*'DADOS GERAIS'!$B$23)&lt;'DADOS GERAIS'!$B$24,(F194-('DADOS GERAIS'!$B$19-C194)*'DADOS GERAIS'!$B$23),'DADOS GERAIS'!$B$24),('DADOS GERAIS'!$B$20-C194)*'DADOS GERAIS'!$B$23+12)&lt;0,0,IF(IF((F194-('DADOS GERAIS'!$B$19-C194)*'DADOS GERAIS'!$B$23)&lt;'DADOS GERAIS'!$B$24,(F194-('DADOS GERAIS'!$B$19-C194)*'DADOS GERAIS'!$B$23),'DADOS GERAIS'!$B$24)&lt;('DADOS GERAIS'!$B$20-C194)*'DADOS GERAIS'!$B$23+12,IF((F194-('DADOS GERAIS'!$B$19-C194)*'DADOS GERAIS'!$B$23)&lt;'DADOS GERAIS'!$B$24,(F194-('DADOS GERAIS'!$B$19-C194)*'DADOS GERAIS'!$B$23),'DADOS GERAIS'!$B$24),('DADOS GERAIS'!$B$20-C194)*'DADOS GERAIS'!$B$23+12)),"")</f>
        <v/>
      </c>
      <c r="H194" s="230" t="str">
        <f t="shared" si="4"/>
        <v/>
      </c>
      <c r="I194" s="232" t="str">
        <f t="shared" si="5"/>
        <v/>
      </c>
      <c r="J194" s="233" t="str">
        <f>IF(D194&lt;&gt;0,IF(H194&gt;F194,(I194*F194*D194)/'DADOS GERAIS'!$B$24,(I194*H194*D194)/'DADOS GERAIS'!$B$24),"")</f>
        <v/>
      </c>
      <c r="K194" s="2"/>
      <c r="L194" s="19"/>
      <c r="M194" s="242" t="str">
        <f>IF(D194="","",IF(E194&gt;$E$14,"ERRO",J194+((K194*D194)+(L194/'DADOS GERAIS'!$B$23*D194))/'DADOS GERAIS'!$B$24*$E194))</f>
        <v/>
      </c>
    </row>
    <row r="195" spans="1:13" x14ac:dyDescent="0.2">
      <c r="A195" s="60"/>
      <c r="B195" s="26"/>
      <c r="C195" s="31"/>
      <c r="D195" s="33"/>
      <c r="E195" s="72"/>
      <c r="F195" s="71"/>
      <c r="G195" s="211" t="str">
        <f>IF(F195&lt;&gt;0,IF(IF(IF((F195-('DADOS GERAIS'!$B$19-C195)*'DADOS GERAIS'!$B$23)&lt;'DADOS GERAIS'!$B$24,(F195-('DADOS GERAIS'!$B$19-C195)*'DADOS GERAIS'!$B$23),'DADOS GERAIS'!$B$24)&lt;('DADOS GERAIS'!$B$20-C195)*'DADOS GERAIS'!$B$23+12,IF((F195-('DADOS GERAIS'!$B$19-C195)*'DADOS GERAIS'!$B$23)&lt;'DADOS GERAIS'!$B$24,(F195-('DADOS GERAIS'!$B$19-C195)*'DADOS GERAIS'!$B$23),'DADOS GERAIS'!$B$24),('DADOS GERAIS'!$B$20-C195)*'DADOS GERAIS'!$B$23+12)&lt;0,0,IF(IF((F195-('DADOS GERAIS'!$B$19-C195)*'DADOS GERAIS'!$B$23)&lt;'DADOS GERAIS'!$B$24,(F195-('DADOS GERAIS'!$B$19-C195)*'DADOS GERAIS'!$B$23),'DADOS GERAIS'!$B$24)&lt;('DADOS GERAIS'!$B$20-C195)*'DADOS GERAIS'!$B$23+12,IF((F195-('DADOS GERAIS'!$B$19-C195)*'DADOS GERAIS'!$B$23)&lt;'DADOS GERAIS'!$B$24,(F195-('DADOS GERAIS'!$B$19-C195)*'DADOS GERAIS'!$B$23),'DADOS GERAIS'!$B$24),('DADOS GERAIS'!$B$20-C195)*'DADOS GERAIS'!$B$23+12)),"")</f>
        <v/>
      </c>
      <c r="H195" s="230" t="str">
        <f t="shared" si="4"/>
        <v/>
      </c>
      <c r="I195" s="232" t="str">
        <f t="shared" si="5"/>
        <v/>
      </c>
      <c r="J195" s="233" t="str">
        <f>IF(D195&lt;&gt;0,IF(H195&gt;F195,(I195*F195*D195)/'DADOS GERAIS'!$B$24,(I195*H195*D195)/'DADOS GERAIS'!$B$24),"")</f>
        <v/>
      </c>
      <c r="K195" s="2"/>
      <c r="L195" s="19"/>
      <c r="M195" s="242" t="str">
        <f>IF(D195="","",IF(E195&gt;$E$14,"ERRO",J195+((K195*D195)+(L195/'DADOS GERAIS'!$B$23*D195))/'DADOS GERAIS'!$B$24*$E195))</f>
        <v/>
      </c>
    </row>
    <row r="196" spans="1:13" x14ac:dyDescent="0.2">
      <c r="A196" s="60"/>
      <c r="B196" s="26"/>
      <c r="C196" s="31"/>
      <c r="D196" s="33"/>
      <c r="E196" s="72"/>
      <c r="F196" s="71"/>
      <c r="G196" s="211" t="str">
        <f>IF(F196&lt;&gt;0,IF(IF(IF((F196-('DADOS GERAIS'!$B$19-C196)*'DADOS GERAIS'!$B$23)&lt;'DADOS GERAIS'!$B$24,(F196-('DADOS GERAIS'!$B$19-C196)*'DADOS GERAIS'!$B$23),'DADOS GERAIS'!$B$24)&lt;('DADOS GERAIS'!$B$20-C196)*'DADOS GERAIS'!$B$23+12,IF((F196-('DADOS GERAIS'!$B$19-C196)*'DADOS GERAIS'!$B$23)&lt;'DADOS GERAIS'!$B$24,(F196-('DADOS GERAIS'!$B$19-C196)*'DADOS GERAIS'!$B$23),'DADOS GERAIS'!$B$24),('DADOS GERAIS'!$B$20-C196)*'DADOS GERAIS'!$B$23+12)&lt;0,0,IF(IF((F196-('DADOS GERAIS'!$B$19-C196)*'DADOS GERAIS'!$B$23)&lt;'DADOS GERAIS'!$B$24,(F196-('DADOS GERAIS'!$B$19-C196)*'DADOS GERAIS'!$B$23),'DADOS GERAIS'!$B$24)&lt;('DADOS GERAIS'!$B$20-C196)*'DADOS GERAIS'!$B$23+12,IF((F196-('DADOS GERAIS'!$B$19-C196)*'DADOS GERAIS'!$B$23)&lt;'DADOS GERAIS'!$B$24,(F196-('DADOS GERAIS'!$B$19-C196)*'DADOS GERAIS'!$B$23),'DADOS GERAIS'!$B$24),('DADOS GERAIS'!$B$20-C196)*'DADOS GERAIS'!$B$23+12)),"")</f>
        <v/>
      </c>
      <c r="H196" s="230" t="str">
        <f t="shared" si="4"/>
        <v/>
      </c>
      <c r="I196" s="232" t="str">
        <f t="shared" si="5"/>
        <v/>
      </c>
      <c r="J196" s="233" t="str">
        <f>IF(D196&lt;&gt;0,IF(H196&gt;F196,(I196*F196*D196)/'DADOS GERAIS'!$B$24,(I196*H196*D196)/'DADOS GERAIS'!$B$24),"")</f>
        <v/>
      </c>
      <c r="K196" s="2"/>
      <c r="L196" s="19"/>
      <c r="M196" s="242" t="str">
        <f>IF(D196="","",IF(E196&gt;$E$14,"ERRO",J196+((K196*D196)+(L196/'DADOS GERAIS'!$B$23*D196))/'DADOS GERAIS'!$B$24*$E196))</f>
        <v/>
      </c>
    </row>
    <row r="197" spans="1:13" x14ac:dyDescent="0.2">
      <c r="A197" s="60"/>
      <c r="B197" s="26"/>
      <c r="C197" s="31"/>
      <c r="D197" s="33"/>
      <c r="E197" s="72"/>
      <c r="F197" s="71"/>
      <c r="G197" s="211" t="str">
        <f>IF(F197&lt;&gt;0,IF(IF(IF((F197-('DADOS GERAIS'!$B$19-C197)*'DADOS GERAIS'!$B$23)&lt;'DADOS GERAIS'!$B$24,(F197-('DADOS GERAIS'!$B$19-C197)*'DADOS GERAIS'!$B$23),'DADOS GERAIS'!$B$24)&lt;('DADOS GERAIS'!$B$20-C197)*'DADOS GERAIS'!$B$23+12,IF((F197-('DADOS GERAIS'!$B$19-C197)*'DADOS GERAIS'!$B$23)&lt;'DADOS GERAIS'!$B$24,(F197-('DADOS GERAIS'!$B$19-C197)*'DADOS GERAIS'!$B$23),'DADOS GERAIS'!$B$24),('DADOS GERAIS'!$B$20-C197)*'DADOS GERAIS'!$B$23+12)&lt;0,0,IF(IF((F197-('DADOS GERAIS'!$B$19-C197)*'DADOS GERAIS'!$B$23)&lt;'DADOS GERAIS'!$B$24,(F197-('DADOS GERAIS'!$B$19-C197)*'DADOS GERAIS'!$B$23),'DADOS GERAIS'!$B$24)&lt;('DADOS GERAIS'!$B$20-C197)*'DADOS GERAIS'!$B$23+12,IF((F197-('DADOS GERAIS'!$B$19-C197)*'DADOS GERAIS'!$B$23)&lt;'DADOS GERAIS'!$B$24,(F197-('DADOS GERAIS'!$B$19-C197)*'DADOS GERAIS'!$B$23),'DADOS GERAIS'!$B$24),('DADOS GERAIS'!$B$20-C197)*'DADOS GERAIS'!$B$23+12)),"")</f>
        <v/>
      </c>
      <c r="H197" s="230" t="str">
        <f t="shared" si="4"/>
        <v/>
      </c>
      <c r="I197" s="232" t="str">
        <f t="shared" si="5"/>
        <v/>
      </c>
      <c r="J197" s="233" t="str">
        <f>IF(D197&lt;&gt;0,IF(H197&gt;F197,(I197*F197*D197)/'DADOS GERAIS'!$B$24,(I197*H197*D197)/'DADOS GERAIS'!$B$24),"")</f>
        <v/>
      </c>
      <c r="K197" s="2"/>
      <c r="L197" s="19"/>
      <c r="M197" s="242" t="str">
        <f>IF(D197="","",IF(E197&gt;$E$14,"ERRO",J197+((K197*D197)+(L197/'DADOS GERAIS'!$B$23*D197))/'DADOS GERAIS'!$B$24*$E197))</f>
        <v/>
      </c>
    </row>
    <row r="198" spans="1:13" x14ac:dyDescent="0.2">
      <c r="A198" s="60"/>
      <c r="B198" s="26"/>
      <c r="C198" s="31"/>
      <c r="D198" s="33"/>
      <c r="E198" s="72"/>
      <c r="F198" s="71"/>
      <c r="G198" s="211" t="str">
        <f>IF(F198&lt;&gt;0,IF(IF(IF((F198-('DADOS GERAIS'!$B$19-C198)*'DADOS GERAIS'!$B$23)&lt;'DADOS GERAIS'!$B$24,(F198-('DADOS GERAIS'!$B$19-C198)*'DADOS GERAIS'!$B$23),'DADOS GERAIS'!$B$24)&lt;('DADOS GERAIS'!$B$20-C198)*'DADOS GERAIS'!$B$23+12,IF((F198-('DADOS GERAIS'!$B$19-C198)*'DADOS GERAIS'!$B$23)&lt;'DADOS GERAIS'!$B$24,(F198-('DADOS GERAIS'!$B$19-C198)*'DADOS GERAIS'!$B$23),'DADOS GERAIS'!$B$24),('DADOS GERAIS'!$B$20-C198)*'DADOS GERAIS'!$B$23+12)&lt;0,0,IF(IF((F198-('DADOS GERAIS'!$B$19-C198)*'DADOS GERAIS'!$B$23)&lt;'DADOS GERAIS'!$B$24,(F198-('DADOS GERAIS'!$B$19-C198)*'DADOS GERAIS'!$B$23),'DADOS GERAIS'!$B$24)&lt;('DADOS GERAIS'!$B$20-C198)*'DADOS GERAIS'!$B$23+12,IF((F198-('DADOS GERAIS'!$B$19-C198)*'DADOS GERAIS'!$B$23)&lt;'DADOS GERAIS'!$B$24,(F198-('DADOS GERAIS'!$B$19-C198)*'DADOS GERAIS'!$B$23),'DADOS GERAIS'!$B$24),('DADOS GERAIS'!$B$20-C198)*'DADOS GERAIS'!$B$23+12)),"")</f>
        <v/>
      </c>
      <c r="H198" s="230" t="str">
        <f t="shared" si="4"/>
        <v/>
      </c>
      <c r="I198" s="232" t="str">
        <f t="shared" si="5"/>
        <v/>
      </c>
      <c r="J198" s="233" t="str">
        <f>IF(D198&lt;&gt;0,IF(H198&gt;F198,(I198*F198*D198)/'DADOS GERAIS'!$B$24,(I198*H198*D198)/'DADOS GERAIS'!$B$24),"")</f>
        <v/>
      </c>
      <c r="K198" s="2"/>
      <c r="L198" s="19"/>
      <c r="M198" s="242" t="str">
        <f>IF(D198="","",IF(E198&gt;$E$14,"ERRO",J198+((K198*D198)+(L198/'DADOS GERAIS'!$B$23*D198))/'DADOS GERAIS'!$B$24*$E198))</f>
        <v/>
      </c>
    </row>
    <row r="199" spans="1:13" x14ac:dyDescent="0.2">
      <c r="A199" s="60"/>
      <c r="B199" s="26"/>
      <c r="C199" s="31"/>
      <c r="D199" s="33"/>
      <c r="E199" s="72"/>
      <c r="F199" s="71"/>
      <c r="G199" s="211" t="str">
        <f>IF(F199&lt;&gt;0,IF(IF(IF((F199-('DADOS GERAIS'!$B$19-C199)*'DADOS GERAIS'!$B$23)&lt;'DADOS GERAIS'!$B$24,(F199-('DADOS GERAIS'!$B$19-C199)*'DADOS GERAIS'!$B$23),'DADOS GERAIS'!$B$24)&lt;('DADOS GERAIS'!$B$20-C199)*'DADOS GERAIS'!$B$23+12,IF((F199-('DADOS GERAIS'!$B$19-C199)*'DADOS GERAIS'!$B$23)&lt;'DADOS GERAIS'!$B$24,(F199-('DADOS GERAIS'!$B$19-C199)*'DADOS GERAIS'!$B$23),'DADOS GERAIS'!$B$24),('DADOS GERAIS'!$B$20-C199)*'DADOS GERAIS'!$B$23+12)&lt;0,0,IF(IF((F199-('DADOS GERAIS'!$B$19-C199)*'DADOS GERAIS'!$B$23)&lt;'DADOS GERAIS'!$B$24,(F199-('DADOS GERAIS'!$B$19-C199)*'DADOS GERAIS'!$B$23),'DADOS GERAIS'!$B$24)&lt;('DADOS GERAIS'!$B$20-C199)*'DADOS GERAIS'!$B$23+12,IF((F199-('DADOS GERAIS'!$B$19-C199)*'DADOS GERAIS'!$B$23)&lt;'DADOS GERAIS'!$B$24,(F199-('DADOS GERAIS'!$B$19-C199)*'DADOS GERAIS'!$B$23),'DADOS GERAIS'!$B$24),('DADOS GERAIS'!$B$20-C199)*'DADOS GERAIS'!$B$23+12)),"")</f>
        <v/>
      </c>
      <c r="H199" s="230" t="str">
        <f t="shared" si="4"/>
        <v/>
      </c>
      <c r="I199" s="232" t="str">
        <f t="shared" si="5"/>
        <v/>
      </c>
      <c r="J199" s="233" t="str">
        <f>IF(D199&lt;&gt;0,IF(H199&gt;F199,(I199*F199*D199)/'DADOS GERAIS'!$B$24,(I199*H199*D199)/'DADOS GERAIS'!$B$24),"")</f>
        <v/>
      </c>
      <c r="K199" s="2"/>
      <c r="L199" s="19"/>
      <c r="M199" s="242" t="str">
        <f>IF(D199="","",IF(E199&gt;$E$14,"ERRO",J199+((K199*D199)+(L199/'DADOS GERAIS'!$B$23*D199))/'DADOS GERAIS'!$B$24*$E199))</f>
        <v/>
      </c>
    </row>
    <row r="200" spans="1:13" x14ac:dyDescent="0.2">
      <c r="A200" s="60"/>
      <c r="B200" s="26"/>
      <c r="C200" s="31"/>
      <c r="D200" s="33"/>
      <c r="E200" s="72"/>
      <c r="F200" s="71"/>
      <c r="G200" s="211" t="str">
        <f>IF(F200&lt;&gt;0,IF(IF(IF((F200-('DADOS GERAIS'!$B$19-C200)*'DADOS GERAIS'!$B$23)&lt;'DADOS GERAIS'!$B$24,(F200-('DADOS GERAIS'!$B$19-C200)*'DADOS GERAIS'!$B$23),'DADOS GERAIS'!$B$24)&lt;('DADOS GERAIS'!$B$20-C200)*'DADOS GERAIS'!$B$23+12,IF((F200-('DADOS GERAIS'!$B$19-C200)*'DADOS GERAIS'!$B$23)&lt;'DADOS GERAIS'!$B$24,(F200-('DADOS GERAIS'!$B$19-C200)*'DADOS GERAIS'!$B$23),'DADOS GERAIS'!$B$24),('DADOS GERAIS'!$B$20-C200)*'DADOS GERAIS'!$B$23+12)&lt;0,0,IF(IF((F200-('DADOS GERAIS'!$B$19-C200)*'DADOS GERAIS'!$B$23)&lt;'DADOS GERAIS'!$B$24,(F200-('DADOS GERAIS'!$B$19-C200)*'DADOS GERAIS'!$B$23),'DADOS GERAIS'!$B$24)&lt;('DADOS GERAIS'!$B$20-C200)*'DADOS GERAIS'!$B$23+12,IF((F200-('DADOS GERAIS'!$B$19-C200)*'DADOS GERAIS'!$B$23)&lt;'DADOS GERAIS'!$B$24,(F200-('DADOS GERAIS'!$B$19-C200)*'DADOS GERAIS'!$B$23),'DADOS GERAIS'!$B$24),('DADOS GERAIS'!$B$20-C200)*'DADOS GERAIS'!$B$23+12)),"")</f>
        <v/>
      </c>
      <c r="H200" s="230" t="str">
        <f t="shared" si="4"/>
        <v/>
      </c>
      <c r="I200" s="232" t="str">
        <f t="shared" si="5"/>
        <v/>
      </c>
      <c r="J200" s="233" t="str">
        <f>IF(D200&lt;&gt;0,IF(H200&gt;F200,(I200*F200*D200)/'DADOS GERAIS'!$B$24,(I200*H200*D200)/'DADOS GERAIS'!$B$24),"")</f>
        <v/>
      </c>
      <c r="K200" s="2"/>
      <c r="L200" s="19"/>
      <c r="M200" s="242" t="str">
        <f>IF(D200="","",IF(E200&gt;$E$14,"ERRO",J200+((K200*D200)+(L200/'DADOS GERAIS'!$B$23*D200))/'DADOS GERAIS'!$B$24*$E200))</f>
        <v/>
      </c>
    </row>
    <row r="201" spans="1:13" x14ac:dyDescent="0.2">
      <c r="A201" s="60"/>
      <c r="B201" s="26"/>
      <c r="C201" s="31"/>
      <c r="D201" s="33"/>
      <c r="E201" s="72"/>
      <c r="F201" s="71"/>
      <c r="G201" s="211" t="str">
        <f>IF(F201&lt;&gt;0,IF(IF(IF((F201-('DADOS GERAIS'!$B$19-C201)*'DADOS GERAIS'!$B$23)&lt;'DADOS GERAIS'!$B$24,(F201-('DADOS GERAIS'!$B$19-C201)*'DADOS GERAIS'!$B$23),'DADOS GERAIS'!$B$24)&lt;('DADOS GERAIS'!$B$20-C201)*'DADOS GERAIS'!$B$23+12,IF((F201-('DADOS GERAIS'!$B$19-C201)*'DADOS GERAIS'!$B$23)&lt;'DADOS GERAIS'!$B$24,(F201-('DADOS GERAIS'!$B$19-C201)*'DADOS GERAIS'!$B$23),'DADOS GERAIS'!$B$24),('DADOS GERAIS'!$B$20-C201)*'DADOS GERAIS'!$B$23+12)&lt;0,0,IF(IF((F201-('DADOS GERAIS'!$B$19-C201)*'DADOS GERAIS'!$B$23)&lt;'DADOS GERAIS'!$B$24,(F201-('DADOS GERAIS'!$B$19-C201)*'DADOS GERAIS'!$B$23),'DADOS GERAIS'!$B$24)&lt;('DADOS GERAIS'!$B$20-C201)*'DADOS GERAIS'!$B$23+12,IF((F201-('DADOS GERAIS'!$B$19-C201)*'DADOS GERAIS'!$B$23)&lt;'DADOS GERAIS'!$B$24,(F201-('DADOS GERAIS'!$B$19-C201)*'DADOS GERAIS'!$B$23),'DADOS GERAIS'!$B$24),('DADOS GERAIS'!$B$20-C201)*'DADOS GERAIS'!$B$23+12)),"")</f>
        <v/>
      </c>
      <c r="H201" s="230" t="str">
        <f t="shared" si="4"/>
        <v/>
      </c>
      <c r="I201" s="232" t="str">
        <f t="shared" si="5"/>
        <v/>
      </c>
      <c r="J201" s="233" t="str">
        <f>IF(D201&lt;&gt;0,IF(H201&gt;F201,(I201*F201*D201)/'DADOS GERAIS'!$B$24,(I201*H201*D201)/'DADOS GERAIS'!$B$24),"")</f>
        <v/>
      </c>
      <c r="K201" s="2"/>
      <c r="L201" s="19"/>
      <c r="M201" s="242" t="str">
        <f>IF(D201="","",IF(E201&gt;$E$14,"ERRO",J201+((K201*D201)+(L201/'DADOS GERAIS'!$B$23*D201))/'DADOS GERAIS'!$B$24*$E201))</f>
        <v/>
      </c>
    </row>
    <row r="202" spans="1:13" x14ac:dyDescent="0.2">
      <c r="A202" s="60"/>
      <c r="B202" s="26"/>
      <c r="C202" s="31"/>
      <c r="D202" s="33"/>
      <c r="E202" s="72"/>
      <c r="F202" s="71"/>
      <c r="G202" s="211" t="str">
        <f>IF(F202&lt;&gt;0,IF(IF(IF((F202-('DADOS GERAIS'!$B$19-C202)*'DADOS GERAIS'!$B$23)&lt;'DADOS GERAIS'!$B$24,(F202-('DADOS GERAIS'!$B$19-C202)*'DADOS GERAIS'!$B$23),'DADOS GERAIS'!$B$24)&lt;('DADOS GERAIS'!$B$20-C202)*'DADOS GERAIS'!$B$23+12,IF((F202-('DADOS GERAIS'!$B$19-C202)*'DADOS GERAIS'!$B$23)&lt;'DADOS GERAIS'!$B$24,(F202-('DADOS GERAIS'!$B$19-C202)*'DADOS GERAIS'!$B$23),'DADOS GERAIS'!$B$24),('DADOS GERAIS'!$B$20-C202)*'DADOS GERAIS'!$B$23+12)&lt;0,0,IF(IF((F202-('DADOS GERAIS'!$B$19-C202)*'DADOS GERAIS'!$B$23)&lt;'DADOS GERAIS'!$B$24,(F202-('DADOS GERAIS'!$B$19-C202)*'DADOS GERAIS'!$B$23),'DADOS GERAIS'!$B$24)&lt;('DADOS GERAIS'!$B$20-C202)*'DADOS GERAIS'!$B$23+12,IF((F202-('DADOS GERAIS'!$B$19-C202)*'DADOS GERAIS'!$B$23)&lt;'DADOS GERAIS'!$B$24,(F202-('DADOS GERAIS'!$B$19-C202)*'DADOS GERAIS'!$B$23),'DADOS GERAIS'!$B$24),('DADOS GERAIS'!$B$20-C202)*'DADOS GERAIS'!$B$23+12)),"")</f>
        <v/>
      </c>
      <c r="H202" s="230" t="str">
        <f t="shared" si="4"/>
        <v/>
      </c>
      <c r="I202" s="232" t="str">
        <f t="shared" si="5"/>
        <v/>
      </c>
      <c r="J202" s="233" t="str">
        <f>IF(D202&lt;&gt;0,IF(H202&gt;F202,(I202*F202*D202)/'DADOS GERAIS'!$B$24,(I202*H202*D202)/'DADOS GERAIS'!$B$24),"")</f>
        <v/>
      </c>
      <c r="K202" s="2"/>
      <c r="L202" s="19"/>
      <c r="M202" s="242" t="str">
        <f>IF(D202="","",IF(E202&gt;$E$14,"ERRO",J202+((K202*D202)+(L202/'DADOS GERAIS'!$B$23*D202))/'DADOS GERAIS'!$B$24*$E202))</f>
        <v/>
      </c>
    </row>
    <row r="203" spans="1:13" x14ac:dyDescent="0.2">
      <c r="A203" s="60"/>
      <c r="B203" s="26"/>
      <c r="C203" s="31"/>
      <c r="D203" s="33"/>
      <c r="E203" s="72"/>
      <c r="F203" s="71"/>
      <c r="G203" s="211" t="str">
        <f>IF(F203&lt;&gt;0,IF(IF(IF((F203-('DADOS GERAIS'!$B$19-C203)*'DADOS GERAIS'!$B$23)&lt;'DADOS GERAIS'!$B$24,(F203-('DADOS GERAIS'!$B$19-C203)*'DADOS GERAIS'!$B$23),'DADOS GERAIS'!$B$24)&lt;('DADOS GERAIS'!$B$20-C203)*'DADOS GERAIS'!$B$23+12,IF((F203-('DADOS GERAIS'!$B$19-C203)*'DADOS GERAIS'!$B$23)&lt;'DADOS GERAIS'!$B$24,(F203-('DADOS GERAIS'!$B$19-C203)*'DADOS GERAIS'!$B$23),'DADOS GERAIS'!$B$24),('DADOS GERAIS'!$B$20-C203)*'DADOS GERAIS'!$B$23+12)&lt;0,0,IF(IF((F203-('DADOS GERAIS'!$B$19-C203)*'DADOS GERAIS'!$B$23)&lt;'DADOS GERAIS'!$B$24,(F203-('DADOS GERAIS'!$B$19-C203)*'DADOS GERAIS'!$B$23),'DADOS GERAIS'!$B$24)&lt;('DADOS GERAIS'!$B$20-C203)*'DADOS GERAIS'!$B$23+12,IF((F203-('DADOS GERAIS'!$B$19-C203)*'DADOS GERAIS'!$B$23)&lt;'DADOS GERAIS'!$B$24,(F203-('DADOS GERAIS'!$B$19-C203)*'DADOS GERAIS'!$B$23),'DADOS GERAIS'!$B$24),('DADOS GERAIS'!$B$20-C203)*'DADOS GERAIS'!$B$23+12)),"")</f>
        <v/>
      </c>
      <c r="H203" s="230" t="str">
        <f t="shared" si="4"/>
        <v/>
      </c>
      <c r="I203" s="232" t="str">
        <f t="shared" si="5"/>
        <v/>
      </c>
      <c r="J203" s="233" t="str">
        <f>IF(D203&lt;&gt;0,IF(H203&gt;F203,(I203*F203*D203)/'DADOS GERAIS'!$B$24,(I203*H203*D203)/'DADOS GERAIS'!$B$24),"")</f>
        <v/>
      </c>
      <c r="K203" s="2"/>
      <c r="L203" s="19"/>
      <c r="M203" s="242" t="str">
        <f>IF(D203="","",IF(E203&gt;$E$14,"ERRO",J203+((K203*D203)+(L203/'DADOS GERAIS'!$B$23*D203))/'DADOS GERAIS'!$B$24*$E203))</f>
        <v/>
      </c>
    </row>
    <row r="204" spans="1:13" x14ac:dyDescent="0.2">
      <c r="A204" s="60"/>
      <c r="B204" s="26"/>
      <c r="C204" s="31"/>
      <c r="D204" s="33"/>
      <c r="E204" s="72"/>
      <c r="F204" s="71"/>
      <c r="G204" s="211" t="str">
        <f>IF(F204&lt;&gt;0,IF(IF(IF((F204-('DADOS GERAIS'!$B$19-C204)*'DADOS GERAIS'!$B$23)&lt;'DADOS GERAIS'!$B$24,(F204-('DADOS GERAIS'!$B$19-C204)*'DADOS GERAIS'!$B$23),'DADOS GERAIS'!$B$24)&lt;('DADOS GERAIS'!$B$20-C204)*'DADOS GERAIS'!$B$23+12,IF((F204-('DADOS GERAIS'!$B$19-C204)*'DADOS GERAIS'!$B$23)&lt;'DADOS GERAIS'!$B$24,(F204-('DADOS GERAIS'!$B$19-C204)*'DADOS GERAIS'!$B$23),'DADOS GERAIS'!$B$24),('DADOS GERAIS'!$B$20-C204)*'DADOS GERAIS'!$B$23+12)&lt;0,0,IF(IF((F204-('DADOS GERAIS'!$B$19-C204)*'DADOS GERAIS'!$B$23)&lt;'DADOS GERAIS'!$B$24,(F204-('DADOS GERAIS'!$B$19-C204)*'DADOS GERAIS'!$B$23),'DADOS GERAIS'!$B$24)&lt;('DADOS GERAIS'!$B$20-C204)*'DADOS GERAIS'!$B$23+12,IF((F204-('DADOS GERAIS'!$B$19-C204)*'DADOS GERAIS'!$B$23)&lt;'DADOS GERAIS'!$B$24,(F204-('DADOS GERAIS'!$B$19-C204)*'DADOS GERAIS'!$B$23),'DADOS GERAIS'!$B$24),('DADOS GERAIS'!$B$20-C204)*'DADOS GERAIS'!$B$23+12)),"")</f>
        <v/>
      </c>
      <c r="H204" s="230" t="str">
        <f t="shared" si="4"/>
        <v/>
      </c>
      <c r="I204" s="232" t="str">
        <f t="shared" si="5"/>
        <v/>
      </c>
      <c r="J204" s="233" t="str">
        <f>IF(D204&lt;&gt;0,IF(H204&gt;F204,(I204*F204*D204)/'DADOS GERAIS'!$B$24,(I204*H204*D204)/'DADOS GERAIS'!$B$24),"")</f>
        <v/>
      </c>
      <c r="K204" s="2"/>
      <c r="L204" s="19"/>
      <c r="M204" s="242" t="str">
        <f>IF(D204="","",IF(E204&gt;$E$14,"ERRO",J204+((K204*D204)+(L204/'DADOS GERAIS'!$B$23*D204))/'DADOS GERAIS'!$B$24*$E204))</f>
        <v/>
      </c>
    </row>
    <row r="205" spans="1:13" x14ac:dyDescent="0.2">
      <c r="A205" s="60"/>
      <c r="B205" s="26"/>
      <c r="C205" s="31"/>
      <c r="D205" s="33"/>
      <c r="E205" s="72"/>
      <c r="F205" s="71"/>
      <c r="G205" s="211" t="str">
        <f>IF(F205&lt;&gt;0,IF(IF(IF((F205-('DADOS GERAIS'!$B$19-C205)*'DADOS GERAIS'!$B$23)&lt;'DADOS GERAIS'!$B$24,(F205-('DADOS GERAIS'!$B$19-C205)*'DADOS GERAIS'!$B$23),'DADOS GERAIS'!$B$24)&lt;('DADOS GERAIS'!$B$20-C205)*'DADOS GERAIS'!$B$23+12,IF((F205-('DADOS GERAIS'!$B$19-C205)*'DADOS GERAIS'!$B$23)&lt;'DADOS GERAIS'!$B$24,(F205-('DADOS GERAIS'!$B$19-C205)*'DADOS GERAIS'!$B$23),'DADOS GERAIS'!$B$24),('DADOS GERAIS'!$B$20-C205)*'DADOS GERAIS'!$B$23+12)&lt;0,0,IF(IF((F205-('DADOS GERAIS'!$B$19-C205)*'DADOS GERAIS'!$B$23)&lt;'DADOS GERAIS'!$B$24,(F205-('DADOS GERAIS'!$B$19-C205)*'DADOS GERAIS'!$B$23),'DADOS GERAIS'!$B$24)&lt;('DADOS GERAIS'!$B$20-C205)*'DADOS GERAIS'!$B$23+12,IF((F205-('DADOS GERAIS'!$B$19-C205)*'DADOS GERAIS'!$B$23)&lt;'DADOS GERAIS'!$B$24,(F205-('DADOS GERAIS'!$B$19-C205)*'DADOS GERAIS'!$B$23),'DADOS GERAIS'!$B$24),('DADOS GERAIS'!$B$20-C205)*'DADOS GERAIS'!$B$23+12)),"")</f>
        <v/>
      </c>
      <c r="H205" s="230" t="str">
        <f t="shared" si="4"/>
        <v/>
      </c>
      <c r="I205" s="232" t="str">
        <f t="shared" si="5"/>
        <v/>
      </c>
      <c r="J205" s="233" t="str">
        <f>IF(D205&lt;&gt;0,IF(H205&gt;F205,(I205*F205*D205)/'DADOS GERAIS'!$B$24,(I205*H205*D205)/'DADOS GERAIS'!$B$24),"")</f>
        <v/>
      </c>
      <c r="K205" s="2"/>
      <c r="L205" s="19"/>
      <c r="M205" s="242" t="str">
        <f>IF(D205="","",IF(E205&gt;$E$14,"ERRO",J205+((K205*D205)+(L205/'DADOS GERAIS'!$B$23*D205))/'DADOS GERAIS'!$B$24*$E205))</f>
        <v/>
      </c>
    </row>
    <row r="206" spans="1:13" x14ac:dyDescent="0.2">
      <c r="A206" s="60"/>
      <c r="B206" s="26"/>
      <c r="C206" s="31"/>
      <c r="D206" s="33"/>
      <c r="E206" s="72"/>
      <c r="F206" s="71"/>
      <c r="G206" s="211" t="str">
        <f>IF(F206&lt;&gt;0,IF(IF(IF((F206-('DADOS GERAIS'!$B$19-C206)*'DADOS GERAIS'!$B$23)&lt;'DADOS GERAIS'!$B$24,(F206-('DADOS GERAIS'!$B$19-C206)*'DADOS GERAIS'!$B$23),'DADOS GERAIS'!$B$24)&lt;('DADOS GERAIS'!$B$20-C206)*'DADOS GERAIS'!$B$23+12,IF((F206-('DADOS GERAIS'!$B$19-C206)*'DADOS GERAIS'!$B$23)&lt;'DADOS GERAIS'!$B$24,(F206-('DADOS GERAIS'!$B$19-C206)*'DADOS GERAIS'!$B$23),'DADOS GERAIS'!$B$24),('DADOS GERAIS'!$B$20-C206)*'DADOS GERAIS'!$B$23+12)&lt;0,0,IF(IF((F206-('DADOS GERAIS'!$B$19-C206)*'DADOS GERAIS'!$B$23)&lt;'DADOS GERAIS'!$B$24,(F206-('DADOS GERAIS'!$B$19-C206)*'DADOS GERAIS'!$B$23),'DADOS GERAIS'!$B$24)&lt;('DADOS GERAIS'!$B$20-C206)*'DADOS GERAIS'!$B$23+12,IF((F206-('DADOS GERAIS'!$B$19-C206)*'DADOS GERAIS'!$B$23)&lt;'DADOS GERAIS'!$B$24,(F206-('DADOS GERAIS'!$B$19-C206)*'DADOS GERAIS'!$B$23),'DADOS GERAIS'!$B$24),('DADOS GERAIS'!$B$20-C206)*'DADOS GERAIS'!$B$23+12)),"")</f>
        <v/>
      </c>
      <c r="H206" s="230" t="str">
        <f t="shared" si="4"/>
        <v/>
      </c>
      <c r="I206" s="232" t="str">
        <f t="shared" si="5"/>
        <v/>
      </c>
      <c r="J206" s="233" t="str">
        <f>IF(D206&lt;&gt;0,IF(H206&gt;F206,(I206*F206*D206)/'DADOS GERAIS'!$B$24,(I206*H206*D206)/'DADOS GERAIS'!$B$24),"")</f>
        <v/>
      </c>
      <c r="K206" s="2"/>
      <c r="L206" s="19"/>
      <c r="M206" s="242" t="str">
        <f>IF(D206="","",IF(E206&gt;$E$14,"ERRO",J206+((K206*D206)+(L206/'DADOS GERAIS'!$B$23*D206))/'DADOS GERAIS'!$B$24*$E206))</f>
        <v/>
      </c>
    </row>
    <row r="207" spans="1:13" x14ac:dyDescent="0.2">
      <c r="A207" s="60"/>
      <c r="B207" s="26"/>
      <c r="C207" s="31"/>
      <c r="D207" s="33"/>
      <c r="E207" s="72"/>
      <c r="F207" s="71"/>
      <c r="G207" s="211" t="str">
        <f>IF(F207&lt;&gt;0,IF(IF(IF((F207-('DADOS GERAIS'!$B$19-C207)*'DADOS GERAIS'!$B$23)&lt;'DADOS GERAIS'!$B$24,(F207-('DADOS GERAIS'!$B$19-C207)*'DADOS GERAIS'!$B$23),'DADOS GERAIS'!$B$24)&lt;('DADOS GERAIS'!$B$20-C207)*'DADOS GERAIS'!$B$23+12,IF((F207-('DADOS GERAIS'!$B$19-C207)*'DADOS GERAIS'!$B$23)&lt;'DADOS GERAIS'!$B$24,(F207-('DADOS GERAIS'!$B$19-C207)*'DADOS GERAIS'!$B$23),'DADOS GERAIS'!$B$24),('DADOS GERAIS'!$B$20-C207)*'DADOS GERAIS'!$B$23+12)&lt;0,0,IF(IF((F207-('DADOS GERAIS'!$B$19-C207)*'DADOS GERAIS'!$B$23)&lt;'DADOS GERAIS'!$B$24,(F207-('DADOS GERAIS'!$B$19-C207)*'DADOS GERAIS'!$B$23),'DADOS GERAIS'!$B$24)&lt;('DADOS GERAIS'!$B$20-C207)*'DADOS GERAIS'!$B$23+12,IF((F207-('DADOS GERAIS'!$B$19-C207)*'DADOS GERAIS'!$B$23)&lt;'DADOS GERAIS'!$B$24,(F207-('DADOS GERAIS'!$B$19-C207)*'DADOS GERAIS'!$B$23),'DADOS GERAIS'!$B$24),('DADOS GERAIS'!$B$20-C207)*'DADOS GERAIS'!$B$23+12)),"")</f>
        <v/>
      </c>
      <c r="H207" s="230" t="str">
        <f t="shared" si="4"/>
        <v/>
      </c>
      <c r="I207" s="232" t="str">
        <f t="shared" si="5"/>
        <v/>
      </c>
      <c r="J207" s="233" t="str">
        <f>IF(D207&lt;&gt;0,IF(H207&gt;F207,(I207*F207*D207)/'DADOS GERAIS'!$B$24,(I207*H207*D207)/'DADOS GERAIS'!$B$24),"")</f>
        <v/>
      </c>
      <c r="K207" s="2"/>
      <c r="L207" s="19"/>
      <c r="M207" s="242" t="str">
        <f>IF(D207="","",IF(E207&gt;$E$14,"ERRO",J207+((K207*D207)+(L207/'DADOS GERAIS'!$B$23*D207))/'DADOS GERAIS'!$B$24*$E207))</f>
        <v/>
      </c>
    </row>
    <row r="208" spans="1:13" x14ac:dyDescent="0.2">
      <c r="A208" s="60"/>
      <c r="B208" s="26"/>
      <c r="C208" s="31"/>
      <c r="D208" s="33"/>
      <c r="E208" s="72"/>
      <c r="F208" s="71"/>
      <c r="G208" s="211" t="str">
        <f>IF(F208&lt;&gt;0,IF(IF(IF((F208-('DADOS GERAIS'!$B$19-C208)*'DADOS GERAIS'!$B$23)&lt;'DADOS GERAIS'!$B$24,(F208-('DADOS GERAIS'!$B$19-C208)*'DADOS GERAIS'!$B$23),'DADOS GERAIS'!$B$24)&lt;('DADOS GERAIS'!$B$20-C208)*'DADOS GERAIS'!$B$23+12,IF((F208-('DADOS GERAIS'!$B$19-C208)*'DADOS GERAIS'!$B$23)&lt;'DADOS GERAIS'!$B$24,(F208-('DADOS GERAIS'!$B$19-C208)*'DADOS GERAIS'!$B$23),'DADOS GERAIS'!$B$24),('DADOS GERAIS'!$B$20-C208)*'DADOS GERAIS'!$B$23+12)&lt;0,0,IF(IF((F208-('DADOS GERAIS'!$B$19-C208)*'DADOS GERAIS'!$B$23)&lt;'DADOS GERAIS'!$B$24,(F208-('DADOS GERAIS'!$B$19-C208)*'DADOS GERAIS'!$B$23),'DADOS GERAIS'!$B$24)&lt;('DADOS GERAIS'!$B$20-C208)*'DADOS GERAIS'!$B$23+12,IF((F208-('DADOS GERAIS'!$B$19-C208)*'DADOS GERAIS'!$B$23)&lt;'DADOS GERAIS'!$B$24,(F208-('DADOS GERAIS'!$B$19-C208)*'DADOS GERAIS'!$B$23),'DADOS GERAIS'!$B$24),('DADOS GERAIS'!$B$20-C208)*'DADOS GERAIS'!$B$23+12)),"")</f>
        <v/>
      </c>
      <c r="H208" s="230" t="str">
        <f t="shared" si="4"/>
        <v/>
      </c>
      <c r="I208" s="232" t="str">
        <f t="shared" si="5"/>
        <v/>
      </c>
      <c r="J208" s="233" t="str">
        <f>IF(D208&lt;&gt;0,IF(H208&gt;F208,(I208*F208*D208)/'DADOS GERAIS'!$B$24,(I208*H208*D208)/'DADOS GERAIS'!$B$24),"")</f>
        <v/>
      </c>
      <c r="K208" s="2"/>
      <c r="L208" s="19"/>
      <c r="M208" s="242" t="str">
        <f>IF(D208="","",IF(E208&gt;$E$14,"ERRO",J208+((K208*D208)+(L208/'DADOS GERAIS'!$B$23*D208))/'DADOS GERAIS'!$B$24*$E208))</f>
        <v/>
      </c>
    </row>
    <row r="209" spans="1:13" x14ac:dyDescent="0.2">
      <c r="A209" s="60"/>
      <c r="B209" s="26"/>
      <c r="C209" s="31"/>
      <c r="D209" s="33"/>
      <c r="E209" s="72"/>
      <c r="F209" s="71"/>
      <c r="G209" s="211" t="str">
        <f>IF(F209&lt;&gt;0,IF(IF(IF((F209-('DADOS GERAIS'!$B$19-C209)*'DADOS GERAIS'!$B$23)&lt;'DADOS GERAIS'!$B$24,(F209-('DADOS GERAIS'!$B$19-C209)*'DADOS GERAIS'!$B$23),'DADOS GERAIS'!$B$24)&lt;('DADOS GERAIS'!$B$20-C209)*'DADOS GERAIS'!$B$23+12,IF((F209-('DADOS GERAIS'!$B$19-C209)*'DADOS GERAIS'!$B$23)&lt;'DADOS GERAIS'!$B$24,(F209-('DADOS GERAIS'!$B$19-C209)*'DADOS GERAIS'!$B$23),'DADOS GERAIS'!$B$24),('DADOS GERAIS'!$B$20-C209)*'DADOS GERAIS'!$B$23+12)&lt;0,0,IF(IF((F209-('DADOS GERAIS'!$B$19-C209)*'DADOS GERAIS'!$B$23)&lt;'DADOS GERAIS'!$B$24,(F209-('DADOS GERAIS'!$B$19-C209)*'DADOS GERAIS'!$B$23),'DADOS GERAIS'!$B$24)&lt;('DADOS GERAIS'!$B$20-C209)*'DADOS GERAIS'!$B$23+12,IF((F209-('DADOS GERAIS'!$B$19-C209)*'DADOS GERAIS'!$B$23)&lt;'DADOS GERAIS'!$B$24,(F209-('DADOS GERAIS'!$B$19-C209)*'DADOS GERAIS'!$B$23),'DADOS GERAIS'!$B$24),('DADOS GERAIS'!$B$20-C209)*'DADOS GERAIS'!$B$23+12)),"")</f>
        <v/>
      </c>
      <c r="H209" s="230" t="str">
        <f t="shared" si="4"/>
        <v/>
      </c>
      <c r="I209" s="232" t="str">
        <f t="shared" si="5"/>
        <v/>
      </c>
      <c r="J209" s="233" t="str">
        <f>IF(D209&lt;&gt;0,IF(H209&gt;F209,(I209*F209*D209)/'DADOS GERAIS'!$B$24,(I209*H209*D209)/'DADOS GERAIS'!$B$24),"")</f>
        <v/>
      </c>
      <c r="K209" s="2"/>
      <c r="L209" s="19"/>
      <c r="M209" s="242" t="str">
        <f>IF(D209="","",IF(E209&gt;$E$14,"ERRO",J209+((K209*D209)+(L209/'DADOS GERAIS'!$B$23*D209))/'DADOS GERAIS'!$B$24*$E209))</f>
        <v/>
      </c>
    </row>
    <row r="210" spans="1:13" x14ac:dyDescent="0.2">
      <c r="A210" s="60"/>
      <c r="B210" s="26"/>
      <c r="C210" s="31"/>
      <c r="D210" s="33"/>
      <c r="E210" s="72"/>
      <c r="F210" s="71"/>
      <c r="G210" s="211" t="str">
        <f>IF(F210&lt;&gt;0,IF(IF(IF((F210-('DADOS GERAIS'!$B$19-C210)*'DADOS GERAIS'!$B$23)&lt;'DADOS GERAIS'!$B$24,(F210-('DADOS GERAIS'!$B$19-C210)*'DADOS GERAIS'!$B$23),'DADOS GERAIS'!$B$24)&lt;('DADOS GERAIS'!$B$20-C210)*'DADOS GERAIS'!$B$23+12,IF((F210-('DADOS GERAIS'!$B$19-C210)*'DADOS GERAIS'!$B$23)&lt;'DADOS GERAIS'!$B$24,(F210-('DADOS GERAIS'!$B$19-C210)*'DADOS GERAIS'!$B$23),'DADOS GERAIS'!$B$24),('DADOS GERAIS'!$B$20-C210)*'DADOS GERAIS'!$B$23+12)&lt;0,0,IF(IF((F210-('DADOS GERAIS'!$B$19-C210)*'DADOS GERAIS'!$B$23)&lt;'DADOS GERAIS'!$B$24,(F210-('DADOS GERAIS'!$B$19-C210)*'DADOS GERAIS'!$B$23),'DADOS GERAIS'!$B$24)&lt;('DADOS GERAIS'!$B$20-C210)*'DADOS GERAIS'!$B$23+12,IF((F210-('DADOS GERAIS'!$B$19-C210)*'DADOS GERAIS'!$B$23)&lt;'DADOS GERAIS'!$B$24,(F210-('DADOS GERAIS'!$B$19-C210)*'DADOS GERAIS'!$B$23),'DADOS GERAIS'!$B$24),('DADOS GERAIS'!$B$20-C210)*'DADOS GERAIS'!$B$23+12)),"")</f>
        <v/>
      </c>
      <c r="H210" s="230" t="str">
        <f t="shared" si="4"/>
        <v/>
      </c>
      <c r="I210" s="232" t="str">
        <f t="shared" si="5"/>
        <v/>
      </c>
      <c r="J210" s="233" t="str">
        <f>IF(D210&lt;&gt;0,IF(H210&gt;F210,(I210*F210*D210)/'DADOS GERAIS'!$B$24,(I210*H210*D210)/'DADOS GERAIS'!$B$24),"")</f>
        <v/>
      </c>
      <c r="K210" s="2"/>
      <c r="L210" s="19"/>
      <c r="M210" s="242" t="str">
        <f>IF(D210="","",IF(E210&gt;$E$14,"ERRO",J210+((K210*D210)+(L210/'DADOS GERAIS'!$B$23*D210))/'DADOS GERAIS'!$B$24*$E210))</f>
        <v/>
      </c>
    </row>
    <row r="211" spans="1:13" x14ac:dyDescent="0.2">
      <c r="A211" s="60"/>
      <c r="B211" s="26"/>
      <c r="C211" s="31"/>
      <c r="D211" s="33"/>
      <c r="E211" s="72"/>
      <c r="F211" s="71"/>
      <c r="G211" s="211" t="str">
        <f>IF(F211&lt;&gt;0,IF(IF(IF((F211-('DADOS GERAIS'!$B$19-C211)*'DADOS GERAIS'!$B$23)&lt;'DADOS GERAIS'!$B$24,(F211-('DADOS GERAIS'!$B$19-C211)*'DADOS GERAIS'!$B$23),'DADOS GERAIS'!$B$24)&lt;('DADOS GERAIS'!$B$20-C211)*'DADOS GERAIS'!$B$23+12,IF((F211-('DADOS GERAIS'!$B$19-C211)*'DADOS GERAIS'!$B$23)&lt;'DADOS GERAIS'!$B$24,(F211-('DADOS GERAIS'!$B$19-C211)*'DADOS GERAIS'!$B$23),'DADOS GERAIS'!$B$24),('DADOS GERAIS'!$B$20-C211)*'DADOS GERAIS'!$B$23+12)&lt;0,0,IF(IF((F211-('DADOS GERAIS'!$B$19-C211)*'DADOS GERAIS'!$B$23)&lt;'DADOS GERAIS'!$B$24,(F211-('DADOS GERAIS'!$B$19-C211)*'DADOS GERAIS'!$B$23),'DADOS GERAIS'!$B$24)&lt;('DADOS GERAIS'!$B$20-C211)*'DADOS GERAIS'!$B$23+12,IF((F211-('DADOS GERAIS'!$B$19-C211)*'DADOS GERAIS'!$B$23)&lt;'DADOS GERAIS'!$B$24,(F211-('DADOS GERAIS'!$B$19-C211)*'DADOS GERAIS'!$B$23),'DADOS GERAIS'!$B$24),('DADOS GERAIS'!$B$20-C211)*'DADOS GERAIS'!$B$23+12)),"")</f>
        <v/>
      </c>
      <c r="H211" s="230" t="str">
        <f t="shared" ref="H211:H274" si="6">IF(D211&lt;&gt;"",IF(G211&gt;E211,E211,G211),"")</f>
        <v/>
      </c>
      <c r="I211" s="232" t="str">
        <f t="shared" ref="I211:I274" si="7">IF(D211&lt;&gt;"",B211/F211,"")</f>
        <v/>
      </c>
      <c r="J211" s="233" t="str">
        <f>IF(D211&lt;&gt;0,IF(H211&gt;F211,(I211*F211*D211)/'DADOS GERAIS'!$B$24,(I211*H211*D211)/'DADOS GERAIS'!$B$24),"")</f>
        <v/>
      </c>
      <c r="K211" s="2"/>
      <c r="L211" s="19"/>
      <c r="M211" s="242" t="str">
        <f>IF(D211="","",IF(E211&gt;$E$14,"ERRO",J211+((K211*D211)+(L211/'DADOS GERAIS'!$B$23*D211))/'DADOS GERAIS'!$B$24*$E211))</f>
        <v/>
      </c>
    </row>
    <row r="212" spans="1:13" x14ac:dyDescent="0.2">
      <c r="A212" s="60"/>
      <c r="B212" s="26"/>
      <c r="C212" s="31"/>
      <c r="D212" s="33"/>
      <c r="E212" s="72"/>
      <c r="F212" s="71"/>
      <c r="G212" s="211" t="str">
        <f>IF(F212&lt;&gt;0,IF(IF(IF((F212-('DADOS GERAIS'!$B$19-C212)*'DADOS GERAIS'!$B$23)&lt;'DADOS GERAIS'!$B$24,(F212-('DADOS GERAIS'!$B$19-C212)*'DADOS GERAIS'!$B$23),'DADOS GERAIS'!$B$24)&lt;('DADOS GERAIS'!$B$20-C212)*'DADOS GERAIS'!$B$23+12,IF((F212-('DADOS GERAIS'!$B$19-C212)*'DADOS GERAIS'!$B$23)&lt;'DADOS GERAIS'!$B$24,(F212-('DADOS GERAIS'!$B$19-C212)*'DADOS GERAIS'!$B$23),'DADOS GERAIS'!$B$24),('DADOS GERAIS'!$B$20-C212)*'DADOS GERAIS'!$B$23+12)&lt;0,0,IF(IF((F212-('DADOS GERAIS'!$B$19-C212)*'DADOS GERAIS'!$B$23)&lt;'DADOS GERAIS'!$B$24,(F212-('DADOS GERAIS'!$B$19-C212)*'DADOS GERAIS'!$B$23),'DADOS GERAIS'!$B$24)&lt;('DADOS GERAIS'!$B$20-C212)*'DADOS GERAIS'!$B$23+12,IF((F212-('DADOS GERAIS'!$B$19-C212)*'DADOS GERAIS'!$B$23)&lt;'DADOS GERAIS'!$B$24,(F212-('DADOS GERAIS'!$B$19-C212)*'DADOS GERAIS'!$B$23),'DADOS GERAIS'!$B$24),('DADOS GERAIS'!$B$20-C212)*'DADOS GERAIS'!$B$23+12)),"")</f>
        <v/>
      </c>
      <c r="H212" s="230" t="str">
        <f t="shared" si="6"/>
        <v/>
      </c>
      <c r="I212" s="232" t="str">
        <f t="shared" si="7"/>
        <v/>
      </c>
      <c r="J212" s="233" t="str">
        <f>IF(D212&lt;&gt;0,IF(H212&gt;F212,(I212*F212*D212)/'DADOS GERAIS'!$B$24,(I212*H212*D212)/'DADOS GERAIS'!$B$24),"")</f>
        <v/>
      </c>
      <c r="K212" s="2"/>
      <c r="L212" s="19"/>
      <c r="M212" s="242" t="str">
        <f>IF(D212="","",IF(E212&gt;$E$14,"ERRO",J212+((K212*D212)+(L212/'DADOS GERAIS'!$B$23*D212))/'DADOS GERAIS'!$B$24*$E212))</f>
        <v/>
      </c>
    </row>
    <row r="213" spans="1:13" x14ac:dyDescent="0.2">
      <c r="A213" s="60"/>
      <c r="B213" s="26"/>
      <c r="C213" s="31"/>
      <c r="D213" s="33"/>
      <c r="E213" s="72"/>
      <c r="F213" s="71"/>
      <c r="G213" s="211" t="str">
        <f>IF(F213&lt;&gt;0,IF(IF(IF((F213-('DADOS GERAIS'!$B$19-C213)*'DADOS GERAIS'!$B$23)&lt;'DADOS GERAIS'!$B$24,(F213-('DADOS GERAIS'!$B$19-C213)*'DADOS GERAIS'!$B$23),'DADOS GERAIS'!$B$24)&lt;('DADOS GERAIS'!$B$20-C213)*'DADOS GERAIS'!$B$23+12,IF((F213-('DADOS GERAIS'!$B$19-C213)*'DADOS GERAIS'!$B$23)&lt;'DADOS GERAIS'!$B$24,(F213-('DADOS GERAIS'!$B$19-C213)*'DADOS GERAIS'!$B$23),'DADOS GERAIS'!$B$24),('DADOS GERAIS'!$B$20-C213)*'DADOS GERAIS'!$B$23+12)&lt;0,0,IF(IF((F213-('DADOS GERAIS'!$B$19-C213)*'DADOS GERAIS'!$B$23)&lt;'DADOS GERAIS'!$B$24,(F213-('DADOS GERAIS'!$B$19-C213)*'DADOS GERAIS'!$B$23),'DADOS GERAIS'!$B$24)&lt;('DADOS GERAIS'!$B$20-C213)*'DADOS GERAIS'!$B$23+12,IF((F213-('DADOS GERAIS'!$B$19-C213)*'DADOS GERAIS'!$B$23)&lt;'DADOS GERAIS'!$B$24,(F213-('DADOS GERAIS'!$B$19-C213)*'DADOS GERAIS'!$B$23),'DADOS GERAIS'!$B$24),('DADOS GERAIS'!$B$20-C213)*'DADOS GERAIS'!$B$23+12)),"")</f>
        <v/>
      </c>
      <c r="H213" s="230" t="str">
        <f t="shared" si="6"/>
        <v/>
      </c>
      <c r="I213" s="232" t="str">
        <f t="shared" si="7"/>
        <v/>
      </c>
      <c r="J213" s="233" t="str">
        <f>IF(D213&lt;&gt;0,IF(H213&gt;F213,(I213*F213*D213)/'DADOS GERAIS'!$B$24,(I213*H213*D213)/'DADOS GERAIS'!$B$24),"")</f>
        <v/>
      </c>
      <c r="K213" s="2"/>
      <c r="L213" s="19"/>
      <c r="M213" s="242" t="str">
        <f>IF(D213="","",IF(E213&gt;$E$14,"ERRO",J213+((K213*D213)+(L213/'DADOS GERAIS'!$B$23*D213))/'DADOS GERAIS'!$B$24*$E213))</f>
        <v/>
      </c>
    </row>
    <row r="214" spans="1:13" x14ac:dyDescent="0.2">
      <c r="A214" s="60"/>
      <c r="B214" s="26"/>
      <c r="C214" s="31"/>
      <c r="D214" s="33"/>
      <c r="E214" s="72"/>
      <c r="F214" s="71"/>
      <c r="G214" s="211" t="str">
        <f>IF(F214&lt;&gt;0,IF(IF(IF((F214-('DADOS GERAIS'!$B$19-C214)*'DADOS GERAIS'!$B$23)&lt;'DADOS GERAIS'!$B$24,(F214-('DADOS GERAIS'!$B$19-C214)*'DADOS GERAIS'!$B$23),'DADOS GERAIS'!$B$24)&lt;('DADOS GERAIS'!$B$20-C214)*'DADOS GERAIS'!$B$23+12,IF((F214-('DADOS GERAIS'!$B$19-C214)*'DADOS GERAIS'!$B$23)&lt;'DADOS GERAIS'!$B$24,(F214-('DADOS GERAIS'!$B$19-C214)*'DADOS GERAIS'!$B$23),'DADOS GERAIS'!$B$24),('DADOS GERAIS'!$B$20-C214)*'DADOS GERAIS'!$B$23+12)&lt;0,0,IF(IF((F214-('DADOS GERAIS'!$B$19-C214)*'DADOS GERAIS'!$B$23)&lt;'DADOS GERAIS'!$B$24,(F214-('DADOS GERAIS'!$B$19-C214)*'DADOS GERAIS'!$B$23),'DADOS GERAIS'!$B$24)&lt;('DADOS GERAIS'!$B$20-C214)*'DADOS GERAIS'!$B$23+12,IF((F214-('DADOS GERAIS'!$B$19-C214)*'DADOS GERAIS'!$B$23)&lt;'DADOS GERAIS'!$B$24,(F214-('DADOS GERAIS'!$B$19-C214)*'DADOS GERAIS'!$B$23),'DADOS GERAIS'!$B$24),('DADOS GERAIS'!$B$20-C214)*'DADOS GERAIS'!$B$23+12)),"")</f>
        <v/>
      </c>
      <c r="H214" s="230" t="str">
        <f t="shared" si="6"/>
        <v/>
      </c>
      <c r="I214" s="232" t="str">
        <f t="shared" si="7"/>
        <v/>
      </c>
      <c r="J214" s="233" t="str">
        <f>IF(D214&lt;&gt;0,IF(H214&gt;F214,(I214*F214*D214)/'DADOS GERAIS'!$B$24,(I214*H214*D214)/'DADOS GERAIS'!$B$24),"")</f>
        <v/>
      </c>
      <c r="K214" s="2"/>
      <c r="L214" s="19"/>
      <c r="M214" s="242" t="str">
        <f>IF(D214="","",IF(E214&gt;$E$14,"ERRO",J214+((K214*D214)+(L214/'DADOS GERAIS'!$B$23*D214))/'DADOS GERAIS'!$B$24*$E214))</f>
        <v/>
      </c>
    </row>
    <row r="215" spans="1:13" x14ac:dyDescent="0.2">
      <c r="A215" s="60"/>
      <c r="B215" s="26"/>
      <c r="C215" s="31"/>
      <c r="D215" s="33"/>
      <c r="E215" s="72"/>
      <c r="F215" s="71"/>
      <c r="G215" s="211" t="str">
        <f>IF(F215&lt;&gt;0,IF(IF(IF((F215-('DADOS GERAIS'!$B$19-C215)*'DADOS GERAIS'!$B$23)&lt;'DADOS GERAIS'!$B$24,(F215-('DADOS GERAIS'!$B$19-C215)*'DADOS GERAIS'!$B$23),'DADOS GERAIS'!$B$24)&lt;('DADOS GERAIS'!$B$20-C215)*'DADOS GERAIS'!$B$23+12,IF((F215-('DADOS GERAIS'!$B$19-C215)*'DADOS GERAIS'!$B$23)&lt;'DADOS GERAIS'!$B$24,(F215-('DADOS GERAIS'!$B$19-C215)*'DADOS GERAIS'!$B$23),'DADOS GERAIS'!$B$24),('DADOS GERAIS'!$B$20-C215)*'DADOS GERAIS'!$B$23+12)&lt;0,0,IF(IF((F215-('DADOS GERAIS'!$B$19-C215)*'DADOS GERAIS'!$B$23)&lt;'DADOS GERAIS'!$B$24,(F215-('DADOS GERAIS'!$B$19-C215)*'DADOS GERAIS'!$B$23),'DADOS GERAIS'!$B$24)&lt;('DADOS GERAIS'!$B$20-C215)*'DADOS GERAIS'!$B$23+12,IF((F215-('DADOS GERAIS'!$B$19-C215)*'DADOS GERAIS'!$B$23)&lt;'DADOS GERAIS'!$B$24,(F215-('DADOS GERAIS'!$B$19-C215)*'DADOS GERAIS'!$B$23),'DADOS GERAIS'!$B$24),('DADOS GERAIS'!$B$20-C215)*'DADOS GERAIS'!$B$23+12)),"")</f>
        <v/>
      </c>
      <c r="H215" s="230" t="str">
        <f t="shared" si="6"/>
        <v/>
      </c>
      <c r="I215" s="232" t="str">
        <f t="shared" si="7"/>
        <v/>
      </c>
      <c r="J215" s="233" t="str">
        <f>IF(D215&lt;&gt;0,IF(H215&gt;F215,(I215*F215*D215)/'DADOS GERAIS'!$B$24,(I215*H215*D215)/'DADOS GERAIS'!$B$24),"")</f>
        <v/>
      </c>
      <c r="K215" s="2"/>
      <c r="L215" s="19"/>
      <c r="M215" s="242" t="str">
        <f>IF(D215="","",IF(E215&gt;$E$14,"ERRO",J215+((K215*D215)+(L215/'DADOS GERAIS'!$B$23*D215))/'DADOS GERAIS'!$B$24*$E215))</f>
        <v/>
      </c>
    </row>
    <row r="216" spans="1:13" x14ac:dyDescent="0.2">
      <c r="A216" s="60"/>
      <c r="B216" s="26"/>
      <c r="C216" s="31"/>
      <c r="D216" s="33"/>
      <c r="E216" s="72"/>
      <c r="F216" s="71"/>
      <c r="G216" s="211" t="str">
        <f>IF(F216&lt;&gt;0,IF(IF(IF((F216-('DADOS GERAIS'!$B$19-C216)*'DADOS GERAIS'!$B$23)&lt;'DADOS GERAIS'!$B$24,(F216-('DADOS GERAIS'!$B$19-C216)*'DADOS GERAIS'!$B$23),'DADOS GERAIS'!$B$24)&lt;('DADOS GERAIS'!$B$20-C216)*'DADOS GERAIS'!$B$23+12,IF((F216-('DADOS GERAIS'!$B$19-C216)*'DADOS GERAIS'!$B$23)&lt;'DADOS GERAIS'!$B$24,(F216-('DADOS GERAIS'!$B$19-C216)*'DADOS GERAIS'!$B$23),'DADOS GERAIS'!$B$24),('DADOS GERAIS'!$B$20-C216)*'DADOS GERAIS'!$B$23+12)&lt;0,0,IF(IF((F216-('DADOS GERAIS'!$B$19-C216)*'DADOS GERAIS'!$B$23)&lt;'DADOS GERAIS'!$B$24,(F216-('DADOS GERAIS'!$B$19-C216)*'DADOS GERAIS'!$B$23),'DADOS GERAIS'!$B$24)&lt;('DADOS GERAIS'!$B$20-C216)*'DADOS GERAIS'!$B$23+12,IF((F216-('DADOS GERAIS'!$B$19-C216)*'DADOS GERAIS'!$B$23)&lt;'DADOS GERAIS'!$B$24,(F216-('DADOS GERAIS'!$B$19-C216)*'DADOS GERAIS'!$B$23),'DADOS GERAIS'!$B$24),('DADOS GERAIS'!$B$20-C216)*'DADOS GERAIS'!$B$23+12)),"")</f>
        <v/>
      </c>
      <c r="H216" s="230" t="str">
        <f t="shared" si="6"/>
        <v/>
      </c>
      <c r="I216" s="232" t="str">
        <f t="shared" si="7"/>
        <v/>
      </c>
      <c r="J216" s="233" t="str">
        <f>IF(D216&lt;&gt;0,IF(H216&gt;F216,(I216*F216*D216)/'DADOS GERAIS'!$B$24,(I216*H216*D216)/'DADOS GERAIS'!$B$24),"")</f>
        <v/>
      </c>
      <c r="K216" s="2"/>
      <c r="L216" s="19"/>
      <c r="M216" s="242" t="str">
        <f>IF(D216="","",IF(E216&gt;$E$14,"ERRO",J216+((K216*D216)+(L216/'DADOS GERAIS'!$B$23*D216))/'DADOS GERAIS'!$B$24*$E216))</f>
        <v/>
      </c>
    </row>
    <row r="217" spans="1:13" x14ac:dyDescent="0.2">
      <c r="A217" s="60"/>
      <c r="B217" s="26"/>
      <c r="C217" s="31"/>
      <c r="D217" s="33"/>
      <c r="E217" s="72"/>
      <c r="F217" s="71"/>
      <c r="G217" s="211" t="str">
        <f>IF(F217&lt;&gt;0,IF(IF(IF((F217-('DADOS GERAIS'!$B$19-C217)*'DADOS GERAIS'!$B$23)&lt;'DADOS GERAIS'!$B$24,(F217-('DADOS GERAIS'!$B$19-C217)*'DADOS GERAIS'!$B$23),'DADOS GERAIS'!$B$24)&lt;('DADOS GERAIS'!$B$20-C217)*'DADOS GERAIS'!$B$23+12,IF((F217-('DADOS GERAIS'!$B$19-C217)*'DADOS GERAIS'!$B$23)&lt;'DADOS GERAIS'!$B$24,(F217-('DADOS GERAIS'!$B$19-C217)*'DADOS GERAIS'!$B$23),'DADOS GERAIS'!$B$24),('DADOS GERAIS'!$B$20-C217)*'DADOS GERAIS'!$B$23+12)&lt;0,0,IF(IF((F217-('DADOS GERAIS'!$B$19-C217)*'DADOS GERAIS'!$B$23)&lt;'DADOS GERAIS'!$B$24,(F217-('DADOS GERAIS'!$B$19-C217)*'DADOS GERAIS'!$B$23),'DADOS GERAIS'!$B$24)&lt;('DADOS GERAIS'!$B$20-C217)*'DADOS GERAIS'!$B$23+12,IF((F217-('DADOS GERAIS'!$B$19-C217)*'DADOS GERAIS'!$B$23)&lt;'DADOS GERAIS'!$B$24,(F217-('DADOS GERAIS'!$B$19-C217)*'DADOS GERAIS'!$B$23),'DADOS GERAIS'!$B$24),('DADOS GERAIS'!$B$20-C217)*'DADOS GERAIS'!$B$23+12)),"")</f>
        <v/>
      </c>
      <c r="H217" s="230" t="str">
        <f t="shared" si="6"/>
        <v/>
      </c>
      <c r="I217" s="232" t="str">
        <f t="shared" si="7"/>
        <v/>
      </c>
      <c r="J217" s="233" t="str">
        <f>IF(D217&lt;&gt;0,IF(H217&gt;F217,(I217*F217*D217)/'DADOS GERAIS'!$B$24,(I217*H217*D217)/'DADOS GERAIS'!$B$24),"")</f>
        <v/>
      </c>
      <c r="K217" s="2"/>
      <c r="L217" s="19"/>
      <c r="M217" s="242" t="str">
        <f>IF(D217="","",IF(E217&gt;$E$14,"ERRO",J217+((K217*D217)+(L217/'DADOS GERAIS'!$B$23*D217))/'DADOS GERAIS'!$B$24*$E217))</f>
        <v/>
      </c>
    </row>
    <row r="218" spans="1:13" x14ac:dyDescent="0.2">
      <c r="A218" s="60"/>
      <c r="B218" s="26"/>
      <c r="C218" s="31"/>
      <c r="D218" s="33"/>
      <c r="E218" s="72"/>
      <c r="F218" s="71"/>
      <c r="G218" s="211" t="str">
        <f>IF(F218&lt;&gt;0,IF(IF(IF((F218-('DADOS GERAIS'!$B$19-C218)*'DADOS GERAIS'!$B$23)&lt;'DADOS GERAIS'!$B$24,(F218-('DADOS GERAIS'!$B$19-C218)*'DADOS GERAIS'!$B$23),'DADOS GERAIS'!$B$24)&lt;('DADOS GERAIS'!$B$20-C218)*'DADOS GERAIS'!$B$23+12,IF((F218-('DADOS GERAIS'!$B$19-C218)*'DADOS GERAIS'!$B$23)&lt;'DADOS GERAIS'!$B$24,(F218-('DADOS GERAIS'!$B$19-C218)*'DADOS GERAIS'!$B$23),'DADOS GERAIS'!$B$24),('DADOS GERAIS'!$B$20-C218)*'DADOS GERAIS'!$B$23+12)&lt;0,0,IF(IF((F218-('DADOS GERAIS'!$B$19-C218)*'DADOS GERAIS'!$B$23)&lt;'DADOS GERAIS'!$B$24,(F218-('DADOS GERAIS'!$B$19-C218)*'DADOS GERAIS'!$B$23),'DADOS GERAIS'!$B$24)&lt;('DADOS GERAIS'!$B$20-C218)*'DADOS GERAIS'!$B$23+12,IF((F218-('DADOS GERAIS'!$B$19-C218)*'DADOS GERAIS'!$B$23)&lt;'DADOS GERAIS'!$B$24,(F218-('DADOS GERAIS'!$B$19-C218)*'DADOS GERAIS'!$B$23),'DADOS GERAIS'!$B$24),('DADOS GERAIS'!$B$20-C218)*'DADOS GERAIS'!$B$23+12)),"")</f>
        <v/>
      </c>
      <c r="H218" s="230" t="str">
        <f t="shared" si="6"/>
        <v/>
      </c>
      <c r="I218" s="232" t="str">
        <f t="shared" si="7"/>
        <v/>
      </c>
      <c r="J218" s="233" t="str">
        <f>IF(D218&lt;&gt;0,IF(H218&gt;F218,(I218*F218*D218)/'DADOS GERAIS'!$B$24,(I218*H218*D218)/'DADOS GERAIS'!$B$24),"")</f>
        <v/>
      </c>
      <c r="K218" s="2"/>
      <c r="L218" s="19"/>
      <c r="M218" s="242" t="str">
        <f>IF(D218="","",IF(E218&gt;$E$14,"ERRO",J218+((K218*D218)+(L218/'DADOS GERAIS'!$B$23*D218))/'DADOS GERAIS'!$B$24*$E218))</f>
        <v/>
      </c>
    </row>
    <row r="219" spans="1:13" x14ac:dyDescent="0.2">
      <c r="A219" s="60"/>
      <c r="B219" s="26"/>
      <c r="C219" s="31"/>
      <c r="D219" s="33"/>
      <c r="E219" s="72"/>
      <c r="F219" s="71"/>
      <c r="G219" s="211" t="str">
        <f>IF(F219&lt;&gt;0,IF(IF(IF((F219-('DADOS GERAIS'!$B$19-C219)*'DADOS GERAIS'!$B$23)&lt;'DADOS GERAIS'!$B$24,(F219-('DADOS GERAIS'!$B$19-C219)*'DADOS GERAIS'!$B$23),'DADOS GERAIS'!$B$24)&lt;('DADOS GERAIS'!$B$20-C219)*'DADOS GERAIS'!$B$23+12,IF((F219-('DADOS GERAIS'!$B$19-C219)*'DADOS GERAIS'!$B$23)&lt;'DADOS GERAIS'!$B$24,(F219-('DADOS GERAIS'!$B$19-C219)*'DADOS GERAIS'!$B$23),'DADOS GERAIS'!$B$24),('DADOS GERAIS'!$B$20-C219)*'DADOS GERAIS'!$B$23+12)&lt;0,0,IF(IF((F219-('DADOS GERAIS'!$B$19-C219)*'DADOS GERAIS'!$B$23)&lt;'DADOS GERAIS'!$B$24,(F219-('DADOS GERAIS'!$B$19-C219)*'DADOS GERAIS'!$B$23),'DADOS GERAIS'!$B$24)&lt;('DADOS GERAIS'!$B$20-C219)*'DADOS GERAIS'!$B$23+12,IF((F219-('DADOS GERAIS'!$B$19-C219)*'DADOS GERAIS'!$B$23)&lt;'DADOS GERAIS'!$B$24,(F219-('DADOS GERAIS'!$B$19-C219)*'DADOS GERAIS'!$B$23),'DADOS GERAIS'!$B$24),('DADOS GERAIS'!$B$20-C219)*'DADOS GERAIS'!$B$23+12)),"")</f>
        <v/>
      </c>
      <c r="H219" s="230" t="str">
        <f t="shared" si="6"/>
        <v/>
      </c>
      <c r="I219" s="232" t="str">
        <f t="shared" si="7"/>
        <v/>
      </c>
      <c r="J219" s="233" t="str">
        <f>IF(D219&lt;&gt;0,IF(H219&gt;F219,(I219*F219*D219)/'DADOS GERAIS'!$B$24,(I219*H219*D219)/'DADOS GERAIS'!$B$24),"")</f>
        <v/>
      </c>
      <c r="K219" s="2"/>
      <c r="L219" s="19"/>
      <c r="M219" s="242" t="str">
        <f>IF(D219="","",IF(E219&gt;$E$14,"ERRO",J219+((K219*D219)+(L219/'DADOS GERAIS'!$B$23*D219))/'DADOS GERAIS'!$B$24*$E219))</f>
        <v/>
      </c>
    </row>
    <row r="220" spans="1:13" x14ac:dyDescent="0.2">
      <c r="A220" s="60"/>
      <c r="B220" s="26"/>
      <c r="C220" s="31"/>
      <c r="D220" s="33"/>
      <c r="E220" s="72"/>
      <c r="F220" s="71"/>
      <c r="G220" s="211" t="str">
        <f>IF(F220&lt;&gt;0,IF(IF(IF((F220-('DADOS GERAIS'!$B$19-C220)*'DADOS GERAIS'!$B$23)&lt;'DADOS GERAIS'!$B$24,(F220-('DADOS GERAIS'!$B$19-C220)*'DADOS GERAIS'!$B$23),'DADOS GERAIS'!$B$24)&lt;('DADOS GERAIS'!$B$20-C220)*'DADOS GERAIS'!$B$23+12,IF((F220-('DADOS GERAIS'!$B$19-C220)*'DADOS GERAIS'!$B$23)&lt;'DADOS GERAIS'!$B$24,(F220-('DADOS GERAIS'!$B$19-C220)*'DADOS GERAIS'!$B$23),'DADOS GERAIS'!$B$24),('DADOS GERAIS'!$B$20-C220)*'DADOS GERAIS'!$B$23+12)&lt;0,0,IF(IF((F220-('DADOS GERAIS'!$B$19-C220)*'DADOS GERAIS'!$B$23)&lt;'DADOS GERAIS'!$B$24,(F220-('DADOS GERAIS'!$B$19-C220)*'DADOS GERAIS'!$B$23),'DADOS GERAIS'!$B$24)&lt;('DADOS GERAIS'!$B$20-C220)*'DADOS GERAIS'!$B$23+12,IF((F220-('DADOS GERAIS'!$B$19-C220)*'DADOS GERAIS'!$B$23)&lt;'DADOS GERAIS'!$B$24,(F220-('DADOS GERAIS'!$B$19-C220)*'DADOS GERAIS'!$B$23),'DADOS GERAIS'!$B$24),('DADOS GERAIS'!$B$20-C220)*'DADOS GERAIS'!$B$23+12)),"")</f>
        <v/>
      </c>
      <c r="H220" s="230" t="str">
        <f t="shared" si="6"/>
        <v/>
      </c>
      <c r="I220" s="232" t="str">
        <f t="shared" si="7"/>
        <v/>
      </c>
      <c r="J220" s="233" t="str">
        <f>IF(D220&lt;&gt;0,IF(H220&gt;F220,(I220*F220*D220)/'DADOS GERAIS'!$B$24,(I220*H220*D220)/'DADOS GERAIS'!$B$24),"")</f>
        <v/>
      </c>
      <c r="K220" s="2"/>
      <c r="L220" s="19"/>
      <c r="M220" s="242" t="str">
        <f>IF(D220="","",IF(E220&gt;$E$14,"ERRO",J220+((K220*D220)+(L220/'DADOS GERAIS'!$B$23*D220))/'DADOS GERAIS'!$B$24*$E220))</f>
        <v/>
      </c>
    </row>
    <row r="221" spans="1:13" x14ac:dyDescent="0.2">
      <c r="A221" s="60"/>
      <c r="B221" s="26"/>
      <c r="C221" s="31"/>
      <c r="D221" s="33"/>
      <c r="E221" s="72"/>
      <c r="F221" s="71"/>
      <c r="G221" s="211" t="str">
        <f>IF(F221&lt;&gt;0,IF(IF(IF((F221-('DADOS GERAIS'!$B$19-C221)*'DADOS GERAIS'!$B$23)&lt;'DADOS GERAIS'!$B$24,(F221-('DADOS GERAIS'!$B$19-C221)*'DADOS GERAIS'!$B$23),'DADOS GERAIS'!$B$24)&lt;('DADOS GERAIS'!$B$20-C221)*'DADOS GERAIS'!$B$23+12,IF((F221-('DADOS GERAIS'!$B$19-C221)*'DADOS GERAIS'!$B$23)&lt;'DADOS GERAIS'!$B$24,(F221-('DADOS GERAIS'!$B$19-C221)*'DADOS GERAIS'!$B$23),'DADOS GERAIS'!$B$24),('DADOS GERAIS'!$B$20-C221)*'DADOS GERAIS'!$B$23+12)&lt;0,0,IF(IF((F221-('DADOS GERAIS'!$B$19-C221)*'DADOS GERAIS'!$B$23)&lt;'DADOS GERAIS'!$B$24,(F221-('DADOS GERAIS'!$B$19-C221)*'DADOS GERAIS'!$B$23),'DADOS GERAIS'!$B$24)&lt;('DADOS GERAIS'!$B$20-C221)*'DADOS GERAIS'!$B$23+12,IF((F221-('DADOS GERAIS'!$B$19-C221)*'DADOS GERAIS'!$B$23)&lt;'DADOS GERAIS'!$B$24,(F221-('DADOS GERAIS'!$B$19-C221)*'DADOS GERAIS'!$B$23),'DADOS GERAIS'!$B$24),('DADOS GERAIS'!$B$20-C221)*'DADOS GERAIS'!$B$23+12)),"")</f>
        <v/>
      </c>
      <c r="H221" s="230" t="str">
        <f t="shared" si="6"/>
        <v/>
      </c>
      <c r="I221" s="232" t="str">
        <f t="shared" si="7"/>
        <v/>
      </c>
      <c r="J221" s="233" t="str">
        <f>IF(D221&lt;&gt;0,IF(H221&gt;F221,(I221*F221*D221)/'DADOS GERAIS'!$B$24,(I221*H221*D221)/'DADOS GERAIS'!$B$24),"")</f>
        <v/>
      </c>
      <c r="K221" s="2"/>
      <c r="L221" s="19"/>
      <c r="M221" s="242" t="str">
        <f>IF(D221="","",IF(E221&gt;$E$14,"ERRO",J221+((K221*D221)+(L221/'DADOS GERAIS'!$B$23*D221))/'DADOS GERAIS'!$B$24*$E221))</f>
        <v/>
      </c>
    </row>
    <row r="222" spans="1:13" x14ac:dyDescent="0.2">
      <c r="A222" s="60"/>
      <c r="B222" s="26"/>
      <c r="C222" s="31"/>
      <c r="D222" s="33"/>
      <c r="E222" s="72"/>
      <c r="F222" s="71"/>
      <c r="G222" s="211" t="str">
        <f>IF(F222&lt;&gt;0,IF(IF(IF((F222-('DADOS GERAIS'!$B$19-C222)*'DADOS GERAIS'!$B$23)&lt;'DADOS GERAIS'!$B$24,(F222-('DADOS GERAIS'!$B$19-C222)*'DADOS GERAIS'!$B$23),'DADOS GERAIS'!$B$24)&lt;('DADOS GERAIS'!$B$20-C222)*'DADOS GERAIS'!$B$23+12,IF((F222-('DADOS GERAIS'!$B$19-C222)*'DADOS GERAIS'!$B$23)&lt;'DADOS GERAIS'!$B$24,(F222-('DADOS GERAIS'!$B$19-C222)*'DADOS GERAIS'!$B$23),'DADOS GERAIS'!$B$24),('DADOS GERAIS'!$B$20-C222)*'DADOS GERAIS'!$B$23+12)&lt;0,0,IF(IF((F222-('DADOS GERAIS'!$B$19-C222)*'DADOS GERAIS'!$B$23)&lt;'DADOS GERAIS'!$B$24,(F222-('DADOS GERAIS'!$B$19-C222)*'DADOS GERAIS'!$B$23),'DADOS GERAIS'!$B$24)&lt;('DADOS GERAIS'!$B$20-C222)*'DADOS GERAIS'!$B$23+12,IF((F222-('DADOS GERAIS'!$B$19-C222)*'DADOS GERAIS'!$B$23)&lt;'DADOS GERAIS'!$B$24,(F222-('DADOS GERAIS'!$B$19-C222)*'DADOS GERAIS'!$B$23),'DADOS GERAIS'!$B$24),('DADOS GERAIS'!$B$20-C222)*'DADOS GERAIS'!$B$23+12)),"")</f>
        <v/>
      </c>
      <c r="H222" s="230" t="str">
        <f t="shared" si="6"/>
        <v/>
      </c>
      <c r="I222" s="232" t="str">
        <f t="shared" si="7"/>
        <v/>
      </c>
      <c r="J222" s="233" t="str">
        <f>IF(D222&lt;&gt;0,IF(H222&gt;F222,(I222*F222*D222)/'DADOS GERAIS'!$B$24,(I222*H222*D222)/'DADOS GERAIS'!$B$24),"")</f>
        <v/>
      </c>
      <c r="K222" s="2"/>
      <c r="L222" s="19"/>
      <c r="M222" s="242" t="str">
        <f>IF(D222="","",IF(E222&gt;$E$14,"ERRO",J222+((K222*D222)+(L222/'DADOS GERAIS'!$B$23*D222))/'DADOS GERAIS'!$B$24*$E222))</f>
        <v/>
      </c>
    </row>
    <row r="223" spans="1:13" x14ac:dyDescent="0.2">
      <c r="A223" s="60"/>
      <c r="B223" s="26"/>
      <c r="C223" s="31"/>
      <c r="D223" s="33"/>
      <c r="E223" s="72"/>
      <c r="F223" s="71"/>
      <c r="G223" s="211" t="str">
        <f>IF(F223&lt;&gt;0,IF(IF(IF((F223-('DADOS GERAIS'!$B$19-C223)*'DADOS GERAIS'!$B$23)&lt;'DADOS GERAIS'!$B$24,(F223-('DADOS GERAIS'!$B$19-C223)*'DADOS GERAIS'!$B$23),'DADOS GERAIS'!$B$24)&lt;('DADOS GERAIS'!$B$20-C223)*'DADOS GERAIS'!$B$23+12,IF((F223-('DADOS GERAIS'!$B$19-C223)*'DADOS GERAIS'!$B$23)&lt;'DADOS GERAIS'!$B$24,(F223-('DADOS GERAIS'!$B$19-C223)*'DADOS GERAIS'!$B$23),'DADOS GERAIS'!$B$24),('DADOS GERAIS'!$B$20-C223)*'DADOS GERAIS'!$B$23+12)&lt;0,0,IF(IF((F223-('DADOS GERAIS'!$B$19-C223)*'DADOS GERAIS'!$B$23)&lt;'DADOS GERAIS'!$B$24,(F223-('DADOS GERAIS'!$B$19-C223)*'DADOS GERAIS'!$B$23),'DADOS GERAIS'!$B$24)&lt;('DADOS GERAIS'!$B$20-C223)*'DADOS GERAIS'!$B$23+12,IF((F223-('DADOS GERAIS'!$B$19-C223)*'DADOS GERAIS'!$B$23)&lt;'DADOS GERAIS'!$B$24,(F223-('DADOS GERAIS'!$B$19-C223)*'DADOS GERAIS'!$B$23),'DADOS GERAIS'!$B$24),('DADOS GERAIS'!$B$20-C223)*'DADOS GERAIS'!$B$23+12)),"")</f>
        <v/>
      </c>
      <c r="H223" s="230" t="str">
        <f t="shared" si="6"/>
        <v/>
      </c>
      <c r="I223" s="232" t="str">
        <f t="shared" si="7"/>
        <v/>
      </c>
      <c r="J223" s="233" t="str">
        <f>IF(D223&lt;&gt;0,IF(H223&gt;F223,(I223*F223*D223)/'DADOS GERAIS'!$B$24,(I223*H223*D223)/'DADOS GERAIS'!$B$24),"")</f>
        <v/>
      </c>
      <c r="K223" s="2"/>
      <c r="L223" s="19"/>
      <c r="M223" s="242" t="str">
        <f>IF(D223="","",IF(E223&gt;$E$14,"ERRO",J223+((K223*D223)+(L223/'DADOS GERAIS'!$B$23*D223))/'DADOS GERAIS'!$B$24*$E223))</f>
        <v/>
      </c>
    </row>
    <row r="224" spans="1:13" x14ac:dyDescent="0.2">
      <c r="A224" s="60"/>
      <c r="B224" s="26"/>
      <c r="C224" s="31"/>
      <c r="D224" s="33"/>
      <c r="E224" s="72"/>
      <c r="F224" s="71"/>
      <c r="G224" s="211" t="str">
        <f>IF(F224&lt;&gt;0,IF(IF(IF((F224-('DADOS GERAIS'!$B$19-C224)*'DADOS GERAIS'!$B$23)&lt;'DADOS GERAIS'!$B$24,(F224-('DADOS GERAIS'!$B$19-C224)*'DADOS GERAIS'!$B$23),'DADOS GERAIS'!$B$24)&lt;('DADOS GERAIS'!$B$20-C224)*'DADOS GERAIS'!$B$23+12,IF((F224-('DADOS GERAIS'!$B$19-C224)*'DADOS GERAIS'!$B$23)&lt;'DADOS GERAIS'!$B$24,(F224-('DADOS GERAIS'!$B$19-C224)*'DADOS GERAIS'!$B$23),'DADOS GERAIS'!$B$24),('DADOS GERAIS'!$B$20-C224)*'DADOS GERAIS'!$B$23+12)&lt;0,0,IF(IF((F224-('DADOS GERAIS'!$B$19-C224)*'DADOS GERAIS'!$B$23)&lt;'DADOS GERAIS'!$B$24,(F224-('DADOS GERAIS'!$B$19-C224)*'DADOS GERAIS'!$B$23),'DADOS GERAIS'!$B$24)&lt;('DADOS GERAIS'!$B$20-C224)*'DADOS GERAIS'!$B$23+12,IF((F224-('DADOS GERAIS'!$B$19-C224)*'DADOS GERAIS'!$B$23)&lt;'DADOS GERAIS'!$B$24,(F224-('DADOS GERAIS'!$B$19-C224)*'DADOS GERAIS'!$B$23),'DADOS GERAIS'!$B$24),('DADOS GERAIS'!$B$20-C224)*'DADOS GERAIS'!$B$23+12)),"")</f>
        <v/>
      </c>
      <c r="H224" s="230" t="str">
        <f t="shared" si="6"/>
        <v/>
      </c>
      <c r="I224" s="232" t="str">
        <f t="shared" si="7"/>
        <v/>
      </c>
      <c r="J224" s="233" t="str">
        <f>IF(D224&lt;&gt;0,IF(H224&gt;F224,(I224*F224*D224)/'DADOS GERAIS'!$B$24,(I224*H224*D224)/'DADOS GERAIS'!$B$24),"")</f>
        <v/>
      </c>
      <c r="K224" s="2"/>
      <c r="L224" s="19"/>
      <c r="M224" s="242" t="str">
        <f>IF(D224="","",IF(E224&gt;$E$14,"ERRO",J224+((K224*D224)+(L224/'DADOS GERAIS'!$B$23*D224))/'DADOS GERAIS'!$B$24*$E224))</f>
        <v/>
      </c>
    </row>
    <row r="225" spans="1:13" x14ac:dyDescent="0.2">
      <c r="A225" s="60"/>
      <c r="B225" s="26"/>
      <c r="C225" s="31"/>
      <c r="D225" s="33"/>
      <c r="E225" s="72"/>
      <c r="F225" s="71"/>
      <c r="G225" s="211" t="str">
        <f>IF(F225&lt;&gt;0,IF(IF(IF((F225-('DADOS GERAIS'!$B$19-C225)*'DADOS GERAIS'!$B$23)&lt;'DADOS GERAIS'!$B$24,(F225-('DADOS GERAIS'!$B$19-C225)*'DADOS GERAIS'!$B$23),'DADOS GERAIS'!$B$24)&lt;('DADOS GERAIS'!$B$20-C225)*'DADOS GERAIS'!$B$23+12,IF((F225-('DADOS GERAIS'!$B$19-C225)*'DADOS GERAIS'!$B$23)&lt;'DADOS GERAIS'!$B$24,(F225-('DADOS GERAIS'!$B$19-C225)*'DADOS GERAIS'!$B$23),'DADOS GERAIS'!$B$24),('DADOS GERAIS'!$B$20-C225)*'DADOS GERAIS'!$B$23+12)&lt;0,0,IF(IF((F225-('DADOS GERAIS'!$B$19-C225)*'DADOS GERAIS'!$B$23)&lt;'DADOS GERAIS'!$B$24,(F225-('DADOS GERAIS'!$B$19-C225)*'DADOS GERAIS'!$B$23),'DADOS GERAIS'!$B$24)&lt;('DADOS GERAIS'!$B$20-C225)*'DADOS GERAIS'!$B$23+12,IF((F225-('DADOS GERAIS'!$B$19-C225)*'DADOS GERAIS'!$B$23)&lt;'DADOS GERAIS'!$B$24,(F225-('DADOS GERAIS'!$B$19-C225)*'DADOS GERAIS'!$B$23),'DADOS GERAIS'!$B$24),('DADOS GERAIS'!$B$20-C225)*'DADOS GERAIS'!$B$23+12)),"")</f>
        <v/>
      </c>
      <c r="H225" s="230" t="str">
        <f t="shared" si="6"/>
        <v/>
      </c>
      <c r="I225" s="232" t="str">
        <f t="shared" si="7"/>
        <v/>
      </c>
      <c r="J225" s="233" t="str">
        <f>IF(D225&lt;&gt;0,IF(H225&gt;F225,(I225*F225*D225)/'DADOS GERAIS'!$B$24,(I225*H225*D225)/'DADOS GERAIS'!$B$24),"")</f>
        <v/>
      </c>
      <c r="K225" s="2"/>
      <c r="L225" s="19"/>
      <c r="M225" s="242" t="str">
        <f>IF(D225="","",IF(E225&gt;$E$14,"ERRO",J225+((K225*D225)+(L225/'DADOS GERAIS'!$B$23*D225))/'DADOS GERAIS'!$B$24*$E225))</f>
        <v/>
      </c>
    </row>
    <row r="226" spans="1:13" x14ac:dyDescent="0.2">
      <c r="A226" s="60"/>
      <c r="B226" s="26"/>
      <c r="C226" s="31"/>
      <c r="D226" s="33"/>
      <c r="E226" s="72"/>
      <c r="F226" s="71"/>
      <c r="G226" s="211" t="str">
        <f>IF(F226&lt;&gt;0,IF(IF(IF((F226-('DADOS GERAIS'!$B$19-C226)*'DADOS GERAIS'!$B$23)&lt;'DADOS GERAIS'!$B$24,(F226-('DADOS GERAIS'!$B$19-C226)*'DADOS GERAIS'!$B$23),'DADOS GERAIS'!$B$24)&lt;('DADOS GERAIS'!$B$20-C226)*'DADOS GERAIS'!$B$23+12,IF((F226-('DADOS GERAIS'!$B$19-C226)*'DADOS GERAIS'!$B$23)&lt;'DADOS GERAIS'!$B$24,(F226-('DADOS GERAIS'!$B$19-C226)*'DADOS GERAIS'!$B$23),'DADOS GERAIS'!$B$24),('DADOS GERAIS'!$B$20-C226)*'DADOS GERAIS'!$B$23+12)&lt;0,0,IF(IF((F226-('DADOS GERAIS'!$B$19-C226)*'DADOS GERAIS'!$B$23)&lt;'DADOS GERAIS'!$B$24,(F226-('DADOS GERAIS'!$B$19-C226)*'DADOS GERAIS'!$B$23),'DADOS GERAIS'!$B$24)&lt;('DADOS GERAIS'!$B$20-C226)*'DADOS GERAIS'!$B$23+12,IF((F226-('DADOS GERAIS'!$B$19-C226)*'DADOS GERAIS'!$B$23)&lt;'DADOS GERAIS'!$B$24,(F226-('DADOS GERAIS'!$B$19-C226)*'DADOS GERAIS'!$B$23),'DADOS GERAIS'!$B$24),('DADOS GERAIS'!$B$20-C226)*'DADOS GERAIS'!$B$23+12)),"")</f>
        <v/>
      </c>
      <c r="H226" s="230" t="str">
        <f t="shared" si="6"/>
        <v/>
      </c>
      <c r="I226" s="232" t="str">
        <f t="shared" si="7"/>
        <v/>
      </c>
      <c r="J226" s="233" t="str">
        <f>IF(D226&lt;&gt;0,IF(H226&gt;F226,(I226*F226*D226)/'DADOS GERAIS'!$B$24,(I226*H226*D226)/'DADOS GERAIS'!$B$24),"")</f>
        <v/>
      </c>
      <c r="K226" s="2"/>
      <c r="L226" s="19"/>
      <c r="M226" s="242" t="str">
        <f>IF(D226="","",IF(E226&gt;$E$14,"ERRO",J226+((K226*D226)+(L226/'DADOS GERAIS'!$B$23*D226))/'DADOS GERAIS'!$B$24*$E226))</f>
        <v/>
      </c>
    </row>
    <row r="227" spans="1:13" x14ac:dyDescent="0.2">
      <c r="A227" s="60"/>
      <c r="B227" s="26"/>
      <c r="C227" s="31"/>
      <c r="D227" s="33"/>
      <c r="E227" s="72"/>
      <c r="F227" s="71"/>
      <c r="G227" s="211" t="str">
        <f>IF(F227&lt;&gt;0,IF(IF(IF((F227-('DADOS GERAIS'!$B$19-C227)*'DADOS GERAIS'!$B$23)&lt;'DADOS GERAIS'!$B$24,(F227-('DADOS GERAIS'!$B$19-C227)*'DADOS GERAIS'!$B$23),'DADOS GERAIS'!$B$24)&lt;('DADOS GERAIS'!$B$20-C227)*'DADOS GERAIS'!$B$23+12,IF((F227-('DADOS GERAIS'!$B$19-C227)*'DADOS GERAIS'!$B$23)&lt;'DADOS GERAIS'!$B$24,(F227-('DADOS GERAIS'!$B$19-C227)*'DADOS GERAIS'!$B$23),'DADOS GERAIS'!$B$24),('DADOS GERAIS'!$B$20-C227)*'DADOS GERAIS'!$B$23+12)&lt;0,0,IF(IF((F227-('DADOS GERAIS'!$B$19-C227)*'DADOS GERAIS'!$B$23)&lt;'DADOS GERAIS'!$B$24,(F227-('DADOS GERAIS'!$B$19-C227)*'DADOS GERAIS'!$B$23),'DADOS GERAIS'!$B$24)&lt;('DADOS GERAIS'!$B$20-C227)*'DADOS GERAIS'!$B$23+12,IF((F227-('DADOS GERAIS'!$B$19-C227)*'DADOS GERAIS'!$B$23)&lt;'DADOS GERAIS'!$B$24,(F227-('DADOS GERAIS'!$B$19-C227)*'DADOS GERAIS'!$B$23),'DADOS GERAIS'!$B$24),('DADOS GERAIS'!$B$20-C227)*'DADOS GERAIS'!$B$23+12)),"")</f>
        <v/>
      </c>
      <c r="H227" s="230" t="str">
        <f t="shared" si="6"/>
        <v/>
      </c>
      <c r="I227" s="232" t="str">
        <f t="shared" si="7"/>
        <v/>
      </c>
      <c r="J227" s="233" t="str">
        <f>IF(D227&lt;&gt;0,IF(H227&gt;F227,(I227*F227*D227)/'DADOS GERAIS'!$B$24,(I227*H227*D227)/'DADOS GERAIS'!$B$24),"")</f>
        <v/>
      </c>
      <c r="K227" s="2"/>
      <c r="L227" s="19"/>
      <c r="M227" s="242" t="str">
        <f>IF(D227="","",IF(E227&gt;$E$14,"ERRO",J227+((K227*D227)+(L227/'DADOS GERAIS'!$B$23*D227))/'DADOS GERAIS'!$B$24*$E227))</f>
        <v/>
      </c>
    </row>
    <row r="228" spans="1:13" x14ac:dyDescent="0.2">
      <c r="A228" s="60"/>
      <c r="B228" s="26"/>
      <c r="C228" s="31"/>
      <c r="D228" s="33"/>
      <c r="E228" s="72"/>
      <c r="F228" s="71"/>
      <c r="G228" s="211" t="str">
        <f>IF(F228&lt;&gt;0,IF(IF(IF((F228-('DADOS GERAIS'!$B$19-C228)*'DADOS GERAIS'!$B$23)&lt;'DADOS GERAIS'!$B$24,(F228-('DADOS GERAIS'!$B$19-C228)*'DADOS GERAIS'!$B$23),'DADOS GERAIS'!$B$24)&lt;('DADOS GERAIS'!$B$20-C228)*'DADOS GERAIS'!$B$23+12,IF((F228-('DADOS GERAIS'!$B$19-C228)*'DADOS GERAIS'!$B$23)&lt;'DADOS GERAIS'!$B$24,(F228-('DADOS GERAIS'!$B$19-C228)*'DADOS GERAIS'!$B$23),'DADOS GERAIS'!$B$24),('DADOS GERAIS'!$B$20-C228)*'DADOS GERAIS'!$B$23+12)&lt;0,0,IF(IF((F228-('DADOS GERAIS'!$B$19-C228)*'DADOS GERAIS'!$B$23)&lt;'DADOS GERAIS'!$B$24,(F228-('DADOS GERAIS'!$B$19-C228)*'DADOS GERAIS'!$B$23),'DADOS GERAIS'!$B$24)&lt;('DADOS GERAIS'!$B$20-C228)*'DADOS GERAIS'!$B$23+12,IF((F228-('DADOS GERAIS'!$B$19-C228)*'DADOS GERAIS'!$B$23)&lt;'DADOS GERAIS'!$B$24,(F228-('DADOS GERAIS'!$B$19-C228)*'DADOS GERAIS'!$B$23),'DADOS GERAIS'!$B$24),('DADOS GERAIS'!$B$20-C228)*'DADOS GERAIS'!$B$23+12)),"")</f>
        <v/>
      </c>
      <c r="H228" s="230" t="str">
        <f t="shared" si="6"/>
        <v/>
      </c>
      <c r="I228" s="232" t="str">
        <f t="shared" si="7"/>
        <v/>
      </c>
      <c r="J228" s="233" t="str">
        <f>IF(D228&lt;&gt;0,IF(H228&gt;F228,(I228*F228*D228)/'DADOS GERAIS'!$B$24,(I228*H228*D228)/'DADOS GERAIS'!$B$24),"")</f>
        <v/>
      </c>
      <c r="K228" s="2"/>
      <c r="L228" s="19"/>
      <c r="M228" s="242" t="str">
        <f>IF(D228="","",IF(E228&gt;$E$14,"ERRO",J228+((K228*D228)+(L228/'DADOS GERAIS'!$B$23*D228))/'DADOS GERAIS'!$B$24*$E228))</f>
        <v/>
      </c>
    </row>
    <row r="229" spans="1:13" x14ac:dyDescent="0.2">
      <c r="A229" s="60"/>
      <c r="B229" s="26"/>
      <c r="C229" s="31"/>
      <c r="D229" s="33"/>
      <c r="E229" s="72"/>
      <c r="F229" s="71"/>
      <c r="G229" s="211" t="str">
        <f>IF(F229&lt;&gt;0,IF(IF(IF((F229-('DADOS GERAIS'!$B$19-C229)*'DADOS GERAIS'!$B$23)&lt;'DADOS GERAIS'!$B$24,(F229-('DADOS GERAIS'!$B$19-C229)*'DADOS GERAIS'!$B$23),'DADOS GERAIS'!$B$24)&lt;('DADOS GERAIS'!$B$20-C229)*'DADOS GERAIS'!$B$23+12,IF((F229-('DADOS GERAIS'!$B$19-C229)*'DADOS GERAIS'!$B$23)&lt;'DADOS GERAIS'!$B$24,(F229-('DADOS GERAIS'!$B$19-C229)*'DADOS GERAIS'!$B$23),'DADOS GERAIS'!$B$24),('DADOS GERAIS'!$B$20-C229)*'DADOS GERAIS'!$B$23+12)&lt;0,0,IF(IF((F229-('DADOS GERAIS'!$B$19-C229)*'DADOS GERAIS'!$B$23)&lt;'DADOS GERAIS'!$B$24,(F229-('DADOS GERAIS'!$B$19-C229)*'DADOS GERAIS'!$B$23),'DADOS GERAIS'!$B$24)&lt;('DADOS GERAIS'!$B$20-C229)*'DADOS GERAIS'!$B$23+12,IF((F229-('DADOS GERAIS'!$B$19-C229)*'DADOS GERAIS'!$B$23)&lt;'DADOS GERAIS'!$B$24,(F229-('DADOS GERAIS'!$B$19-C229)*'DADOS GERAIS'!$B$23),'DADOS GERAIS'!$B$24),('DADOS GERAIS'!$B$20-C229)*'DADOS GERAIS'!$B$23+12)),"")</f>
        <v/>
      </c>
      <c r="H229" s="230" t="str">
        <f t="shared" si="6"/>
        <v/>
      </c>
      <c r="I229" s="232" t="str">
        <f t="shared" si="7"/>
        <v/>
      </c>
      <c r="J229" s="233" t="str">
        <f>IF(D229&lt;&gt;0,IF(H229&gt;F229,(I229*F229*D229)/'DADOS GERAIS'!$B$24,(I229*H229*D229)/'DADOS GERAIS'!$B$24),"")</f>
        <v/>
      </c>
      <c r="K229" s="2"/>
      <c r="L229" s="19"/>
      <c r="M229" s="242" t="str">
        <f>IF(D229="","",IF(E229&gt;$E$14,"ERRO",J229+((K229*D229)+(L229/'DADOS GERAIS'!$B$23*D229))/'DADOS GERAIS'!$B$24*$E229))</f>
        <v/>
      </c>
    </row>
    <row r="230" spans="1:13" x14ac:dyDescent="0.2">
      <c r="A230" s="60"/>
      <c r="B230" s="26"/>
      <c r="C230" s="31"/>
      <c r="D230" s="33"/>
      <c r="E230" s="72"/>
      <c r="F230" s="71"/>
      <c r="G230" s="211" t="str">
        <f>IF(F230&lt;&gt;0,IF(IF(IF((F230-('DADOS GERAIS'!$B$19-C230)*'DADOS GERAIS'!$B$23)&lt;'DADOS GERAIS'!$B$24,(F230-('DADOS GERAIS'!$B$19-C230)*'DADOS GERAIS'!$B$23),'DADOS GERAIS'!$B$24)&lt;('DADOS GERAIS'!$B$20-C230)*'DADOS GERAIS'!$B$23+12,IF((F230-('DADOS GERAIS'!$B$19-C230)*'DADOS GERAIS'!$B$23)&lt;'DADOS GERAIS'!$B$24,(F230-('DADOS GERAIS'!$B$19-C230)*'DADOS GERAIS'!$B$23),'DADOS GERAIS'!$B$24),('DADOS GERAIS'!$B$20-C230)*'DADOS GERAIS'!$B$23+12)&lt;0,0,IF(IF((F230-('DADOS GERAIS'!$B$19-C230)*'DADOS GERAIS'!$B$23)&lt;'DADOS GERAIS'!$B$24,(F230-('DADOS GERAIS'!$B$19-C230)*'DADOS GERAIS'!$B$23),'DADOS GERAIS'!$B$24)&lt;('DADOS GERAIS'!$B$20-C230)*'DADOS GERAIS'!$B$23+12,IF((F230-('DADOS GERAIS'!$B$19-C230)*'DADOS GERAIS'!$B$23)&lt;'DADOS GERAIS'!$B$24,(F230-('DADOS GERAIS'!$B$19-C230)*'DADOS GERAIS'!$B$23),'DADOS GERAIS'!$B$24),('DADOS GERAIS'!$B$20-C230)*'DADOS GERAIS'!$B$23+12)),"")</f>
        <v/>
      </c>
      <c r="H230" s="230" t="str">
        <f t="shared" si="6"/>
        <v/>
      </c>
      <c r="I230" s="232" t="str">
        <f t="shared" si="7"/>
        <v/>
      </c>
      <c r="J230" s="233" t="str">
        <f>IF(D230&lt;&gt;0,IF(H230&gt;F230,(I230*F230*D230)/'DADOS GERAIS'!$B$24,(I230*H230*D230)/'DADOS GERAIS'!$B$24),"")</f>
        <v/>
      </c>
      <c r="K230" s="2"/>
      <c r="L230" s="19"/>
      <c r="M230" s="242" t="str">
        <f>IF(D230="","",IF(E230&gt;$E$14,"ERRO",J230+((K230*D230)+(L230/'DADOS GERAIS'!$B$23*D230))/'DADOS GERAIS'!$B$24*$E230))</f>
        <v/>
      </c>
    </row>
    <row r="231" spans="1:13" x14ac:dyDescent="0.2">
      <c r="A231" s="60"/>
      <c r="B231" s="26"/>
      <c r="C231" s="31"/>
      <c r="D231" s="33"/>
      <c r="E231" s="72"/>
      <c r="F231" s="71"/>
      <c r="G231" s="211" t="str">
        <f>IF(F231&lt;&gt;0,IF(IF(IF((F231-('DADOS GERAIS'!$B$19-C231)*'DADOS GERAIS'!$B$23)&lt;'DADOS GERAIS'!$B$24,(F231-('DADOS GERAIS'!$B$19-C231)*'DADOS GERAIS'!$B$23),'DADOS GERAIS'!$B$24)&lt;('DADOS GERAIS'!$B$20-C231)*'DADOS GERAIS'!$B$23+12,IF((F231-('DADOS GERAIS'!$B$19-C231)*'DADOS GERAIS'!$B$23)&lt;'DADOS GERAIS'!$B$24,(F231-('DADOS GERAIS'!$B$19-C231)*'DADOS GERAIS'!$B$23),'DADOS GERAIS'!$B$24),('DADOS GERAIS'!$B$20-C231)*'DADOS GERAIS'!$B$23+12)&lt;0,0,IF(IF((F231-('DADOS GERAIS'!$B$19-C231)*'DADOS GERAIS'!$B$23)&lt;'DADOS GERAIS'!$B$24,(F231-('DADOS GERAIS'!$B$19-C231)*'DADOS GERAIS'!$B$23),'DADOS GERAIS'!$B$24)&lt;('DADOS GERAIS'!$B$20-C231)*'DADOS GERAIS'!$B$23+12,IF((F231-('DADOS GERAIS'!$B$19-C231)*'DADOS GERAIS'!$B$23)&lt;'DADOS GERAIS'!$B$24,(F231-('DADOS GERAIS'!$B$19-C231)*'DADOS GERAIS'!$B$23),'DADOS GERAIS'!$B$24),('DADOS GERAIS'!$B$20-C231)*'DADOS GERAIS'!$B$23+12)),"")</f>
        <v/>
      </c>
      <c r="H231" s="230" t="str">
        <f t="shared" si="6"/>
        <v/>
      </c>
      <c r="I231" s="232" t="str">
        <f t="shared" si="7"/>
        <v/>
      </c>
      <c r="J231" s="233" t="str">
        <f>IF(D231&lt;&gt;0,IF(H231&gt;F231,(I231*F231*D231)/'DADOS GERAIS'!$B$24,(I231*H231*D231)/'DADOS GERAIS'!$B$24),"")</f>
        <v/>
      </c>
      <c r="K231" s="2"/>
      <c r="L231" s="19"/>
      <c r="M231" s="242" t="str">
        <f>IF(D231="","",IF(E231&gt;$E$14,"ERRO",J231+((K231*D231)+(L231/'DADOS GERAIS'!$B$23*D231))/'DADOS GERAIS'!$B$24*$E231))</f>
        <v/>
      </c>
    </row>
    <row r="232" spans="1:13" x14ac:dyDescent="0.2">
      <c r="A232" s="60"/>
      <c r="B232" s="26"/>
      <c r="C232" s="31"/>
      <c r="D232" s="33"/>
      <c r="E232" s="72"/>
      <c r="F232" s="71"/>
      <c r="G232" s="211" t="str">
        <f>IF(F232&lt;&gt;0,IF(IF(IF((F232-('DADOS GERAIS'!$B$19-C232)*'DADOS GERAIS'!$B$23)&lt;'DADOS GERAIS'!$B$24,(F232-('DADOS GERAIS'!$B$19-C232)*'DADOS GERAIS'!$B$23),'DADOS GERAIS'!$B$24)&lt;('DADOS GERAIS'!$B$20-C232)*'DADOS GERAIS'!$B$23+12,IF((F232-('DADOS GERAIS'!$B$19-C232)*'DADOS GERAIS'!$B$23)&lt;'DADOS GERAIS'!$B$24,(F232-('DADOS GERAIS'!$B$19-C232)*'DADOS GERAIS'!$B$23),'DADOS GERAIS'!$B$24),('DADOS GERAIS'!$B$20-C232)*'DADOS GERAIS'!$B$23+12)&lt;0,0,IF(IF((F232-('DADOS GERAIS'!$B$19-C232)*'DADOS GERAIS'!$B$23)&lt;'DADOS GERAIS'!$B$24,(F232-('DADOS GERAIS'!$B$19-C232)*'DADOS GERAIS'!$B$23),'DADOS GERAIS'!$B$24)&lt;('DADOS GERAIS'!$B$20-C232)*'DADOS GERAIS'!$B$23+12,IF((F232-('DADOS GERAIS'!$B$19-C232)*'DADOS GERAIS'!$B$23)&lt;'DADOS GERAIS'!$B$24,(F232-('DADOS GERAIS'!$B$19-C232)*'DADOS GERAIS'!$B$23),'DADOS GERAIS'!$B$24),('DADOS GERAIS'!$B$20-C232)*'DADOS GERAIS'!$B$23+12)),"")</f>
        <v/>
      </c>
      <c r="H232" s="230" t="str">
        <f t="shared" si="6"/>
        <v/>
      </c>
      <c r="I232" s="232" t="str">
        <f t="shared" si="7"/>
        <v/>
      </c>
      <c r="J232" s="233" t="str">
        <f>IF(D232&lt;&gt;0,IF(H232&gt;F232,(I232*F232*D232)/'DADOS GERAIS'!$B$24,(I232*H232*D232)/'DADOS GERAIS'!$B$24),"")</f>
        <v/>
      </c>
      <c r="K232" s="2"/>
      <c r="L232" s="19"/>
      <c r="M232" s="242" t="str">
        <f>IF(D232="","",IF(E232&gt;$E$14,"ERRO",J232+((K232*D232)+(L232/'DADOS GERAIS'!$B$23*D232))/'DADOS GERAIS'!$B$24*$E232))</f>
        <v/>
      </c>
    </row>
    <row r="233" spans="1:13" x14ac:dyDescent="0.2">
      <c r="A233" s="60"/>
      <c r="B233" s="26"/>
      <c r="C233" s="31"/>
      <c r="D233" s="33"/>
      <c r="E233" s="72"/>
      <c r="F233" s="71"/>
      <c r="G233" s="211" t="str">
        <f>IF(F233&lt;&gt;0,IF(IF(IF((F233-('DADOS GERAIS'!$B$19-C233)*'DADOS GERAIS'!$B$23)&lt;'DADOS GERAIS'!$B$24,(F233-('DADOS GERAIS'!$B$19-C233)*'DADOS GERAIS'!$B$23),'DADOS GERAIS'!$B$24)&lt;('DADOS GERAIS'!$B$20-C233)*'DADOS GERAIS'!$B$23+12,IF((F233-('DADOS GERAIS'!$B$19-C233)*'DADOS GERAIS'!$B$23)&lt;'DADOS GERAIS'!$B$24,(F233-('DADOS GERAIS'!$B$19-C233)*'DADOS GERAIS'!$B$23),'DADOS GERAIS'!$B$24),('DADOS GERAIS'!$B$20-C233)*'DADOS GERAIS'!$B$23+12)&lt;0,0,IF(IF((F233-('DADOS GERAIS'!$B$19-C233)*'DADOS GERAIS'!$B$23)&lt;'DADOS GERAIS'!$B$24,(F233-('DADOS GERAIS'!$B$19-C233)*'DADOS GERAIS'!$B$23),'DADOS GERAIS'!$B$24)&lt;('DADOS GERAIS'!$B$20-C233)*'DADOS GERAIS'!$B$23+12,IF((F233-('DADOS GERAIS'!$B$19-C233)*'DADOS GERAIS'!$B$23)&lt;'DADOS GERAIS'!$B$24,(F233-('DADOS GERAIS'!$B$19-C233)*'DADOS GERAIS'!$B$23),'DADOS GERAIS'!$B$24),('DADOS GERAIS'!$B$20-C233)*'DADOS GERAIS'!$B$23+12)),"")</f>
        <v/>
      </c>
      <c r="H233" s="230" t="str">
        <f t="shared" si="6"/>
        <v/>
      </c>
      <c r="I233" s="232" t="str">
        <f t="shared" si="7"/>
        <v/>
      </c>
      <c r="J233" s="233" t="str">
        <f>IF(D233&lt;&gt;0,IF(H233&gt;F233,(I233*F233*D233)/'DADOS GERAIS'!$B$24,(I233*H233*D233)/'DADOS GERAIS'!$B$24),"")</f>
        <v/>
      </c>
      <c r="K233" s="2"/>
      <c r="L233" s="19"/>
      <c r="M233" s="242" t="str">
        <f>IF(D233="","",IF(E233&gt;$E$14,"ERRO",J233+((K233*D233)+(L233/'DADOS GERAIS'!$B$23*D233))/'DADOS GERAIS'!$B$24*$E233))</f>
        <v/>
      </c>
    </row>
    <row r="234" spans="1:13" x14ac:dyDescent="0.2">
      <c r="A234" s="60"/>
      <c r="B234" s="26"/>
      <c r="C234" s="31"/>
      <c r="D234" s="33"/>
      <c r="E234" s="72"/>
      <c r="F234" s="71"/>
      <c r="G234" s="211" t="str">
        <f>IF(F234&lt;&gt;0,IF(IF(IF((F234-('DADOS GERAIS'!$B$19-C234)*'DADOS GERAIS'!$B$23)&lt;'DADOS GERAIS'!$B$24,(F234-('DADOS GERAIS'!$B$19-C234)*'DADOS GERAIS'!$B$23),'DADOS GERAIS'!$B$24)&lt;('DADOS GERAIS'!$B$20-C234)*'DADOS GERAIS'!$B$23+12,IF((F234-('DADOS GERAIS'!$B$19-C234)*'DADOS GERAIS'!$B$23)&lt;'DADOS GERAIS'!$B$24,(F234-('DADOS GERAIS'!$B$19-C234)*'DADOS GERAIS'!$B$23),'DADOS GERAIS'!$B$24),('DADOS GERAIS'!$B$20-C234)*'DADOS GERAIS'!$B$23+12)&lt;0,0,IF(IF((F234-('DADOS GERAIS'!$B$19-C234)*'DADOS GERAIS'!$B$23)&lt;'DADOS GERAIS'!$B$24,(F234-('DADOS GERAIS'!$B$19-C234)*'DADOS GERAIS'!$B$23),'DADOS GERAIS'!$B$24)&lt;('DADOS GERAIS'!$B$20-C234)*'DADOS GERAIS'!$B$23+12,IF((F234-('DADOS GERAIS'!$B$19-C234)*'DADOS GERAIS'!$B$23)&lt;'DADOS GERAIS'!$B$24,(F234-('DADOS GERAIS'!$B$19-C234)*'DADOS GERAIS'!$B$23),'DADOS GERAIS'!$B$24),('DADOS GERAIS'!$B$20-C234)*'DADOS GERAIS'!$B$23+12)),"")</f>
        <v/>
      </c>
      <c r="H234" s="230" t="str">
        <f t="shared" si="6"/>
        <v/>
      </c>
      <c r="I234" s="232" t="str">
        <f t="shared" si="7"/>
        <v/>
      </c>
      <c r="J234" s="233" t="str">
        <f>IF(D234&lt;&gt;0,IF(H234&gt;F234,(I234*F234*D234)/'DADOS GERAIS'!$B$24,(I234*H234*D234)/'DADOS GERAIS'!$B$24),"")</f>
        <v/>
      </c>
      <c r="K234" s="2"/>
      <c r="L234" s="19"/>
      <c r="M234" s="242" t="str">
        <f>IF(D234="","",IF(E234&gt;$E$14,"ERRO",J234+((K234*D234)+(L234/'DADOS GERAIS'!$B$23*D234))/'DADOS GERAIS'!$B$24*$E234))</f>
        <v/>
      </c>
    </row>
    <row r="235" spans="1:13" x14ac:dyDescent="0.2">
      <c r="A235" s="60"/>
      <c r="B235" s="26"/>
      <c r="C235" s="31"/>
      <c r="D235" s="33"/>
      <c r="E235" s="72"/>
      <c r="F235" s="71"/>
      <c r="G235" s="211" t="str">
        <f>IF(F235&lt;&gt;0,IF(IF(IF((F235-('DADOS GERAIS'!$B$19-C235)*'DADOS GERAIS'!$B$23)&lt;'DADOS GERAIS'!$B$24,(F235-('DADOS GERAIS'!$B$19-C235)*'DADOS GERAIS'!$B$23),'DADOS GERAIS'!$B$24)&lt;('DADOS GERAIS'!$B$20-C235)*'DADOS GERAIS'!$B$23+12,IF((F235-('DADOS GERAIS'!$B$19-C235)*'DADOS GERAIS'!$B$23)&lt;'DADOS GERAIS'!$B$24,(F235-('DADOS GERAIS'!$B$19-C235)*'DADOS GERAIS'!$B$23),'DADOS GERAIS'!$B$24),('DADOS GERAIS'!$B$20-C235)*'DADOS GERAIS'!$B$23+12)&lt;0,0,IF(IF((F235-('DADOS GERAIS'!$B$19-C235)*'DADOS GERAIS'!$B$23)&lt;'DADOS GERAIS'!$B$24,(F235-('DADOS GERAIS'!$B$19-C235)*'DADOS GERAIS'!$B$23),'DADOS GERAIS'!$B$24)&lt;('DADOS GERAIS'!$B$20-C235)*'DADOS GERAIS'!$B$23+12,IF((F235-('DADOS GERAIS'!$B$19-C235)*'DADOS GERAIS'!$B$23)&lt;'DADOS GERAIS'!$B$24,(F235-('DADOS GERAIS'!$B$19-C235)*'DADOS GERAIS'!$B$23),'DADOS GERAIS'!$B$24),('DADOS GERAIS'!$B$20-C235)*'DADOS GERAIS'!$B$23+12)),"")</f>
        <v/>
      </c>
      <c r="H235" s="230" t="str">
        <f t="shared" si="6"/>
        <v/>
      </c>
      <c r="I235" s="232" t="str">
        <f t="shared" si="7"/>
        <v/>
      </c>
      <c r="J235" s="233" t="str">
        <f>IF(D235&lt;&gt;0,IF(H235&gt;F235,(I235*F235*D235)/'DADOS GERAIS'!$B$24,(I235*H235*D235)/'DADOS GERAIS'!$B$24),"")</f>
        <v/>
      </c>
      <c r="K235" s="2"/>
      <c r="L235" s="19"/>
      <c r="M235" s="242" t="str">
        <f>IF(D235="","",IF(E235&gt;$E$14,"ERRO",J235+((K235*D235)+(L235/'DADOS GERAIS'!$B$23*D235))/'DADOS GERAIS'!$B$24*$E235))</f>
        <v/>
      </c>
    </row>
    <row r="236" spans="1:13" x14ac:dyDescent="0.2">
      <c r="A236" s="60"/>
      <c r="B236" s="26"/>
      <c r="C236" s="31"/>
      <c r="D236" s="33"/>
      <c r="E236" s="72"/>
      <c r="F236" s="71"/>
      <c r="G236" s="211" t="str">
        <f>IF(F236&lt;&gt;0,IF(IF(IF((F236-('DADOS GERAIS'!$B$19-C236)*'DADOS GERAIS'!$B$23)&lt;'DADOS GERAIS'!$B$24,(F236-('DADOS GERAIS'!$B$19-C236)*'DADOS GERAIS'!$B$23),'DADOS GERAIS'!$B$24)&lt;('DADOS GERAIS'!$B$20-C236)*'DADOS GERAIS'!$B$23+12,IF((F236-('DADOS GERAIS'!$B$19-C236)*'DADOS GERAIS'!$B$23)&lt;'DADOS GERAIS'!$B$24,(F236-('DADOS GERAIS'!$B$19-C236)*'DADOS GERAIS'!$B$23),'DADOS GERAIS'!$B$24),('DADOS GERAIS'!$B$20-C236)*'DADOS GERAIS'!$B$23+12)&lt;0,0,IF(IF((F236-('DADOS GERAIS'!$B$19-C236)*'DADOS GERAIS'!$B$23)&lt;'DADOS GERAIS'!$B$24,(F236-('DADOS GERAIS'!$B$19-C236)*'DADOS GERAIS'!$B$23),'DADOS GERAIS'!$B$24)&lt;('DADOS GERAIS'!$B$20-C236)*'DADOS GERAIS'!$B$23+12,IF((F236-('DADOS GERAIS'!$B$19-C236)*'DADOS GERAIS'!$B$23)&lt;'DADOS GERAIS'!$B$24,(F236-('DADOS GERAIS'!$B$19-C236)*'DADOS GERAIS'!$B$23),'DADOS GERAIS'!$B$24),('DADOS GERAIS'!$B$20-C236)*'DADOS GERAIS'!$B$23+12)),"")</f>
        <v/>
      </c>
      <c r="H236" s="230" t="str">
        <f t="shared" si="6"/>
        <v/>
      </c>
      <c r="I236" s="232" t="str">
        <f t="shared" si="7"/>
        <v/>
      </c>
      <c r="J236" s="233" t="str">
        <f>IF(D236&lt;&gt;0,IF(H236&gt;F236,(I236*F236*D236)/'DADOS GERAIS'!$B$24,(I236*H236*D236)/'DADOS GERAIS'!$B$24),"")</f>
        <v/>
      </c>
      <c r="K236" s="2"/>
      <c r="L236" s="19"/>
      <c r="M236" s="242" t="str">
        <f>IF(D236="","",IF(E236&gt;$E$14,"ERRO",J236+((K236*D236)+(L236/'DADOS GERAIS'!$B$23*D236))/'DADOS GERAIS'!$B$24*$E236))</f>
        <v/>
      </c>
    </row>
    <row r="237" spans="1:13" x14ac:dyDescent="0.2">
      <c r="A237" s="60"/>
      <c r="B237" s="26"/>
      <c r="C237" s="31"/>
      <c r="D237" s="33"/>
      <c r="E237" s="72"/>
      <c r="F237" s="71"/>
      <c r="G237" s="211" t="str">
        <f>IF(F237&lt;&gt;0,IF(IF(IF((F237-('DADOS GERAIS'!$B$19-C237)*'DADOS GERAIS'!$B$23)&lt;'DADOS GERAIS'!$B$24,(F237-('DADOS GERAIS'!$B$19-C237)*'DADOS GERAIS'!$B$23),'DADOS GERAIS'!$B$24)&lt;('DADOS GERAIS'!$B$20-C237)*'DADOS GERAIS'!$B$23+12,IF((F237-('DADOS GERAIS'!$B$19-C237)*'DADOS GERAIS'!$B$23)&lt;'DADOS GERAIS'!$B$24,(F237-('DADOS GERAIS'!$B$19-C237)*'DADOS GERAIS'!$B$23),'DADOS GERAIS'!$B$24),('DADOS GERAIS'!$B$20-C237)*'DADOS GERAIS'!$B$23+12)&lt;0,0,IF(IF((F237-('DADOS GERAIS'!$B$19-C237)*'DADOS GERAIS'!$B$23)&lt;'DADOS GERAIS'!$B$24,(F237-('DADOS GERAIS'!$B$19-C237)*'DADOS GERAIS'!$B$23),'DADOS GERAIS'!$B$24)&lt;('DADOS GERAIS'!$B$20-C237)*'DADOS GERAIS'!$B$23+12,IF((F237-('DADOS GERAIS'!$B$19-C237)*'DADOS GERAIS'!$B$23)&lt;'DADOS GERAIS'!$B$24,(F237-('DADOS GERAIS'!$B$19-C237)*'DADOS GERAIS'!$B$23),'DADOS GERAIS'!$B$24),('DADOS GERAIS'!$B$20-C237)*'DADOS GERAIS'!$B$23+12)),"")</f>
        <v/>
      </c>
      <c r="H237" s="230" t="str">
        <f t="shared" si="6"/>
        <v/>
      </c>
      <c r="I237" s="232" t="str">
        <f t="shared" si="7"/>
        <v/>
      </c>
      <c r="J237" s="233" t="str">
        <f>IF(D237&lt;&gt;0,IF(H237&gt;F237,(I237*F237*D237)/'DADOS GERAIS'!$B$24,(I237*H237*D237)/'DADOS GERAIS'!$B$24),"")</f>
        <v/>
      </c>
      <c r="K237" s="2"/>
      <c r="L237" s="19"/>
      <c r="M237" s="242" t="str">
        <f>IF(D237="","",IF(E237&gt;$E$14,"ERRO",J237+((K237*D237)+(L237/'DADOS GERAIS'!$B$23*D237))/'DADOS GERAIS'!$B$24*$E237))</f>
        <v/>
      </c>
    </row>
    <row r="238" spans="1:13" x14ac:dyDescent="0.2">
      <c r="A238" s="60"/>
      <c r="B238" s="26"/>
      <c r="C238" s="31"/>
      <c r="D238" s="33"/>
      <c r="E238" s="72"/>
      <c r="F238" s="71"/>
      <c r="G238" s="211" t="str">
        <f>IF(F238&lt;&gt;0,IF(IF(IF((F238-('DADOS GERAIS'!$B$19-C238)*'DADOS GERAIS'!$B$23)&lt;'DADOS GERAIS'!$B$24,(F238-('DADOS GERAIS'!$B$19-C238)*'DADOS GERAIS'!$B$23),'DADOS GERAIS'!$B$24)&lt;('DADOS GERAIS'!$B$20-C238)*'DADOS GERAIS'!$B$23+12,IF((F238-('DADOS GERAIS'!$B$19-C238)*'DADOS GERAIS'!$B$23)&lt;'DADOS GERAIS'!$B$24,(F238-('DADOS GERAIS'!$B$19-C238)*'DADOS GERAIS'!$B$23),'DADOS GERAIS'!$B$24),('DADOS GERAIS'!$B$20-C238)*'DADOS GERAIS'!$B$23+12)&lt;0,0,IF(IF((F238-('DADOS GERAIS'!$B$19-C238)*'DADOS GERAIS'!$B$23)&lt;'DADOS GERAIS'!$B$24,(F238-('DADOS GERAIS'!$B$19-C238)*'DADOS GERAIS'!$B$23),'DADOS GERAIS'!$B$24)&lt;('DADOS GERAIS'!$B$20-C238)*'DADOS GERAIS'!$B$23+12,IF((F238-('DADOS GERAIS'!$B$19-C238)*'DADOS GERAIS'!$B$23)&lt;'DADOS GERAIS'!$B$24,(F238-('DADOS GERAIS'!$B$19-C238)*'DADOS GERAIS'!$B$23),'DADOS GERAIS'!$B$24),('DADOS GERAIS'!$B$20-C238)*'DADOS GERAIS'!$B$23+12)),"")</f>
        <v/>
      </c>
      <c r="H238" s="230" t="str">
        <f t="shared" si="6"/>
        <v/>
      </c>
      <c r="I238" s="232" t="str">
        <f t="shared" si="7"/>
        <v/>
      </c>
      <c r="J238" s="233" t="str">
        <f>IF(D238&lt;&gt;0,IF(H238&gt;F238,(I238*F238*D238)/'DADOS GERAIS'!$B$24,(I238*H238*D238)/'DADOS GERAIS'!$B$24),"")</f>
        <v/>
      </c>
      <c r="K238" s="2"/>
      <c r="L238" s="19"/>
      <c r="M238" s="242" t="str">
        <f>IF(D238="","",IF(E238&gt;$E$14,"ERRO",J238+((K238*D238)+(L238/'DADOS GERAIS'!$B$23*D238))/'DADOS GERAIS'!$B$24*$E238))</f>
        <v/>
      </c>
    </row>
    <row r="239" spans="1:13" x14ac:dyDescent="0.2">
      <c r="A239" s="60"/>
      <c r="B239" s="26"/>
      <c r="C239" s="31"/>
      <c r="D239" s="33"/>
      <c r="E239" s="72"/>
      <c r="F239" s="71"/>
      <c r="G239" s="211" t="str">
        <f>IF(F239&lt;&gt;0,IF(IF(IF((F239-('DADOS GERAIS'!$B$19-C239)*'DADOS GERAIS'!$B$23)&lt;'DADOS GERAIS'!$B$24,(F239-('DADOS GERAIS'!$B$19-C239)*'DADOS GERAIS'!$B$23),'DADOS GERAIS'!$B$24)&lt;('DADOS GERAIS'!$B$20-C239)*'DADOS GERAIS'!$B$23+12,IF((F239-('DADOS GERAIS'!$B$19-C239)*'DADOS GERAIS'!$B$23)&lt;'DADOS GERAIS'!$B$24,(F239-('DADOS GERAIS'!$B$19-C239)*'DADOS GERAIS'!$B$23),'DADOS GERAIS'!$B$24),('DADOS GERAIS'!$B$20-C239)*'DADOS GERAIS'!$B$23+12)&lt;0,0,IF(IF((F239-('DADOS GERAIS'!$B$19-C239)*'DADOS GERAIS'!$B$23)&lt;'DADOS GERAIS'!$B$24,(F239-('DADOS GERAIS'!$B$19-C239)*'DADOS GERAIS'!$B$23),'DADOS GERAIS'!$B$24)&lt;('DADOS GERAIS'!$B$20-C239)*'DADOS GERAIS'!$B$23+12,IF((F239-('DADOS GERAIS'!$B$19-C239)*'DADOS GERAIS'!$B$23)&lt;'DADOS GERAIS'!$B$24,(F239-('DADOS GERAIS'!$B$19-C239)*'DADOS GERAIS'!$B$23),'DADOS GERAIS'!$B$24),('DADOS GERAIS'!$B$20-C239)*'DADOS GERAIS'!$B$23+12)),"")</f>
        <v/>
      </c>
      <c r="H239" s="230" t="str">
        <f t="shared" si="6"/>
        <v/>
      </c>
      <c r="I239" s="232" t="str">
        <f t="shared" si="7"/>
        <v/>
      </c>
      <c r="J239" s="233" t="str">
        <f>IF(D239&lt;&gt;0,IF(H239&gt;F239,(I239*F239*D239)/'DADOS GERAIS'!$B$24,(I239*H239*D239)/'DADOS GERAIS'!$B$24),"")</f>
        <v/>
      </c>
      <c r="K239" s="2"/>
      <c r="L239" s="19"/>
      <c r="M239" s="242" t="str">
        <f>IF(D239="","",IF(E239&gt;$E$14,"ERRO",J239+((K239*D239)+(L239/'DADOS GERAIS'!$B$23*D239))/'DADOS GERAIS'!$B$24*$E239))</f>
        <v/>
      </c>
    </row>
    <row r="240" spans="1:13" x14ac:dyDescent="0.2">
      <c r="A240" s="60"/>
      <c r="B240" s="26"/>
      <c r="C240" s="31"/>
      <c r="D240" s="33"/>
      <c r="E240" s="72"/>
      <c r="F240" s="71"/>
      <c r="G240" s="211" t="str">
        <f>IF(F240&lt;&gt;0,IF(IF(IF((F240-('DADOS GERAIS'!$B$19-C240)*'DADOS GERAIS'!$B$23)&lt;'DADOS GERAIS'!$B$24,(F240-('DADOS GERAIS'!$B$19-C240)*'DADOS GERAIS'!$B$23),'DADOS GERAIS'!$B$24)&lt;('DADOS GERAIS'!$B$20-C240)*'DADOS GERAIS'!$B$23+12,IF((F240-('DADOS GERAIS'!$B$19-C240)*'DADOS GERAIS'!$B$23)&lt;'DADOS GERAIS'!$B$24,(F240-('DADOS GERAIS'!$B$19-C240)*'DADOS GERAIS'!$B$23),'DADOS GERAIS'!$B$24),('DADOS GERAIS'!$B$20-C240)*'DADOS GERAIS'!$B$23+12)&lt;0,0,IF(IF((F240-('DADOS GERAIS'!$B$19-C240)*'DADOS GERAIS'!$B$23)&lt;'DADOS GERAIS'!$B$24,(F240-('DADOS GERAIS'!$B$19-C240)*'DADOS GERAIS'!$B$23),'DADOS GERAIS'!$B$24)&lt;('DADOS GERAIS'!$B$20-C240)*'DADOS GERAIS'!$B$23+12,IF((F240-('DADOS GERAIS'!$B$19-C240)*'DADOS GERAIS'!$B$23)&lt;'DADOS GERAIS'!$B$24,(F240-('DADOS GERAIS'!$B$19-C240)*'DADOS GERAIS'!$B$23),'DADOS GERAIS'!$B$24),('DADOS GERAIS'!$B$20-C240)*'DADOS GERAIS'!$B$23+12)),"")</f>
        <v/>
      </c>
      <c r="H240" s="230" t="str">
        <f t="shared" si="6"/>
        <v/>
      </c>
      <c r="I240" s="232" t="str">
        <f t="shared" si="7"/>
        <v/>
      </c>
      <c r="J240" s="233" t="str">
        <f>IF(D240&lt;&gt;0,IF(H240&gt;F240,(I240*F240*D240)/'DADOS GERAIS'!$B$24,(I240*H240*D240)/'DADOS GERAIS'!$B$24),"")</f>
        <v/>
      </c>
      <c r="K240" s="2"/>
      <c r="L240" s="19"/>
      <c r="M240" s="242" t="str">
        <f>IF(D240="","",IF(E240&gt;$E$14,"ERRO",J240+((K240*D240)+(L240/'DADOS GERAIS'!$B$23*D240))/'DADOS GERAIS'!$B$24*$E240))</f>
        <v/>
      </c>
    </row>
    <row r="241" spans="1:13" x14ac:dyDescent="0.2">
      <c r="A241" s="60"/>
      <c r="B241" s="26"/>
      <c r="C241" s="31"/>
      <c r="D241" s="33"/>
      <c r="E241" s="72"/>
      <c r="F241" s="71"/>
      <c r="G241" s="211" t="str">
        <f>IF(F241&lt;&gt;0,IF(IF(IF((F241-('DADOS GERAIS'!$B$19-C241)*'DADOS GERAIS'!$B$23)&lt;'DADOS GERAIS'!$B$24,(F241-('DADOS GERAIS'!$B$19-C241)*'DADOS GERAIS'!$B$23),'DADOS GERAIS'!$B$24)&lt;('DADOS GERAIS'!$B$20-C241)*'DADOS GERAIS'!$B$23+12,IF((F241-('DADOS GERAIS'!$B$19-C241)*'DADOS GERAIS'!$B$23)&lt;'DADOS GERAIS'!$B$24,(F241-('DADOS GERAIS'!$B$19-C241)*'DADOS GERAIS'!$B$23),'DADOS GERAIS'!$B$24),('DADOS GERAIS'!$B$20-C241)*'DADOS GERAIS'!$B$23+12)&lt;0,0,IF(IF((F241-('DADOS GERAIS'!$B$19-C241)*'DADOS GERAIS'!$B$23)&lt;'DADOS GERAIS'!$B$24,(F241-('DADOS GERAIS'!$B$19-C241)*'DADOS GERAIS'!$B$23),'DADOS GERAIS'!$B$24)&lt;('DADOS GERAIS'!$B$20-C241)*'DADOS GERAIS'!$B$23+12,IF((F241-('DADOS GERAIS'!$B$19-C241)*'DADOS GERAIS'!$B$23)&lt;'DADOS GERAIS'!$B$24,(F241-('DADOS GERAIS'!$B$19-C241)*'DADOS GERAIS'!$B$23),'DADOS GERAIS'!$B$24),('DADOS GERAIS'!$B$20-C241)*'DADOS GERAIS'!$B$23+12)),"")</f>
        <v/>
      </c>
      <c r="H241" s="230" t="str">
        <f t="shared" si="6"/>
        <v/>
      </c>
      <c r="I241" s="232" t="str">
        <f t="shared" si="7"/>
        <v/>
      </c>
      <c r="J241" s="233" t="str">
        <f>IF(D241&lt;&gt;0,IF(H241&gt;F241,(I241*F241*D241)/'DADOS GERAIS'!$B$24,(I241*H241*D241)/'DADOS GERAIS'!$B$24),"")</f>
        <v/>
      </c>
      <c r="K241" s="2"/>
      <c r="L241" s="19"/>
      <c r="M241" s="242" t="str">
        <f>IF(D241="","",IF(E241&gt;$E$14,"ERRO",J241+((K241*D241)+(L241/'DADOS GERAIS'!$B$23*D241))/'DADOS GERAIS'!$B$24*$E241))</f>
        <v/>
      </c>
    </row>
    <row r="242" spans="1:13" x14ac:dyDescent="0.2">
      <c r="A242" s="60"/>
      <c r="B242" s="26"/>
      <c r="C242" s="31"/>
      <c r="D242" s="33"/>
      <c r="E242" s="72"/>
      <c r="F242" s="71"/>
      <c r="G242" s="211" t="str">
        <f>IF(F242&lt;&gt;0,IF(IF(IF((F242-('DADOS GERAIS'!$B$19-C242)*'DADOS GERAIS'!$B$23)&lt;'DADOS GERAIS'!$B$24,(F242-('DADOS GERAIS'!$B$19-C242)*'DADOS GERAIS'!$B$23),'DADOS GERAIS'!$B$24)&lt;('DADOS GERAIS'!$B$20-C242)*'DADOS GERAIS'!$B$23+12,IF((F242-('DADOS GERAIS'!$B$19-C242)*'DADOS GERAIS'!$B$23)&lt;'DADOS GERAIS'!$B$24,(F242-('DADOS GERAIS'!$B$19-C242)*'DADOS GERAIS'!$B$23),'DADOS GERAIS'!$B$24),('DADOS GERAIS'!$B$20-C242)*'DADOS GERAIS'!$B$23+12)&lt;0,0,IF(IF((F242-('DADOS GERAIS'!$B$19-C242)*'DADOS GERAIS'!$B$23)&lt;'DADOS GERAIS'!$B$24,(F242-('DADOS GERAIS'!$B$19-C242)*'DADOS GERAIS'!$B$23),'DADOS GERAIS'!$B$24)&lt;('DADOS GERAIS'!$B$20-C242)*'DADOS GERAIS'!$B$23+12,IF((F242-('DADOS GERAIS'!$B$19-C242)*'DADOS GERAIS'!$B$23)&lt;'DADOS GERAIS'!$B$24,(F242-('DADOS GERAIS'!$B$19-C242)*'DADOS GERAIS'!$B$23),'DADOS GERAIS'!$B$24),('DADOS GERAIS'!$B$20-C242)*'DADOS GERAIS'!$B$23+12)),"")</f>
        <v/>
      </c>
      <c r="H242" s="230" t="str">
        <f t="shared" si="6"/>
        <v/>
      </c>
      <c r="I242" s="232" t="str">
        <f t="shared" si="7"/>
        <v/>
      </c>
      <c r="J242" s="233" t="str">
        <f>IF(D242&lt;&gt;0,IF(H242&gt;F242,(I242*F242*D242)/'DADOS GERAIS'!$B$24,(I242*H242*D242)/'DADOS GERAIS'!$B$24),"")</f>
        <v/>
      </c>
      <c r="K242" s="2"/>
      <c r="L242" s="19"/>
      <c r="M242" s="242" t="str">
        <f>IF(D242="","",IF(E242&gt;$E$14,"ERRO",J242+((K242*D242)+(L242/'DADOS GERAIS'!$B$23*D242))/'DADOS GERAIS'!$B$24*$E242))</f>
        <v/>
      </c>
    </row>
    <row r="243" spans="1:13" x14ac:dyDescent="0.2">
      <c r="A243" s="60"/>
      <c r="B243" s="26"/>
      <c r="C243" s="31"/>
      <c r="D243" s="33"/>
      <c r="E243" s="72"/>
      <c r="F243" s="71"/>
      <c r="G243" s="211" t="str">
        <f>IF(F243&lt;&gt;0,IF(IF(IF((F243-('DADOS GERAIS'!$B$19-C243)*'DADOS GERAIS'!$B$23)&lt;'DADOS GERAIS'!$B$24,(F243-('DADOS GERAIS'!$B$19-C243)*'DADOS GERAIS'!$B$23),'DADOS GERAIS'!$B$24)&lt;('DADOS GERAIS'!$B$20-C243)*'DADOS GERAIS'!$B$23+12,IF((F243-('DADOS GERAIS'!$B$19-C243)*'DADOS GERAIS'!$B$23)&lt;'DADOS GERAIS'!$B$24,(F243-('DADOS GERAIS'!$B$19-C243)*'DADOS GERAIS'!$B$23),'DADOS GERAIS'!$B$24),('DADOS GERAIS'!$B$20-C243)*'DADOS GERAIS'!$B$23+12)&lt;0,0,IF(IF((F243-('DADOS GERAIS'!$B$19-C243)*'DADOS GERAIS'!$B$23)&lt;'DADOS GERAIS'!$B$24,(F243-('DADOS GERAIS'!$B$19-C243)*'DADOS GERAIS'!$B$23),'DADOS GERAIS'!$B$24)&lt;('DADOS GERAIS'!$B$20-C243)*'DADOS GERAIS'!$B$23+12,IF((F243-('DADOS GERAIS'!$B$19-C243)*'DADOS GERAIS'!$B$23)&lt;'DADOS GERAIS'!$B$24,(F243-('DADOS GERAIS'!$B$19-C243)*'DADOS GERAIS'!$B$23),'DADOS GERAIS'!$B$24),('DADOS GERAIS'!$B$20-C243)*'DADOS GERAIS'!$B$23+12)),"")</f>
        <v/>
      </c>
      <c r="H243" s="230" t="str">
        <f t="shared" si="6"/>
        <v/>
      </c>
      <c r="I243" s="232" t="str">
        <f t="shared" si="7"/>
        <v/>
      </c>
      <c r="J243" s="233" t="str">
        <f>IF(D243&lt;&gt;0,IF(H243&gt;F243,(I243*F243*D243)/'DADOS GERAIS'!$B$24,(I243*H243*D243)/'DADOS GERAIS'!$B$24),"")</f>
        <v/>
      </c>
      <c r="K243" s="2"/>
      <c r="L243" s="19"/>
      <c r="M243" s="242" t="str">
        <f>IF(D243="","",IF(E243&gt;$E$14,"ERRO",J243+((K243*D243)+(L243/'DADOS GERAIS'!$B$23*D243))/'DADOS GERAIS'!$B$24*$E243))</f>
        <v/>
      </c>
    </row>
    <row r="244" spans="1:13" x14ac:dyDescent="0.2">
      <c r="A244" s="60"/>
      <c r="B244" s="26"/>
      <c r="C244" s="31"/>
      <c r="D244" s="33"/>
      <c r="E244" s="72"/>
      <c r="F244" s="71"/>
      <c r="G244" s="211" t="str">
        <f>IF(F244&lt;&gt;0,IF(IF(IF((F244-('DADOS GERAIS'!$B$19-C244)*'DADOS GERAIS'!$B$23)&lt;'DADOS GERAIS'!$B$24,(F244-('DADOS GERAIS'!$B$19-C244)*'DADOS GERAIS'!$B$23),'DADOS GERAIS'!$B$24)&lt;('DADOS GERAIS'!$B$20-C244)*'DADOS GERAIS'!$B$23+12,IF((F244-('DADOS GERAIS'!$B$19-C244)*'DADOS GERAIS'!$B$23)&lt;'DADOS GERAIS'!$B$24,(F244-('DADOS GERAIS'!$B$19-C244)*'DADOS GERAIS'!$B$23),'DADOS GERAIS'!$B$24),('DADOS GERAIS'!$B$20-C244)*'DADOS GERAIS'!$B$23+12)&lt;0,0,IF(IF((F244-('DADOS GERAIS'!$B$19-C244)*'DADOS GERAIS'!$B$23)&lt;'DADOS GERAIS'!$B$24,(F244-('DADOS GERAIS'!$B$19-C244)*'DADOS GERAIS'!$B$23),'DADOS GERAIS'!$B$24)&lt;('DADOS GERAIS'!$B$20-C244)*'DADOS GERAIS'!$B$23+12,IF((F244-('DADOS GERAIS'!$B$19-C244)*'DADOS GERAIS'!$B$23)&lt;'DADOS GERAIS'!$B$24,(F244-('DADOS GERAIS'!$B$19-C244)*'DADOS GERAIS'!$B$23),'DADOS GERAIS'!$B$24),('DADOS GERAIS'!$B$20-C244)*'DADOS GERAIS'!$B$23+12)),"")</f>
        <v/>
      </c>
      <c r="H244" s="230" t="str">
        <f t="shared" si="6"/>
        <v/>
      </c>
      <c r="I244" s="232" t="str">
        <f t="shared" si="7"/>
        <v/>
      </c>
      <c r="J244" s="233" t="str">
        <f>IF(D244&lt;&gt;0,IF(H244&gt;F244,(I244*F244*D244)/'DADOS GERAIS'!$B$24,(I244*H244*D244)/'DADOS GERAIS'!$B$24),"")</f>
        <v/>
      </c>
      <c r="K244" s="2"/>
      <c r="L244" s="19"/>
      <c r="M244" s="242" t="str">
        <f>IF(D244="","",IF(E244&gt;$E$14,"ERRO",J244+((K244*D244)+(L244/'DADOS GERAIS'!$B$23*D244))/'DADOS GERAIS'!$B$24*$E244))</f>
        <v/>
      </c>
    </row>
    <row r="245" spans="1:13" x14ac:dyDescent="0.2">
      <c r="A245" s="60"/>
      <c r="B245" s="26"/>
      <c r="C245" s="31"/>
      <c r="D245" s="33"/>
      <c r="E245" s="72"/>
      <c r="F245" s="71"/>
      <c r="G245" s="211" t="str">
        <f>IF(F245&lt;&gt;0,IF(IF(IF((F245-('DADOS GERAIS'!$B$19-C245)*'DADOS GERAIS'!$B$23)&lt;'DADOS GERAIS'!$B$24,(F245-('DADOS GERAIS'!$B$19-C245)*'DADOS GERAIS'!$B$23),'DADOS GERAIS'!$B$24)&lt;('DADOS GERAIS'!$B$20-C245)*'DADOS GERAIS'!$B$23+12,IF((F245-('DADOS GERAIS'!$B$19-C245)*'DADOS GERAIS'!$B$23)&lt;'DADOS GERAIS'!$B$24,(F245-('DADOS GERAIS'!$B$19-C245)*'DADOS GERAIS'!$B$23),'DADOS GERAIS'!$B$24),('DADOS GERAIS'!$B$20-C245)*'DADOS GERAIS'!$B$23+12)&lt;0,0,IF(IF((F245-('DADOS GERAIS'!$B$19-C245)*'DADOS GERAIS'!$B$23)&lt;'DADOS GERAIS'!$B$24,(F245-('DADOS GERAIS'!$B$19-C245)*'DADOS GERAIS'!$B$23),'DADOS GERAIS'!$B$24)&lt;('DADOS GERAIS'!$B$20-C245)*'DADOS GERAIS'!$B$23+12,IF((F245-('DADOS GERAIS'!$B$19-C245)*'DADOS GERAIS'!$B$23)&lt;'DADOS GERAIS'!$B$24,(F245-('DADOS GERAIS'!$B$19-C245)*'DADOS GERAIS'!$B$23),'DADOS GERAIS'!$B$24),('DADOS GERAIS'!$B$20-C245)*'DADOS GERAIS'!$B$23+12)),"")</f>
        <v/>
      </c>
      <c r="H245" s="230" t="str">
        <f t="shared" si="6"/>
        <v/>
      </c>
      <c r="I245" s="232" t="str">
        <f t="shared" si="7"/>
        <v/>
      </c>
      <c r="J245" s="233" t="str">
        <f>IF(D245&lt;&gt;0,IF(H245&gt;F245,(I245*F245*D245)/'DADOS GERAIS'!$B$24,(I245*H245*D245)/'DADOS GERAIS'!$B$24),"")</f>
        <v/>
      </c>
      <c r="K245" s="2"/>
      <c r="L245" s="19"/>
      <c r="M245" s="242" t="str">
        <f>IF(D245="","",IF(E245&gt;$E$14,"ERRO",J245+((K245*D245)+(L245/'DADOS GERAIS'!$B$23*D245))/'DADOS GERAIS'!$B$24*$E245))</f>
        <v/>
      </c>
    </row>
    <row r="246" spans="1:13" x14ac:dyDescent="0.2">
      <c r="A246" s="60"/>
      <c r="B246" s="26"/>
      <c r="C246" s="31"/>
      <c r="D246" s="33"/>
      <c r="E246" s="72"/>
      <c r="F246" s="71"/>
      <c r="G246" s="211" t="str">
        <f>IF(F246&lt;&gt;0,IF(IF(IF((F246-('DADOS GERAIS'!$B$19-C246)*'DADOS GERAIS'!$B$23)&lt;'DADOS GERAIS'!$B$24,(F246-('DADOS GERAIS'!$B$19-C246)*'DADOS GERAIS'!$B$23),'DADOS GERAIS'!$B$24)&lt;('DADOS GERAIS'!$B$20-C246)*'DADOS GERAIS'!$B$23+12,IF((F246-('DADOS GERAIS'!$B$19-C246)*'DADOS GERAIS'!$B$23)&lt;'DADOS GERAIS'!$B$24,(F246-('DADOS GERAIS'!$B$19-C246)*'DADOS GERAIS'!$B$23),'DADOS GERAIS'!$B$24),('DADOS GERAIS'!$B$20-C246)*'DADOS GERAIS'!$B$23+12)&lt;0,0,IF(IF((F246-('DADOS GERAIS'!$B$19-C246)*'DADOS GERAIS'!$B$23)&lt;'DADOS GERAIS'!$B$24,(F246-('DADOS GERAIS'!$B$19-C246)*'DADOS GERAIS'!$B$23),'DADOS GERAIS'!$B$24)&lt;('DADOS GERAIS'!$B$20-C246)*'DADOS GERAIS'!$B$23+12,IF((F246-('DADOS GERAIS'!$B$19-C246)*'DADOS GERAIS'!$B$23)&lt;'DADOS GERAIS'!$B$24,(F246-('DADOS GERAIS'!$B$19-C246)*'DADOS GERAIS'!$B$23),'DADOS GERAIS'!$B$24),('DADOS GERAIS'!$B$20-C246)*'DADOS GERAIS'!$B$23+12)),"")</f>
        <v/>
      </c>
      <c r="H246" s="230" t="str">
        <f t="shared" si="6"/>
        <v/>
      </c>
      <c r="I246" s="232" t="str">
        <f t="shared" si="7"/>
        <v/>
      </c>
      <c r="J246" s="233" t="str">
        <f>IF(D246&lt;&gt;0,IF(H246&gt;F246,(I246*F246*D246)/'DADOS GERAIS'!$B$24,(I246*H246*D246)/'DADOS GERAIS'!$B$24),"")</f>
        <v/>
      </c>
      <c r="K246" s="2"/>
      <c r="L246" s="19"/>
      <c r="M246" s="242" t="str">
        <f>IF(D246="","",IF(E246&gt;$E$14,"ERRO",J246+((K246*D246)+(L246/'DADOS GERAIS'!$B$23*D246))/'DADOS GERAIS'!$B$24*$E246))</f>
        <v/>
      </c>
    </row>
    <row r="247" spans="1:13" x14ac:dyDescent="0.2">
      <c r="A247" s="60"/>
      <c r="B247" s="26"/>
      <c r="C247" s="31"/>
      <c r="D247" s="33"/>
      <c r="E247" s="72"/>
      <c r="F247" s="71"/>
      <c r="G247" s="211" t="str">
        <f>IF(F247&lt;&gt;0,IF(IF(IF((F247-('DADOS GERAIS'!$B$19-C247)*'DADOS GERAIS'!$B$23)&lt;'DADOS GERAIS'!$B$24,(F247-('DADOS GERAIS'!$B$19-C247)*'DADOS GERAIS'!$B$23),'DADOS GERAIS'!$B$24)&lt;('DADOS GERAIS'!$B$20-C247)*'DADOS GERAIS'!$B$23+12,IF((F247-('DADOS GERAIS'!$B$19-C247)*'DADOS GERAIS'!$B$23)&lt;'DADOS GERAIS'!$B$24,(F247-('DADOS GERAIS'!$B$19-C247)*'DADOS GERAIS'!$B$23),'DADOS GERAIS'!$B$24),('DADOS GERAIS'!$B$20-C247)*'DADOS GERAIS'!$B$23+12)&lt;0,0,IF(IF((F247-('DADOS GERAIS'!$B$19-C247)*'DADOS GERAIS'!$B$23)&lt;'DADOS GERAIS'!$B$24,(F247-('DADOS GERAIS'!$B$19-C247)*'DADOS GERAIS'!$B$23),'DADOS GERAIS'!$B$24)&lt;('DADOS GERAIS'!$B$20-C247)*'DADOS GERAIS'!$B$23+12,IF((F247-('DADOS GERAIS'!$B$19-C247)*'DADOS GERAIS'!$B$23)&lt;'DADOS GERAIS'!$B$24,(F247-('DADOS GERAIS'!$B$19-C247)*'DADOS GERAIS'!$B$23),'DADOS GERAIS'!$B$24),('DADOS GERAIS'!$B$20-C247)*'DADOS GERAIS'!$B$23+12)),"")</f>
        <v/>
      </c>
      <c r="H247" s="230" t="str">
        <f t="shared" si="6"/>
        <v/>
      </c>
      <c r="I247" s="232" t="str">
        <f t="shared" si="7"/>
        <v/>
      </c>
      <c r="J247" s="233" t="str">
        <f>IF(D247&lt;&gt;0,IF(H247&gt;F247,(I247*F247*D247)/'DADOS GERAIS'!$B$24,(I247*H247*D247)/'DADOS GERAIS'!$B$24),"")</f>
        <v/>
      </c>
      <c r="K247" s="2"/>
      <c r="L247" s="19"/>
      <c r="M247" s="242" t="str">
        <f>IF(D247="","",IF(E247&gt;$E$14,"ERRO",J247+((K247*D247)+(L247/'DADOS GERAIS'!$B$23*D247))/'DADOS GERAIS'!$B$24*$E247))</f>
        <v/>
      </c>
    </row>
    <row r="248" spans="1:13" x14ac:dyDescent="0.2">
      <c r="A248" s="60"/>
      <c r="B248" s="26"/>
      <c r="C248" s="31"/>
      <c r="D248" s="33"/>
      <c r="E248" s="72"/>
      <c r="F248" s="71"/>
      <c r="G248" s="211" t="str">
        <f>IF(F248&lt;&gt;0,IF(IF(IF((F248-('DADOS GERAIS'!$B$19-C248)*'DADOS GERAIS'!$B$23)&lt;'DADOS GERAIS'!$B$24,(F248-('DADOS GERAIS'!$B$19-C248)*'DADOS GERAIS'!$B$23),'DADOS GERAIS'!$B$24)&lt;('DADOS GERAIS'!$B$20-C248)*'DADOS GERAIS'!$B$23+12,IF((F248-('DADOS GERAIS'!$B$19-C248)*'DADOS GERAIS'!$B$23)&lt;'DADOS GERAIS'!$B$24,(F248-('DADOS GERAIS'!$B$19-C248)*'DADOS GERAIS'!$B$23),'DADOS GERAIS'!$B$24),('DADOS GERAIS'!$B$20-C248)*'DADOS GERAIS'!$B$23+12)&lt;0,0,IF(IF((F248-('DADOS GERAIS'!$B$19-C248)*'DADOS GERAIS'!$B$23)&lt;'DADOS GERAIS'!$B$24,(F248-('DADOS GERAIS'!$B$19-C248)*'DADOS GERAIS'!$B$23),'DADOS GERAIS'!$B$24)&lt;('DADOS GERAIS'!$B$20-C248)*'DADOS GERAIS'!$B$23+12,IF((F248-('DADOS GERAIS'!$B$19-C248)*'DADOS GERAIS'!$B$23)&lt;'DADOS GERAIS'!$B$24,(F248-('DADOS GERAIS'!$B$19-C248)*'DADOS GERAIS'!$B$23),'DADOS GERAIS'!$B$24),('DADOS GERAIS'!$B$20-C248)*'DADOS GERAIS'!$B$23+12)),"")</f>
        <v/>
      </c>
      <c r="H248" s="230" t="str">
        <f t="shared" si="6"/>
        <v/>
      </c>
      <c r="I248" s="232" t="str">
        <f t="shared" si="7"/>
        <v/>
      </c>
      <c r="J248" s="233" t="str">
        <f>IF(D248&lt;&gt;0,IF(H248&gt;F248,(I248*F248*D248)/'DADOS GERAIS'!$B$24,(I248*H248*D248)/'DADOS GERAIS'!$B$24),"")</f>
        <v/>
      </c>
      <c r="K248" s="2"/>
      <c r="L248" s="19"/>
      <c r="M248" s="242" t="str">
        <f>IF(D248="","",IF(E248&gt;$E$14,"ERRO",J248+((K248*D248)+(L248/'DADOS GERAIS'!$B$23*D248))/'DADOS GERAIS'!$B$24*$E248))</f>
        <v/>
      </c>
    </row>
    <row r="249" spans="1:13" x14ac:dyDescent="0.2">
      <c r="A249" s="60"/>
      <c r="B249" s="26"/>
      <c r="C249" s="31"/>
      <c r="D249" s="33"/>
      <c r="E249" s="72"/>
      <c r="F249" s="71"/>
      <c r="G249" s="211" t="str">
        <f>IF(F249&lt;&gt;0,IF(IF(IF((F249-('DADOS GERAIS'!$B$19-C249)*'DADOS GERAIS'!$B$23)&lt;'DADOS GERAIS'!$B$24,(F249-('DADOS GERAIS'!$B$19-C249)*'DADOS GERAIS'!$B$23),'DADOS GERAIS'!$B$24)&lt;('DADOS GERAIS'!$B$20-C249)*'DADOS GERAIS'!$B$23+12,IF((F249-('DADOS GERAIS'!$B$19-C249)*'DADOS GERAIS'!$B$23)&lt;'DADOS GERAIS'!$B$24,(F249-('DADOS GERAIS'!$B$19-C249)*'DADOS GERAIS'!$B$23),'DADOS GERAIS'!$B$24),('DADOS GERAIS'!$B$20-C249)*'DADOS GERAIS'!$B$23+12)&lt;0,0,IF(IF((F249-('DADOS GERAIS'!$B$19-C249)*'DADOS GERAIS'!$B$23)&lt;'DADOS GERAIS'!$B$24,(F249-('DADOS GERAIS'!$B$19-C249)*'DADOS GERAIS'!$B$23),'DADOS GERAIS'!$B$24)&lt;('DADOS GERAIS'!$B$20-C249)*'DADOS GERAIS'!$B$23+12,IF((F249-('DADOS GERAIS'!$B$19-C249)*'DADOS GERAIS'!$B$23)&lt;'DADOS GERAIS'!$B$24,(F249-('DADOS GERAIS'!$B$19-C249)*'DADOS GERAIS'!$B$23),'DADOS GERAIS'!$B$24),('DADOS GERAIS'!$B$20-C249)*'DADOS GERAIS'!$B$23+12)),"")</f>
        <v/>
      </c>
      <c r="H249" s="230" t="str">
        <f t="shared" si="6"/>
        <v/>
      </c>
      <c r="I249" s="232" t="str">
        <f t="shared" si="7"/>
        <v/>
      </c>
      <c r="J249" s="233" t="str">
        <f>IF(D249&lt;&gt;0,IF(H249&gt;F249,(I249*F249*D249)/'DADOS GERAIS'!$B$24,(I249*H249*D249)/'DADOS GERAIS'!$B$24),"")</f>
        <v/>
      </c>
      <c r="K249" s="2"/>
      <c r="L249" s="19"/>
      <c r="M249" s="242" t="str">
        <f>IF(D249="","",IF(E249&gt;$E$14,"ERRO",J249+((K249*D249)+(L249/'DADOS GERAIS'!$B$23*D249))/'DADOS GERAIS'!$B$24*$E249))</f>
        <v/>
      </c>
    </row>
    <row r="250" spans="1:13" x14ac:dyDescent="0.2">
      <c r="A250" s="60"/>
      <c r="B250" s="26"/>
      <c r="C250" s="31"/>
      <c r="D250" s="33"/>
      <c r="E250" s="72"/>
      <c r="F250" s="71"/>
      <c r="G250" s="211" t="str">
        <f>IF(F250&lt;&gt;0,IF(IF(IF((F250-('DADOS GERAIS'!$B$19-C250)*'DADOS GERAIS'!$B$23)&lt;'DADOS GERAIS'!$B$24,(F250-('DADOS GERAIS'!$B$19-C250)*'DADOS GERAIS'!$B$23),'DADOS GERAIS'!$B$24)&lt;('DADOS GERAIS'!$B$20-C250)*'DADOS GERAIS'!$B$23+12,IF((F250-('DADOS GERAIS'!$B$19-C250)*'DADOS GERAIS'!$B$23)&lt;'DADOS GERAIS'!$B$24,(F250-('DADOS GERAIS'!$B$19-C250)*'DADOS GERAIS'!$B$23),'DADOS GERAIS'!$B$24),('DADOS GERAIS'!$B$20-C250)*'DADOS GERAIS'!$B$23+12)&lt;0,0,IF(IF((F250-('DADOS GERAIS'!$B$19-C250)*'DADOS GERAIS'!$B$23)&lt;'DADOS GERAIS'!$B$24,(F250-('DADOS GERAIS'!$B$19-C250)*'DADOS GERAIS'!$B$23),'DADOS GERAIS'!$B$24)&lt;('DADOS GERAIS'!$B$20-C250)*'DADOS GERAIS'!$B$23+12,IF((F250-('DADOS GERAIS'!$B$19-C250)*'DADOS GERAIS'!$B$23)&lt;'DADOS GERAIS'!$B$24,(F250-('DADOS GERAIS'!$B$19-C250)*'DADOS GERAIS'!$B$23),'DADOS GERAIS'!$B$24),('DADOS GERAIS'!$B$20-C250)*'DADOS GERAIS'!$B$23+12)),"")</f>
        <v/>
      </c>
      <c r="H250" s="230" t="str">
        <f t="shared" si="6"/>
        <v/>
      </c>
      <c r="I250" s="232" t="str">
        <f t="shared" si="7"/>
        <v/>
      </c>
      <c r="J250" s="233" t="str">
        <f>IF(D250&lt;&gt;0,IF(H250&gt;F250,(I250*F250*D250)/'DADOS GERAIS'!$B$24,(I250*H250*D250)/'DADOS GERAIS'!$B$24),"")</f>
        <v/>
      </c>
      <c r="K250" s="2"/>
      <c r="L250" s="19"/>
      <c r="M250" s="242" t="str">
        <f>IF(D250="","",IF(E250&gt;$E$14,"ERRO",J250+((K250*D250)+(L250/'DADOS GERAIS'!$B$23*D250))/'DADOS GERAIS'!$B$24*$E250))</f>
        <v/>
      </c>
    </row>
    <row r="251" spans="1:13" x14ac:dyDescent="0.2">
      <c r="A251" s="60"/>
      <c r="B251" s="26"/>
      <c r="C251" s="31"/>
      <c r="D251" s="33"/>
      <c r="E251" s="72"/>
      <c r="F251" s="71"/>
      <c r="G251" s="211" t="str">
        <f>IF(F251&lt;&gt;0,IF(IF(IF((F251-('DADOS GERAIS'!$B$19-C251)*'DADOS GERAIS'!$B$23)&lt;'DADOS GERAIS'!$B$24,(F251-('DADOS GERAIS'!$B$19-C251)*'DADOS GERAIS'!$B$23),'DADOS GERAIS'!$B$24)&lt;('DADOS GERAIS'!$B$20-C251)*'DADOS GERAIS'!$B$23+12,IF((F251-('DADOS GERAIS'!$B$19-C251)*'DADOS GERAIS'!$B$23)&lt;'DADOS GERAIS'!$B$24,(F251-('DADOS GERAIS'!$B$19-C251)*'DADOS GERAIS'!$B$23),'DADOS GERAIS'!$B$24),('DADOS GERAIS'!$B$20-C251)*'DADOS GERAIS'!$B$23+12)&lt;0,0,IF(IF((F251-('DADOS GERAIS'!$B$19-C251)*'DADOS GERAIS'!$B$23)&lt;'DADOS GERAIS'!$B$24,(F251-('DADOS GERAIS'!$B$19-C251)*'DADOS GERAIS'!$B$23),'DADOS GERAIS'!$B$24)&lt;('DADOS GERAIS'!$B$20-C251)*'DADOS GERAIS'!$B$23+12,IF((F251-('DADOS GERAIS'!$B$19-C251)*'DADOS GERAIS'!$B$23)&lt;'DADOS GERAIS'!$B$24,(F251-('DADOS GERAIS'!$B$19-C251)*'DADOS GERAIS'!$B$23),'DADOS GERAIS'!$B$24),('DADOS GERAIS'!$B$20-C251)*'DADOS GERAIS'!$B$23+12)),"")</f>
        <v/>
      </c>
      <c r="H251" s="230" t="str">
        <f t="shared" si="6"/>
        <v/>
      </c>
      <c r="I251" s="232" t="str">
        <f t="shared" si="7"/>
        <v/>
      </c>
      <c r="J251" s="233" t="str">
        <f>IF(D251&lt;&gt;0,IF(H251&gt;F251,(I251*F251*D251)/'DADOS GERAIS'!$B$24,(I251*H251*D251)/'DADOS GERAIS'!$B$24),"")</f>
        <v/>
      </c>
      <c r="K251" s="2"/>
      <c r="L251" s="19"/>
      <c r="M251" s="242" t="str">
        <f>IF(D251="","",IF(E251&gt;$E$14,"ERRO",J251+((K251*D251)+(L251/'DADOS GERAIS'!$B$23*D251))/'DADOS GERAIS'!$B$24*$E251))</f>
        <v/>
      </c>
    </row>
    <row r="252" spans="1:13" x14ac:dyDescent="0.2">
      <c r="A252" s="60"/>
      <c r="B252" s="26"/>
      <c r="C252" s="31"/>
      <c r="D252" s="33"/>
      <c r="E252" s="72"/>
      <c r="F252" s="71"/>
      <c r="G252" s="211" t="str">
        <f>IF(F252&lt;&gt;0,IF(IF(IF((F252-('DADOS GERAIS'!$B$19-C252)*'DADOS GERAIS'!$B$23)&lt;'DADOS GERAIS'!$B$24,(F252-('DADOS GERAIS'!$B$19-C252)*'DADOS GERAIS'!$B$23),'DADOS GERAIS'!$B$24)&lt;('DADOS GERAIS'!$B$20-C252)*'DADOS GERAIS'!$B$23+12,IF((F252-('DADOS GERAIS'!$B$19-C252)*'DADOS GERAIS'!$B$23)&lt;'DADOS GERAIS'!$B$24,(F252-('DADOS GERAIS'!$B$19-C252)*'DADOS GERAIS'!$B$23),'DADOS GERAIS'!$B$24),('DADOS GERAIS'!$B$20-C252)*'DADOS GERAIS'!$B$23+12)&lt;0,0,IF(IF((F252-('DADOS GERAIS'!$B$19-C252)*'DADOS GERAIS'!$B$23)&lt;'DADOS GERAIS'!$B$24,(F252-('DADOS GERAIS'!$B$19-C252)*'DADOS GERAIS'!$B$23),'DADOS GERAIS'!$B$24)&lt;('DADOS GERAIS'!$B$20-C252)*'DADOS GERAIS'!$B$23+12,IF((F252-('DADOS GERAIS'!$B$19-C252)*'DADOS GERAIS'!$B$23)&lt;'DADOS GERAIS'!$B$24,(F252-('DADOS GERAIS'!$B$19-C252)*'DADOS GERAIS'!$B$23),'DADOS GERAIS'!$B$24),('DADOS GERAIS'!$B$20-C252)*'DADOS GERAIS'!$B$23+12)),"")</f>
        <v/>
      </c>
      <c r="H252" s="230" t="str">
        <f t="shared" si="6"/>
        <v/>
      </c>
      <c r="I252" s="232" t="str">
        <f t="shared" si="7"/>
        <v/>
      </c>
      <c r="J252" s="233" t="str">
        <f>IF(D252&lt;&gt;0,IF(H252&gt;F252,(I252*F252*D252)/'DADOS GERAIS'!$B$24,(I252*H252*D252)/'DADOS GERAIS'!$B$24),"")</f>
        <v/>
      </c>
      <c r="K252" s="2"/>
      <c r="L252" s="19"/>
      <c r="M252" s="242" t="str">
        <f>IF(D252="","",IF(E252&gt;$E$14,"ERRO",J252+((K252*D252)+(L252/'DADOS GERAIS'!$B$23*D252))/'DADOS GERAIS'!$B$24*$E252))</f>
        <v/>
      </c>
    </row>
    <row r="253" spans="1:13" x14ac:dyDescent="0.2">
      <c r="A253" s="60"/>
      <c r="B253" s="26"/>
      <c r="C253" s="31"/>
      <c r="D253" s="33"/>
      <c r="E253" s="72"/>
      <c r="F253" s="71"/>
      <c r="G253" s="211" t="str">
        <f>IF(F253&lt;&gt;0,IF(IF(IF((F253-('DADOS GERAIS'!$B$19-C253)*'DADOS GERAIS'!$B$23)&lt;'DADOS GERAIS'!$B$24,(F253-('DADOS GERAIS'!$B$19-C253)*'DADOS GERAIS'!$B$23),'DADOS GERAIS'!$B$24)&lt;('DADOS GERAIS'!$B$20-C253)*'DADOS GERAIS'!$B$23+12,IF((F253-('DADOS GERAIS'!$B$19-C253)*'DADOS GERAIS'!$B$23)&lt;'DADOS GERAIS'!$B$24,(F253-('DADOS GERAIS'!$B$19-C253)*'DADOS GERAIS'!$B$23),'DADOS GERAIS'!$B$24),('DADOS GERAIS'!$B$20-C253)*'DADOS GERAIS'!$B$23+12)&lt;0,0,IF(IF((F253-('DADOS GERAIS'!$B$19-C253)*'DADOS GERAIS'!$B$23)&lt;'DADOS GERAIS'!$B$24,(F253-('DADOS GERAIS'!$B$19-C253)*'DADOS GERAIS'!$B$23),'DADOS GERAIS'!$B$24)&lt;('DADOS GERAIS'!$B$20-C253)*'DADOS GERAIS'!$B$23+12,IF((F253-('DADOS GERAIS'!$B$19-C253)*'DADOS GERAIS'!$B$23)&lt;'DADOS GERAIS'!$B$24,(F253-('DADOS GERAIS'!$B$19-C253)*'DADOS GERAIS'!$B$23),'DADOS GERAIS'!$B$24),('DADOS GERAIS'!$B$20-C253)*'DADOS GERAIS'!$B$23+12)),"")</f>
        <v/>
      </c>
      <c r="H253" s="230" t="str">
        <f t="shared" si="6"/>
        <v/>
      </c>
      <c r="I253" s="232" t="str">
        <f t="shared" si="7"/>
        <v/>
      </c>
      <c r="J253" s="233" t="str">
        <f>IF(D253&lt;&gt;0,IF(H253&gt;F253,(I253*F253*D253)/'DADOS GERAIS'!$B$24,(I253*H253*D253)/'DADOS GERAIS'!$B$24),"")</f>
        <v/>
      </c>
      <c r="K253" s="2"/>
      <c r="L253" s="19"/>
      <c r="M253" s="242" t="str">
        <f>IF(D253="","",IF(E253&gt;$E$14,"ERRO",J253+((K253*D253)+(L253/'DADOS GERAIS'!$B$23*D253))/'DADOS GERAIS'!$B$24*$E253))</f>
        <v/>
      </c>
    </row>
    <row r="254" spans="1:13" x14ac:dyDescent="0.2">
      <c r="A254" s="60"/>
      <c r="B254" s="26"/>
      <c r="C254" s="31"/>
      <c r="D254" s="33"/>
      <c r="E254" s="72"/>
      <c r="F254" s="71"/>
      <c r="G254" s="211" t="str">
        <f>IF(F254&lt;&gt;0,IF(IF(IF((F254-('DADOS GERAIS'!$B$19-C254)*'DADOS GERAIS'!$B$23)&lt;'DADOS GERAIS'!$B$24,(F254-('DADOS GERAIS'!$B$19-C254)*'DADOS GERAIS'!$B$23),'DADOS GERAIS'!$B$24)&lt;('DADOS GERAIS'!$B$20-C254)*'DADOS GERAIS'!$B$23+12,IF((F254-('DADOS GERAIS'!$B$19-C254)*'DADOS GERAIS'!$B$23)&lt;'DADOS GERAIS'!$B$24,(F254-('DADOS GERAIS'!$B$19-C254)*'DADOS GERAIS'!$B$23),'DADOS GERAIS'!$B$24),('DADOS GERAIS'!$B$20-C254)*'DADOS GERAIS'!$B$23+12)&lt;0,0,IF(IF((F254-('DADOS GERAIS'!$B$19-C254)*'DADOS GERAIS'!$B$23)&lt;'DADOS GERAIS'!$B$24,(F254-('DADOS GERAIS'!$B$19-C254)*'DADOS GERAIS'!$B$23),'DADOS GERAIS'!$B$24)&lt;('DADOS GERAIS'!$B$20-C254)*'DADOS GERAIS'!$B$23+12,IF((F254-('DADOS GERAIS'!$B$19-C254)*'DADOS GERAIS'!$B$23)&lt;'DADOS GERAIS'!$B$24,(F254-('DADOS GERAIS'!$B$19-C254)*'DADOS GERAIS'!$B$23),'DADOS GERAIS'!$B$24),('DADOS GERAIS'!$B$20-C254)*'DADOS GERAIS'!$B$23+12)),"")</f>
        <v/>
      </c>
      <c r="H254" s="230" t="str">
        <f t="shared" si="6"/>
        <v/>
      </c>
      <c r="I254" s="232" t="str">
        <f t="shared" si="7"/>
        <v/>
      </c>
      <c r="J254" s="233" t="str">
        <f>IF(D254&lt;&gt;0,IF(H254&gt;F254,(I254*F254*D254)/'DADOS GERAIS'!$B$24,(I254*H254*D254)/'DADOS GERAIS'!$B$24),"")</f>
        <v/>
      </c>
      <c r="K254" s="2"/>
      <c r="L254" s="19"/>
      <c r="M254" s="242" t="str">
        <f>IF(D254="","",IF(E254&gt;$E$14,"ERRO",J254+((K254*D254)+(L254/'DADOS GERAIS'!$B$23*D254))/'DADOS GERAIS'!$B$24*$E254))</f>
        <v/>
      </c>
    </row>
    <row r="255" spans="1:13" x14ac:dyDescent="0.2">
      <c r="A255" s="60"/>
      <c r="B255" s="26"/>
      <c r="C255" s="31"/>
      <c r="D255" s="33"/>
      <c r="E255" s="72"/>
      <c r="F255" s="71"/>
      <c r="G255" s="211" t="str">
        <f>IF(F255&lt;&gt;0,IF(IF(IF((F255-('DADOS GERAIS'!$B$19-C255)*'DADOS GERAIS'!$B$23)&lt;'DADOS GERAIS'!$B$24,(F255-('DADOS GERAIS'!$B$19-C255)*'DADOS GERAIS'!$B$23),'DADOS GERAIS'!$B$24)&lt;('DADOS GERAIS'!$B$20-C255)*'DADOS GERAIS'!$B$23+12,IF((F255-('DADOS GERAIS'!$B$19-C255)*'DADOS GERAIS'!$B$23)&lt;'DADOS GERAIS'!$B$24,(F255-('DADOS GERAIS'!$B$19-C255)*'DADOS GERAIS'!$B$23),'DADOS GERAIS'!$B$24),('DADOS GERAIS'!$B$20-C255)*'DADOS GERAIS'!$B$23+12)&lt;0,0,IF(IF((F255-('DADOS GERAIS'!$B$19-C255)*'DADOS GERAIS'!$B$23)&lt;'DADOS GERAIS'!$B$24,(F255-('DADOS GERAIS'!$B$19-C255)*'DADOS GERAIS'!$B$23),'DADOS GERAIS'!$B$24)&lt;('DADOS GERAIS'!$B$20-C255)*'DADOS GERAIS'!$B$23+12,IF((F255-('DADOS GERAIS'!$B$19-C255)*'DADOS GERAIS'!$B$23)&lt;'DADOS GERAIS'!$B$24,(F255-('DADOS GERAIS'!$B$19-C255)*'DADOS GERAIS'!$B$23),'DADOS GERAIS'!$B$24),('DADOS GERAIS'!$B$20-C255)*'DADOS GERAIS'!$B$23+12)),"")</f>
        <v/>
      </c>
      <c r="H255" s="230" t="str">
        <f t="shared" si="6"/>
        <v/>
      </c>
      <c r="I255" s="232" t="str">
        <f t="shared" si="7"/>
        <v/>
      </c>
      <c r="J255" s="233" t="str">
        <f>IF(D255&lt;&gt;0,IF(H255&gt;F255,(I255*F255*D255)/'DADOS GERAIS'!$B$24,(I255*H255*D255)/'DADOS GERAIS'!$B$24),"")</f>
        <v/>
      </c>
      <c r="K255" s="2"/>
      <c r="L255" s="19"/>
      <c r="M255" s="242" t="str">
        <f>IF(D255="","",IF(E255&gt;$E$14,"ERRO",J255+((K255*D255)+(L255/'DADOS GERAIS'!$B$23*D255))/'DADOS GERAIS'!$B$24*$E255))</f>
        <v/>
      </c>
    </row>
    <row r="256" spans="1:13" x14ac:dyDescent="0.2">
      <c r="A256" s="60"/>
      <c r="B256" s="26"/>
      <c r="C256" s="31"/>
      <c r="D256" s="33"/>
      <c r="E256" s="72"/>
      <c r="F256" s="71"/>
      <c r="G256" s="211" t="str">
        <f>IF(F256&lt;&gt;0,IF(IF(IF((F256-('DADOS GERAIS'!$B$19-C256)*'DADOS GERAIS'!$B$23)&lt;'DADOS GERAIS'!$B$24,(F256-('DADOS GERAIS'!$B$19-C256)*'DADOS GERAIS'!$B$23),'DADOS GERAIS'!$B$24)&lt;('DADOS GERAIS'!$B$20-C256)*'DADOS GERAIS'!$B$23+12,IF((F256-('DADOS GERAIS'!$B$19-C256)*'DADOS GERAIS'!$B$23)&lt;'DADOS GERAIS'!$B$24,(F256-('DADOS GERAIS'!$B$19-C256)*'DADOS GERAIS'!$B$23),'DADOS GERAIS'!$B$24),('DADOS GERAIS'!$B$20-C256)*'DADOS GERAIS'!$B$23+12)&lt;0,0,IF(IF((F256-('DADOS GERAIS'!$B$19-C256)*'DADOS GERAIS'!$B$23)&lt;'DADOS GERAIS'!$B$24,(F256-('DADOS GERAIS'!$B$19-C256)*'DADOS GERAIS'!$B$23),'DADOS GERAIS'!$B$24)&lt;('DADOS GERAIS'!$B$20-C256)*'DADOS GERAIS'!$B$23+12,IF((F256-('DADOS GERAIS'!$B$19-C256)*'DADOS GERAIS'!$B$23)&lt;'DADOS GERAIS'!$B$24,(F256-('DADOS GERAIS'!$B$19-C256)*'DADOS GERAIS'!$B$23),'DADOS GERAIS'!$B$24),('DADOS GERAIS'!$B$20-C256)*'DADOS GERAIS'!$B$23+12)),"")</f>
        <v/>
      </c>
      <c r="H256" s="230" t="str">
        <f t="shared" si="6"/>
        <v/>
      </c>
      <c r="I256" s="232" t="str">
        <f t="shared" si="7"/>
        <v/>
      </c>
      <c r="J256" s="233" t="str">
        <f>IF(D256&lt;&gt;0,IF(H256&gt;F256,(I256*F256*D256)/'DADOS GERAIS'!$B$24,(I256*H256*D256)/'DADOS GERAIS'!$B$24),"")</f>
        <v/>
      </c>
      <c r="K256" s="2"/>
      <c r="L256" s="19"/>
      <c r="M256" s="242" t="str">
        <f>IF(D256="","",IF(E256&gt;$E$14,"ERRO",J256+((K256*D256)+(L256/'DADOS GERAIS'!$B$23*D256))/'DADOS GERAIS'!$B$24*$E256))</f>
        <v/>
      </c>
    </row>
    <row r="257" spans="1:13" x14ac:dyDescent="0.2">
      <c r="A257" s="60"/>
      <c r="B257" s="26"/>
      <c r="C257" s="31"/>
      <c r="D257" s="33"/>
      <c r="E257" s="72"/>
      <c r="F257" s="71"/>
      <c r="G257" s="211" t="str">
        <f>IF(F257&lt;&gt;0,IF(IF(IF((F257-('DADOS GERAIS'!$B$19-C257)*'DADOS GERAIS'!$B$23)&lt;'DADOS GERAIS'!$B$24,(F257-('DADOS GERAIS'!$B$19-C257)*'DADOS GERAIS'!$B$23),'DADOS GERAIS'!$B$24)&lt;('DADOS GERAIS'!$B$20-C257)*'DADOS GERAIS'!$B$23+12,IF((F257-('DADOS GERAIS'!$B$19-C257)*'DADOS GERAIS'!$B$23)&lt;'DADOS GERAIS'!$B$24,(F257-('DADOS GERAIS'!$B$19-C257)*'DADOS GERAIS'!$B$23),'DADOS GERAIS'!$B$24),('DADOS GERAIS'!$B$20-C257)*'DADOS GERAIS'!$B$23+12)&lt;0,0,IF(IF((F257-('DADOS GERAIS'!$B$19-C257)*'DADOS GERAIS'!$B$23)&lt;'DADOS GERAIS'!$B$24,(F257-('DADOS GERAIS'!$B$19-C257)*'DADOS GERAIS'!$B$23),'DADOS GERAIS'!$B$24)&lt;('DADOS GERAIS'!$B$20-C257)*'DADOS GERAIS'!$B$23+12,IF((F257-('DADOS GERAIS'!$B$19-C257)*'DADOS GERAIS'!$B$23)&lt;'DADOS GERAIS'!$B$24,(F257-('DADOS GERAIS'!$B$19-C257)*'DADOS GERAIS'!$B$23),'DADOS GERAIS'!$B$24),('DADOS GERAIS'!$B$20-C257)*'DADOS GERAIS'!$B$23+12)),"")</f>
        <v/>
      </c>
      <c r="H257" s="230" t="str">
        <f t="shared" si="6"/>
        <v/>
      </c>
      <c r="I257" s="232" t="str">
        <f t="shared" si="7"/>
        <v/>
      </c>
      <c r="J257" s="233" t="str">
        <f>IF(D257&lt;&gt;0,IF(H257&gt;F257,(I257*F257*D257)/'DADOS GERAIS'!$B$24,(I257*H257*D257)/'DADOS GERAIS'!$B$24),"")</f>
        <v/>
      </c>
      <c r="K257" s="2"/>
      <c r="L257" s="19"/>
      <c r="M257" s="242" t="str">
        <f>IF(D257="","",IF(E257&gt;$E$14,"ERRO",J257+((K257*D257)+(L257/'DADOS GERAIS'!$B$23*D257))/'DADOS GERAIS'!$B$24*$E257))</f>
        <v/>
      </c>
    </row>
    <row r="258" spans="1:13" x14ac:dyDescent="0.2">
      <c r="A258" s="60"/>
      <c r="B258" s="26"/>
      <c r="C258" s="31"/>
      <c r="D258" s="33"/>
      <c r="E258" s="72"/>
      <c r="F258" s="71"/>
      <c r="G258" s="211" t="str">
        <f>IF(F258&lt;&gt;0,IF(IF(IF((F258-('DADOS GERAIS'!$B$19-C258)*'DADOS GERAIS'!$B$23)&lt;'DADOS GERAIS'!$B$24,(F258-('DADOS GERAIS'!$B$19-C258)*'DADOS GERAIS'!$B$23),'DADOS GERAIS'!$B$24)&lt;('DADOS GERAIS'!$B$20-C258)*'DADOS GERAIS'!$B$23+12,IF((F258-('DADOS GERAIS'!$B$19-C258)*'DADOS GERAIS'!$B$23)&lt;'DADOS GERAIS'!$B$24,(F258-('DADOS GERAIS'!$B$19-C258)*'DADOS GERAIS'!$B$23),'DADOS GERAIS'!$B$24),('DADOS GERAIS'!$B$20-C258)*'DADOS GERAIS'!$B$23+12)&lt;0,0,IF(IF((F258-('DADOS GERAIS'!$B$19-C258)*'DADOS GERAIS'!$B$23)&lt;'DADOS GERAIS'!$B$24,(F258-('DADOS GERAIS'!$B$19-C258)*'DADOS GERAIS'!$B$23),'DADOS GERAIS'!$B$24)&lt;('DADOS GERAIS'!$B$20-C258)*'DADOS GERAIS'!$B$23+12,IF((F258-('DADOS GERAIS'!$B$19-C258)*'DADOS GERAIS'!$B$23)&lt;'DADOS GERAIS'!$B$24,(F258-('DADOS GERAIS'!$B$19-C258)*'DADOS GERAIS'!$B$23),'DADOS GERAIS'!$B$24),('DADOS GERAIS'!$B$20-C258)*'DADOS GERAIS'!$B$23+12)),"")</f>
        <v/>
      </c>
      <c r="H258" s="230" t="str">
        <f t="shared" si="6"/>
        <v/>
      </c>
      <c r="I258" s="232" t="str">
        <f t="shared" si="7"/>
        <v/>
      </c>
      <c r="J258" s="233" t="str">
        <f>IF(D258&lt;&gt;0,IF(H258&gt;F258,(I258*F258*D258)/'DADOS GERAIS'!$B$24,(I258*H258*D258)/'DADOS GERAIS'!$B$24),"")</f>
        <v/>
      </c>
      <c r="K258" s="2"/>
      <c r="L258" s="19"/>
      <c r="M258" s="242" t="str">
        <f>IF(D258="","",IF(E258&gt;$E$14,"ERRO",J258+((K258*D258)+(L258/'DADOS GERAIS'!$B$23*D258))/'DADOS GERAIS'!$B$24*$E258))</f>
        <v/>
      </c>
    </row>
    <row r="259" spans="1:13" x14ac:dyDescent="0.2">
      <c r="A259" s="60"/>
      <c r="B259" s="26"/>
      <c r="C259" s="31"/>
      <c r="D259" s="33"/>
      <c r="E259" s="72"/>
      <c r="F259" s="71"/>
      <c r="G259" s="211" t="str">
        <f>IF(F259&lt;&gt;0,IF(IF(IF((F259-('DADOS GERAIS'!$B$19-C259)*'DADOS GERAIS'!$B$23)&lt;'DADOS GERAIS'!$B$24,(F259-('DADOS GERAIS'!$B$19-C259)*'DADOS GERAIS'!$B$23),'DADOS GERAIS'!$B$24)&lt;('DADOS GERAIS'!$B$20-C259)*'DADOS GERAIS'!$B$23+12,IF((F259-('DADOS GERAIS'!$B$19-C259)*'DADOS GERAIS'!$B$23)&lt;'DADOS GERAIS'!$B$24,(F259-('DADOS GERAIS'!$B$19-C259)*'DADOS GERAIS'!$B$23),'DADOS GERAIS'!$B$24),('DADOS GERAIS'!$B$20-C259)*'DADOS GERAIS'!$B$23+12)&lt;0,0,IF(IF((F259-('DADOS GERAIS'!$B$19-C259)*'DADOS GERAIS'!$B$23)&lt;'DADOS GERAIS'!$B$24,(F259-('DADOS GERAIS'!$B$19-C259)*'DADOS GERAIS'!$B$23),'DADOS GERAIS'!$B$24)&lt;('DADOS GERAIS'!$B$20-C259)*'DADOS GERAIS'!$B$23+12,IF((F259-('DADOS GERAIS'!$B$19-C259)*'DADOS GERAIS'!$B$23)&lt;'DADOS GERAIS'!$B$24,(F259-('DADOS GERAIS'!$B$19-C259)*'DADOS GERAIS'!$B$23),'DADOS GERAIS'!$B$24),('DADOS GERAIS'!$B$20-C259)*'DADOS GERAIS'!$B$23+12)),"")</f>
        <v/>
      </c>
      <c r="H259" s="230" t="str">
        <f t="shared" si="6"/>
        <v/>
      </c>
      <c r="I259" s="232" t="str">
        <f t="shared" si="7"/>
        <v/>
      </c>
      <c r="J259" s="233" t="str">
        <f>IF(D259&lt;&gt;0,IF(H259&gt;F259,(I259*F259*D259)/'DADOS GERAIS'!$B$24,(I259*H259*D259)/'DADOS GERAIS'!$B$24),"")</f>
        <v/>
      </c>
      <c r="K259" s="2"/>
      <c r="L259" s="19"/>
      <c r="M259" s="242" t="str">
        <f>IF(D259="","",IF(E259&gt;$E$14,"ERRO",J259+((K259*D259)+(L259/'DADOS GERAIS'!$B$23*D259))/'DADOS GERAIS'!$B$24*$E259))</f>
        <v/>
      </c>
    </row>
    <row r="260" spans="1:13" x14ac:dyDescent="0.2">
      <c r="A260" s="60"/>
      <c r="B260" s="26"/>
      <c r="C260" s="31"/>
      <c r="D260" s="33"/>
      <c r="E260" s="72"/>
      <c r="F260" s="71"/>
      <c r="G260" s="211" t="str">
        <f>IF(F260&lt;&gt;0,IF(IF(IF((F260-('DADOS GERAIS'!$B$19-C260)*'DADOS GERAIS'!$B$23)&lt;'DADOS GERAIS'!$B$24,(F260-('DADOS GERAIS'!$B$19-C260)*'DADOS GERAIS'!$B$23),'DADOS GERAIS'!$B$24)&lt;('DADOS GERAIS'!$B$20-C260)*'DADOS GERAIS'!$B$23+12,IF((F260-('DADOS GERAIS'!$B$19-C260)*'DADOS GERAIS'!$B$23)&lt;'DADOS GERAIS'!$B$24,(F260-('DADOS GERAIS'!$B$19-C260)*'DADOS GERAIS'!$B$23),'DADOS GERAIS'!$B$24),('DADOS GERAIS'!$B$20-C260)*'DADOS GERAIS'!$B$23+12)&lt;0,0,IF(IF((F260-('DADOS GERAIS'!$B$19-C260)*'DADOS GERAIS'!$B$23)&lt;'DADOS GERAIS'!$B$24,(F260-('DADOS GERAIS'!$B$19-C260)*'DADOS GERAIS'!$B$23),'DADOS GERAIS'!$B$24)&lt;('DADOS GERAIS'!$B$20-C260)*'DADOS GERAIS'!$B$23+12,IF((F260-('DADOS GERAIS'!$B$19-C260)*'DADOS GERAIS'!$B$23)&lt;'DADOS GERAIS'!$B$24,(F260-('DADOS GERAIS'!$B$19-C260)*'DADOS GERAIS'!$B$23),'DADOS GERAIS'!$B$24),('DADOS GERAIS'!$B$20-C260)*'DADOS GERAIS'!$B$23+12)),"")</f>
        <v/>
      </c>
      <c r="H260" s="230" t="str">
        <f t="shared" si="6"/>
        <v/>
      </c>
      <c r="I260" s="232" t="str">
        <f t="shared" si="7"/>
        <v/>
      </c>
      <c r="J260" s="233" t="str">
        <f>IF(D260&lt;&gt;0,IF(H260&gt;F260,(I260*F260*D260)/'DADOS GERAIS'!$B$24,(I260*H260*D260)/'DADOS GERAIS'!$B$24),"")</f>
        <v/>
      </c>
      <c r="K260" s="2"/>
      <c r="L260" s="19"/>
      <c r="M260" s="242" t="str">
        <f>IF(D260="","",IF(E260&gt;$E$14,"ERRO",J260+((K260*D260)+(L260/'DADOS GERAIS'!$B$23*D260))/'DADOS GERAIS'!$B$24*$E260))</f>
        <v/>
      </c>
    </row>
    <row r="261" spans="1:13" x14ac:dyDescent="0.2">
      <c r="A261" s="60"/>
      <c r="B261" s="26"/>
      <c r="C261" s="31"/>
      <c r="D261" s="33"/>
      <c r="E261" s="72"/>
      <c r="F261" s="71"/>
      <c r="G261" s="211" t="str">
        <f>IF(F261&lt;&gt;0,IF(IF(IF((F261-('DADOS GERAIS'!$B$19-C261)*'DADOS GERAIS'!$B$23)&lt;'DADOS GERAIS'!$B$24,(F261-('DADOS GERAIS'!$B$19-C261)*'DADOS GERAIS'!$B$23),'DADOS GERAIS'!$B$24)&lt;('DADOS GERAIS'!$B$20-C261)*'DADOS GERAIS'!$B$23+12,IF((F261-('DADOS GERAIS'!$B$19-C261)*'DADOS GERAIS'!$B$23)&lt;'DADOS GERAIS'!$B$24,(F261-('DADOS GERAIS'!$B$19-C261)*'DADOS GERAIS'!$B$23),'DADOS GERAIS'!$B$24),('DADOS GERAIS'!$B$20-C261)*'DADOS GERAIS'!$B$23+12)&lt;0,0,IF(IF((F261-('DADOS GERAIS'!$B$19-C261)*'DADOS GERAIS'!$B$23)&lt;'DADOS GERAIS'!$B$24,(F261-('DADOS GERAIS'!$B$19-C261)*'DADOS GERAIS'!$B$23),'DADOS GERAIS'!$B$24)&lt;('DADOS GERAIS'!$B$20-C261)*'DADOS GERAIS'!$B$23+12,IF((F261-('DADOS GERAIS'!$B$19-C261)*'DADOS GERAIS'!$B$23)&lt;'DADOS GERAIS'!$B$24,(F261-('DADOS GERAIS'!$B$19-C261)*'DADOS GERAIS'!$B$23),'DADOS GERAIS'!$B$24),('DADOS GERAIS'!$B$20-C261)*'DADOS GERAIS'!$B$23+12)),"")</f>
        <v/>
      </c>
      <c r="H261" s="230" t="str">
        <f t="shared" si="6"/>
        <v/>
      </c>
      <c r="I261" s="232" t="str">
        <f t="shared" si="7"/>
        <v/>
      </c>
      <c r="J261" s="233" t="str">
        <f>IF(D261&lt;&gt;0,IF(H261&gt;F261,(I261*F261*D261)/'DADOS GERAIS'!$B$24,(I261*H261*D261)/'DADOS GERAIS'!$B$24),"")</f>
        <v/>
      </c>
      <c r="K261" s="2"/>
      <c r="L261" s="19"/>
      <c r="M261" s="242" t="str">
        <f>IF(D261="","",IF(E261&gt;$E$14,"ERRO",J261+((K261*D261)+(L261/'DADOS GERAIS'!$B$23*D261))/'DADOS GERAIS'!$B$24*$E261))</f>
        <v/>
      </c>
    </row>
    <row r="262" spans="1:13" x14ac:dyDescent="0.2">
      <c r="A262" s="60"/>
      <c r="B262" s="26"/>
      <c r="C262" s="31"/>
      <c r="D262" s="33"/>
      <c r="E262" s="72"/>
      <c r="F262" s="71"/>
      <c r="G262" s="211" t="str">
        <f>IF(F262&lt;&gt;0,IF(IF(IF((F262-('DADOS GERAIS'!$B$19-C262)*'DADOS GERAIS'!$B$23)&lt;'DADOS GERAIS'!$B$24,(F262-('DADOS GERAIS'!$B$19-C262)*'DADOS GERAIS'!$B$23),'DADOS GERAIS'!$B$24)&lt;('DADOS GERAIS'!$B$20-C262)*'DADOS GERAIS'!$B$23+12,IF((F262-('DADOS GERAIS'!$B$19-C262)*'DADOS GERAIS'!$B$23)&lt;'DADOS GERAIS'!$B$24,(F262-('DADOS GERAIS'!$B$19-C262)*'DADOS GERAIS'!$B$23),'DADOS GERAIS'!$B$24),('DADOS GERAIS'!$B$20-C262)*'DADOS GERAIS'!$B$23+12)&lt;0,0,IF(IF((F262-('DADOS GERAIS'!$B$19-C262)*'DADOS GERAIS'!$B$23)&lt;'DADOS GERAIS'!$B$24,(F262-('DADOS GERAIS'!$B$19-C262)*'DADOS GERAIS'!$B$23),'DADOS GERAIS'!$B$24)&lt;('DADOS GERAIS'!$B$20-C262)*'DADOS GERAIS'!$B$23+12,IF((F262-('DADOS GERAIS'!$B$19-C262)*'DADOS GERAIS'!$B$23)&lt;'DADOS GERAIS'!$B$24,(F262-('DADOS GERAIS'!$B$19-C262)*'DADOS GERAIS'!$B$23),'DADOS GERAIS'!$B$24),('DADOS GERAIS'!$B$20-C262)*'DADOS GERAIS'!$B$23+12)),"")</f>
        <v/>
      </c>
      <c r="H262" s="230" t="str">
        <f t="shared" si="6"/>
        <v/>
      </c>
      <c r="I262" s="232" t="str">
        <f t="shared" si="7"/>
        <v/>
      </c>
      <c r="J262" s="233" t="str">
        <f>IF(D262&lt;&gt;0,IF(H262&gt;F262,(I262*F262*D262)/'DADOS GERAIS'!$B$24,(I262*H262*D262)/'DADOS GERAIS'!$B$24),"")</f>
        <v/>
      </c>
      <c r="K262" s="2"/>
      <c r="L262" s="19"/>
      <c r="M262" s="242" t="str">
        <f>IF(D262="","",IF(E262&gt;$E$14,"ERRO",J262+((K262*D262)+(L262/'DADOS GERAIS'!$B$23*D262))/'DADOS GERAIS'!$B$24*$E262))</f>
        <v/>
      </c>
    </row>
    <row r="263" spans="1:13" x14ac:dyDescent="0.2">
      <c r="A263" s="60"/>
      <c r="B263" s="26"/>
      <c r="C263" s="31"/>
      <c r="D263" s="33"/>
      <c r="E263" s="72"/>
      <c r="F263" s="71"/>
      <c r="G263" s="211" t="str">
        <f>IF(F263&lt;&gt;0,IF(IF(IF((F263-('DADOS GERAIS'!$B$19-C263)*'DADOS GERAIS'!$B$23)&lt;'DADOS GERAIS'!$B$24,(F263-('DADOS GERAIS'!$B$19-C263)*'DADOS GERAIS'!$B$23),'DADOS GERAIS'!$B$24)&lt;('DADOS GERAIS'!$B$20-C263)*'DADOS GERAIS'!$B$23+12,IF((F263-('DADOS GERAIS'!$B$19-C263)*'DADOS GERAIS'!$B$23)&lt;'DADOS GERAIS'!$B$24,(F263-('DADOS GERAIS'!$B$19-C263)*'DADOS GERAIS'!$B$23),'DADOS GERAIS'!$B$24),('DADOS GERAIS'!$B$20-C263)*'DADOS GERAIS'!$B$23+12)&lt;0,0,IF(IF((F263-('DADOS GERAIS'!$B$19-C263)*'DADOS GERAIS'!$B$23)&lt;'DADOS GERAIS'!$B$24,(F263-('DADOS GERAIS'!$B$19-C263)*'DADOS GERAIS'!$B$23),'DADOS GERAIS'!$B$24)&lt;('DADOS GERAIS'!$B$20-C263)*'DADOS GERAIS'!$B$23+12,IF((F263-('DADOS GERAIS'!$B$19-C263)*'DADOS GERAIS'!$B$23)&lt;'DADOS GERAIS'!$B$24,(F263-('DADOS GERAIS'!$B$19-C263)*'DADOS GERAIS'!$B$23),'DADOS GERAIS'!$B$24),('DADOS GERAIS'!$B$20-C263)*'DADOS GERAIS'!$B$23+12)),"")</f>
        <v/>
      </c>
      <c r="H263" s="230" t="str">
        <f t="shared" si="6"/>
        <v/>
      </c>
      <c r="I263" s="232" t="str">
        <f t="shared" si="7"/>
        <v/>
      </c>
      <c r="J263" s="233" t="str">
        <f>IF(D263&lt;&gt;0,IF(H263&gt;F263,(I263*F263*D263)/'DADOS GERAIS'!$B$24,(I263*H263*D263)/'DADOS GERAIS'!$B$24),"")</f>
        <v/>
      </c>
      <c r="K263" s="2"/>
      <c r="L263" s="19"/>
      <c r="M263" s="242" t="str">
        <f>IF(D263="","",IF(E263&gt;$E$14,"ERRO",J263+((K263*D263)+(L263/'DADOS GERAIS'!$B$23*D263))/'DADOS GERAIS'!$B$24*$E263))</f>
        <v/>
      </c>
    </row>
    <row r="264" spans="1:13" x14ac:dyDescent="0.2">
      <c r="A264" s="60"/>
      <c r="B264" s="26"/>
      <c r="C264" s="31"/>
      <c r="D264" s="33"/>
      <c r="E264" s="72"/>
      <c r="F264" s="71"/>
      <c r="G264" s="211" t="str">
        <f>IF(F264&lt;&gt;0,IF(IF(IF((F264-('DADOS GERAIS'!$B$19-C264)*'DADOS GERAIS'!$B$23)&lt;'DADOS GERAIS'!$B$24,(F264-('DADOS GERAIS'!$B$19-C264)*'DADOS GERAIS'!$B$23),'DADOS GERAIS'!$B$24)&lt;('DADOS GERAIS'!$B$20-C264)*'DADOS GERAIS'!$B$23+12,IF((F264-('DADOS GERAIS'!$B$19-C264)*'DADOS GERAIS'!$B$23)&lt;'DADOS GERAIS'!$B$24,(F264-('DADOS GERAIS'!$B$19-C264)*'DADOS GERAIS'!$B$23),'DADOS GERAIS'!$B$24),('DADOS GERAIS'!$B$20-C264)*'DADOS GERAIS'!$B$23+12)&lt;0,0,IF(IF((F264-('DADOS GERAIS'!$B$19-C264)*'DADOS GERAIS'!$B$23)&lt;'DADOS GERAIS'!$B$24,(F264-('DADOS GERAIS'!$B$19-C264)*'DADOS GERAIS'!$B$23),'DADOS GERAIS'!$B$24)&lt;('DADOS GERAIS'!$B$20-C264)*'DADOS GERAIS'!$B$23+12,IF((F264-('DADOS GERAIS'!$B$19-C264)*'DADOS GERAIS'!$B$23)&lt;'DADOS GERAIS'!$B$24,(F264-('DADOS GERAIS'!$B$19-C264)*'DADOS GERAIS'!$B$23),'DADOS GERAIS'!$B$24),('DADOS GERAIS'!$B$20-C264)*'DADOS GERAIS'!$B$23+12)),"")</f>
        <v/>
      </c>
      <c r="H264" s="230" t="str">
        <f t="shared" si="6"/>
        <v/>
      </c>
      <c r="I264" s="232" t="str">
        <f t="shared" si="7"/>
        <v/>
      </c>
      <c r="J264" s="233" t="str">
        <f>IF(D264&lt;&gt;0,IF(H264&gt;F264,(I264*F264*D264)/'DADOS GERAIS'!$B$24,(I264*H264*D264)/'DADOS GERAIS'!$B$24),"")</f>
        <v/>
      </c>
      <c r="K264" s="2"/>
      <c r="L264" s="19"/>
      <c r="M264" s="242" t="str">
        <f>IF(D264="","",IF(E264&gt;$E$14,"ERRO",J264+((K264*D264)+(L264/'DADOS GERAIS'!$B$23*D264))/'DADOS GERAIS'!$B$24*$E264))</f>
        <v/>
      </c>
    </row>
    <row r="265" spans="1:13" x14ac:dyDescent="0.2">
      <c r="A265" s="60"/>
      <c r="B265" s="26"/>
      <c r="C265" s="31"/>
      <c r="D265" s="33"/>
      <c r="E265" s="72"/>
      <c r="F265" s="71"/>
      <c r="G265" s="211" t="str">
        <f>IF(F265&lt;&gt;0,IF(IF(IF((F265-('DADOS GERAIS'!$B$19-C265)*'DADOS GERAIS'!$B$23)&lt;'DADOS GERAIS'!$B$24,(F265-('DADOS GERAIS'!$B$19-C265)*'DADOS GERAIS'!$B$23),'DADOS GERAIS'!$B$24)&lt;('DADOS GERAIS'!$B$20-C265)*'DADOS GERAIS'!$B$23+12,IF((F265-('DADOS GERAIS'!$B$19-C265)*'DADOS GERAIS'!$B$23)&lt;'DADOS GERAIS'!$B$24,(F265-('DADOS GERAIS'!$B$19-C265)*'DADOS GERAIS'!$B$23),'DADOS GERAIS'!$B$24),('DADOS GERAIS'!$B$20-C265)*'DADOS GERAIS'!$B$23+12)&lt;0,0,IF(IF((F265-('DADOS GERAIS'!$B$19-C265)*'DADOS GERAIS'!$B$23)&lt;'DADOS GERAIS'!$B$24,(F265-('DADOS GERAIS'!$B$19-C265)*'DADOS GERAIS'!$B$23),'DADOS GERAIS'!$B$24)&lt;('DADOS GERAIS'!$B$20-C265)*'DADOS GERAIS'!$B$23+12,IF((F265-('DADOS GERAIS'!$B$19-C265)*'DADOS GERAIS'!$B$23)&lt;'DADOS GERAIS'!$B$24,(F265-('DADOS GERAIS'!$B$19-C265)*'DADOS GERAIS'!$B$23),'DADOS GERAIS'!$B$24),('DADOS GERAIS'!$B$20-C265)*'DADOS GERAIS'!$B$23+12)),"")</f>
        <v/>
      </c>
      <c r="H265" s="230" t="str">
        <f t="shared" si="6"/>
        <v/>
      </c>
      <c r="I265" s="232" t="str">
        <f t="shared" si="7"/>
        <v/>
      </c>
      <c r="J265" s="233" t="str">
        <f>IF(D265&lt;&gt;0,IF(H265&gt;F265,(I265*F265*D265)/'DADOS GERAIS'!$B$24,(I265*H265*D265)/'DADOS GERAIS'!$B$24),"")</f>
        <v/>
      </c>
      <c r="K265" s="2"/>
      <c r="L265" s="19"/>
      <c r="M265" s="242" t="str">
        <f>IF(D265="","",IF(E265&gt;$E$14,"ERRO",J265+((K265*D265)+(L265/'DADOS GERAIS'!$B$23*D265))/'DADOS GERAIS'!$B$24*$E265))</f>
        <v/>
      </c>
    </row>
    <row r="266" spans="1:13" x14ac:dyDescent="0.2">
      <c r="A266" s="60"/>
      <c r="B266" s="26"/>
      <c r="C266" s="31"/>
      <c r="D266" s="33"/>
      <c r="E266" s="72"/>
      <c r="F266" s="71"/>
      <c r="G266" s="211" t="str">
        <f>IF(F266&lt;&gt;0,IF(IF(IF((F266-('DADOS GERAIS'!$B$19-C266)*'DADOS GERAIS'!$B$23)&lt;'DADOS GERAIS'!$B$24,(F266-('DADOS GERAIS'!$B$19-C266)*'DADOS GERAIS'!$B$23),'DADOS GERAIS'!$B$24)&lt;('DADOS GERAIS'!$B$20-C266)*'DADOS GERAIS'!$B$23+12,IF((F266-('DADOS GERAIS'!$B$19-C266)*'DADOS GERAIS'!$B$23)&lt;'DADOS GERAIS'!$B$24,(F266-('DADOS GERAIS'!$B$19-C266)*'DADOS GERAIS'!$B$23),'DADOS GERAIS'!$B$24),('DADOS GERAIS'!$B$20-C266)*'DADOS GERAIS'!$B$23+12)&lt;0,0,IF(IF((F266-('DADOS GERAIS'!$B$19-C266)*'DADOS GERAIS'!$B$23)&lt;'DADOS GERAIS'!$B$24,(F266-('DADOS GERAIS'!$B$19-C266)*'DADOS GERAIS'!$B$23),'DADOS GERAIS'!$B$24)&lt;('DADOS GERAIS'!$B$20-C266)*'DADOS GERAIS'!$B$23+12,IF((F266-('DADOS GERAIS'!$B$19-C266)*'DADOS GERAIS'!$B$23)&lt;'DADOS GERAIS'!$B$24,(F266-('DADOS GERAIS'!$B$19-C266)*'DADOS GERAIS'!$B$23),'DADOS GERAIS'!$B$24),('DADOS GERAIS'!$B$20-C266)*'DADOS GERAIS'!$B$23+12)),"")</f>
        <v/>
      </c>
      <c r="H266" s="230" t="str">
        <f t="shared" si="6"/>
        <v/>
      </c>
      <c r="I266" s="232" t="str">
        <f t="shared" si="7"/>
        <v/>
      </c>
      <c r="J266" s="233" t="str">
        <f>IF(D266&lt;&gt;0,IF(H266&gt;F266,(I266*F266*D266)/'DADOS GERAIS'!$B$24,(I266*H266*D266)/'DADOS GERAIS'!$B$24),"")</f>
        <v/>
      </c>
      <c r="K266" s="2"/>
      <c r="L266" s="19"/>
      <c r="M266" s="242" t="str">
        <f>IF(D266="","",IF(E266&gt;$E$14,"ERRO",J266+((K266*D266)+(L266/'DADOS GERAIS'!$B$23*D266))/'DADOS GERAIS'!$B$24*$E266))</f>
        <v/>
      </c>
    </row>
    <row r="267" spans="1:13" x14ac:dyDescent="0.2">
      <c r="A267" s="60"/>
      <c r="B267" s="26"/>
      <c r="C267" s="31"/>
      <c r="D267" s="33"/>
      <c r="E267" s="72"/>
      <c r="F267" s="71"/>
      <c r="G267" s="211" t="str">
        <f>IF(F267&lt;&gt;0,IF(IF(IF((F267-('DADOS GERAIS'!$B$19-C267)*'DADOS GERAIS'!$B$23)&lt;'DADOS GERAIS'!$B$24,(F267-('DADOS GERAIS'!$B$19-C267)*'DADOS GERAIS'!$B$23),'DADOS GERAIS'!$B$24)&lt;('DADOS GERAIS'!$B$20-C267)*'DADOS GERAIS'!$B$23+12,IF((F267-('DADOS GERAIS'!$B$19-C267)*'DADOS GERAIS'!$B$23)&lt;'DADOS GERAIS'!$B$24,(F267-('DADOS GERAIS'!$B$19-C267)*'DADOS GERAIS'!$B$23),'DADOS GERAIS'!$B$24),('DADOS GERAIS'!$B$20-C267)*'DADOS GERAIS'!$B$23+12)&lt;0,0,IF(IF((F267-('DADOS GERAIS'!$B$19-C267)*'DADOS GERAIS'!$B$23)&lt;'DADOS GERAIS'!$B$24,(F267-('DADOS GERAIS'!$B$19-C267)*'DADOS GERAIS'!$B$23),'DADOS GERAIS'!$B$24)&lt;('DADOS GERAIS'!$B$20-C267)*'DADOS GERAIS'!$B$23+12,IF((F267-('DADOS GERAIS'!$B$19-C267)*'DADOS GERAIS'!$B$23)&lt;'DADOS GERAIS'!$B$24,(F267-('DADOS GERAIS'!$B$19-C267)*'DADOS GERAIS'!$B$23),'DADOS GERAIS'!$B$24),('DADOS GERAIS'!$B$20-C267)*'DADOS GERAIS'!$B$23+12)),"")</f>
        <v/>
      </c>
      <c r="H267" s="230" t="str">
        <f t="shared" si="6"/>
        <v/>
      </c>
      <c r="I267" s="232" t="str">
        <f t="shared" si="7"/>
        <v/>
      </c>
      <c r="J267" s="233" t="str">
        <f>IF(D267&lt;&gt;0,IF(H267&gt;F267,(I267*F267*D267)/'DADOS GERAIS'!$B$24,(I267*H267*D267)/'DADOS GERAIS'!$B$24),"")</f>
        <v/>
      </c>
      <c r="K267" s="2"/>
      <c r="L267" s="19"/>
      <c r="M267" s="242" t="str">
        <f>IF(D267="","",IF(E267&gt;$E$14,"ERRO",J267+((K267*D267)+(L267/'DADOS GERAIS'!$B$23*D267))/'DADOS GERAIS'!$B$24*$E267))</f>
        <v/>
      </c>
    </row>
    <row r="268" spans="1:13" x14ac:dyDescent="0.2">
      <c r="A268" s="60"/>
      <c r="B268" s="26"/>
      <c r="C268" s="31"/>
      <c r="D268" s="33"/>
      <c r="E268" s="72"/>
      <c r="F268" s="71"/>
      <c r="G268" s="211" t="str">
        <f>IF(F268&lt;&gt;0,IF(IF(IF((F268-('DADOS GERAIS'!$B$19-C268)*'DADOS GERAIS'!$B$23)&lt;'DADOS GERAIS'!$B$24,(F268-('DADOS GERAIS'!$B$19-C268)*'DADOS GERAIS'!$B$23),'DADOS GERAIS'!$B$24)&lt;('DADOS GERAIS'!$B$20-C268)*'DADOS GERAIS'!$B$23+12,IF((F268-('DADOS GERAIS'!$B$19-C268)*'DADOS GERAIS'!$B$23)&lt;'DADOS GERAIS'!$B$24,(F268-('DADOS GERAIS'!$B$19-C268)*'DADOS GERAIS'!$B$23),'DADOS GERAIS'!$B$24),('DADOS GERAIS'!$B$20-C268)*'DADOS GERAIS'!$B$23+12)&lt;0,0,IF(IF((F268-('DADOS GERAIS'!$B$19-C268)*'DADOS GERAIS'!$B$23)&lt;'DADOS GERAIS'!$B$24,(F268-('DADOS GERAIS'!$B$19-C268)*'DADOS GERAIS'!$B$23),'DADOS GERAIS'!$B$24)&lt;('DADOS GERAIS'!$B$20-C268)*'DADOS GERAIS'!$B$23+12,IF((F268-('DADOS GERAIS'!$B$19-C268)*'DADOS GERAIS'!$B$23)&lt;'DADOS GERAIS'!$B$24,(F268-('DADOS GERAIS'!$B$19-C268)*'DADOS GERAIS'!$B$23),'DADOS GERAIS'!$B$24),('DADOS GERAIS'!$B$20-C268)*'DADOS GERAIS'!$B$23+12)),"")</f>
        <v/>
      </c>
      <c r="H268" s="230" t="str">
        <f t="shared" si="6"/>
        <v/>
      </c>
      <c r="I268" s="232" t="str">
        <f t="shared" si="7"/>
        <v/>
      </c>
      <c r="J268" s="233" t="str">
        <f>IF(D268&lt;&gt;0,IF(H268&gt;F268,(I268*F268*D268)/'DADOS GERAIS'!$B$24,(I268*H268*D268)/'DADOS GERAIS'!$B$24),"")</f>
        <v/>
      </c>
      <c r="K268" s="2"/>
      <c r="L268" s="19"/>
      <c r="M268" s="242" t="str">
        <f>IF(D268="","",IF(E268&gt;$E$14,"ERRO",J268+((K268*D268)+(L268/'DADOS GERAIS'!$B$23*D268))/'DADOS GERAIS'!$B$24*$E268))</f>
        <v/>
      </c>
    </row>
    <row r="269" spans="1:13" x14ac:dyDescent="0.2">
      <c r="A269" s="60"/>
      <c r="B269" s="26"/>
      <c r="C269" s="31"/>
      <c r="D269" s="33"/>
      <c r="E269" s="72"/>
      <c r="F269" s="71"/>
      <c r="G269" s="211" t="str">
        <f>IF(F269&lt;&gt;0,IF(IF(IF((F269-('DADOS GERAIS'!$B$19-C269)*'DADOS GERAIS'!$B$23)&lt;'DADOS GERAIS'!$B$24,(F269-('DADOS GERAIS'!$B$19-C269)*'DADOS GERAIS'!$B$23),'DADOS GERAIS'!$B$24)&lt;('DADOS GERAIS'!$B$20-C269)*'DADOS GERAIS'!$B$23+12,IF((F269-('DADOS GERAIS'!$B$19-C269)*'DADOS GERAIS'!$B$23)&lt;'DADOS GERAIS'!$B$24,(F269-('DADOS GERAIS'!$B$19-C269)*'DADOS GERAIS'!$B$23),'DADOS GERAIS'!$B$24),('DADOS GERAIS'!$B$20-C269)*'DADOS GERAIS'!$B$23+12)&lt;0,0,IF(IF((F269-('DADOS GERAIS'!$B$19-C269)*'DADOS GERAIS'!$B$23)&lt;'DADOS GERAIS'!$B$24,(F269-('DADOS GERAIS'!$B$19-C269)*'DADOS GERAIS'!$B$23),'DADOS GERAIS'!$B$24)&lt;('DADOS GERAIS'!$B$20-C269)*'DADOS GERAIS'!$B$23+12,IF((F269-('DADOS GERAIS'!$B$19-C269)*'DADOS GERAIS'!$B$23)&lt;'DADOS GERAIS'!$B$24,(F269-('DADOS GERAIS'!$B$19-C269)*'DADOS GERAIS'!$B$23),'DADOS GERAIS'!$B$24),('DADOS GERAIS'!$B$20-C269)*'DADOS GERAIS'!$B$23+12)),"")</f>
        <v/>
      </c>
      <c r="H269" s="230" t="str">
        <f t="shared" si="6"/>
        <v/>
      </c>
      <c r="I269" s="232" t="str">
        <f t="shared" si="7"/>
        <v/>
      </c>
      <c r="J269" s="233" t="str">
        <f>IF(D269&lt;&gt;0,IF(H269&gt;F269,(I269*F269*D269)/'DADOS GERAIS'!$B$24,(I269*H269*D269)/'DADOS GERAIS'!$B$24),"")</f>
        <v/>
      </c>
      <c r="K269" s="2"/>
      <c r="L269" s="19"/>
      <c r="M269" s="242" t="str">
        <f>IF(D269="","",IF(E269&gt;$E$14,"ERRO",J269+((K269*D269)+(L269/'DADOS GERAIS'!$B$23*D269))/'DADOS GERAIS'!$B$24*$E269))</f>
        <v/>
      </c>
    </row>
    <row r="270" spans="1:13" x14ac:dyDescent="0.2">
      <c r="A270" s="60"/>
      <c r="B270" s="26"/>
      <c r="C270" s="31"/>
      <c r="D270" s="33"/>
      <c r="E270" s="72"/>
      <c r="F270" s="71"/>
      <c r="G270" s="211" t="str">
        <f>IF(F270&lt;&gt;0,IF(IF(IF((F270-('DADOS GERAIS'!$B$19-C270)*'DADOS GERAIS'!$B$23)&lt;'DADOS GERAIS'!$B$24,(F270-('DADOS GERAIS'!$B$19-C270)*'DADOS GERAIS'!$B$23),'DADOS GERAIS'!$B$24)&lt;('DADOS GERAIS'!$B$20-C270)*'DADOS GERAIS'!$B$23+12,IF((F270-('DADOS GERAIS'!$B$19-C270)*'DADOS GERAIS'!$B$23)&lt;'DADOS GERAIS'!$B$24,(F270-('DADOS GERAIS'!$B$19-C270)*'DADOS GERAIS'!$B$23),'DADOS GERAIS'!$B$24),('DADOS GERAIS'!$B$20-C270)*'DADOS GERAIS'!$B$23+12)&lt;0,0,IF(IF((F270-('DADOS GERAIS'!$B$19-C270)*'DADOS GERAIS'!$B$23)&lt;'DADOS GERAIS'!$B$24,(F270-('DADOS GERAIS'!$B$19-C270)*'DADOS GERAIS'!$B$23),'DADOS GERAIS'!$B$24)&lt;('DADOS GERAIS'!$B$20-C270)*'DADOS GERAIS'!$B$23+12,IF((F270-('DADOS GERAIS'!$B$19-C270)*'DADOS GERAIS'!$B$23)&lt;'DADOS GERAIS'!$B$24,(F270-('DADOS GERAIS'!$B$19-C270)*'DADOS GERAIS'!$B$23),'DADOS GERAIS'!$B$24),('DADOS GERAIS'!$B$20-C270)*'DADOS GERAIS'!$B$23+12)),"")</f>
        <v/>
      </c>
      <c r="H270" s="230" t="str">
        <f t="shared" si="6"/>
        <v/>
      </c>
      <c r="I270" s="232" t="str">
        <f t="shared" si="7"/>
        <v/>
      </c>
      <c r="J270" s="233" t="str">
        <f>IF(D270&lt;&gt;0,IF(H270&gt;F270,(I270*F270*D270)/'DADOS GERAIS'!$B$24,(I270*H270*D270)/'DADOS GERAIS'!$B$24),"")</f>
        <v/>
      </c>
      <c r="K270" s="2"/>
      <c r="L270" s="19"/>
      <c r="M270" s="242" t="str">
        <f>IF(D270="","",IF(E270&gt;$E$14,"ERRO",J270+((K270*D270)+(L270/'DADOS GERAIS'!$B$23*D270))/'DADOS GERAIS'!$B$24*$E270))</f>
        <v/>
      </c>
    </row>
    <row r="271" spans="1:13" x14ac:dyDescent="0.2">
      <c r="A271" s="60"/>
      <c r="B271" s="26"/>
      <c r="C271" s="31"/>
      <c r="D271" s="33"/>
      <c r="E271" s="72"/>
      <c r="F271" s="71"/>
      <c r="G271" s="211" t="str">
        <f>IF(F271&lt;&gt;0,IF(IF(IF((F271-('DADOS GERAIS'!$B$19-C271)*'DADOS GERAIS'!$B$23)&lt;'DADOS GERAIS'!$B$24,(F271-('DADOS GERAIS'!$B$19-C271)*'DADOS GERAIS'!$B$23),'DADOS GERAIS'!$B$24)&lt;('DADOS GERAIS'!$B$20-C271)*'DADOS GERAIS'!$B$23+12,IF((F271-('DADOS GERAIS'!$B$19-C271)*'DADOS GERAIS'!$B$23)&lt;'DADOS GERAIS'!$B$24,(F271-('DADOS GERAIS'!$B$19-C271)*'DADOS GERAIS'!$B$23),'DADOS GERAIS'!$B$24),('DADOS GERAIS'!$B$20-C271)*'DADOS GERAIS'!$B$23+12)&lt;0,0,IF(IF((F271-('DADOS GERAIS'!$B$19-C271)*'DADOS GERAIS'!$B$23)&lt;'DADOS GERAIS'!$B$24,(F271-('DADOS GERAIS'!$B$19-C271)*'DADOS GERAIS'!$B$23),'DADOS GERAIS'!$B$24)&lt;('DADOS GERAIS'!$B$20-C271)*'DADOS GERAIS'!$B$23+12,IF((F271-('DADOS GERAIS'!$B$19-C271)*'DADOS GERAIS'!$B$23)&lt;'DADOS GERAIS'!$B$24,(F271-('DADOS GERAIS'!$B$19-C271)*'DADOS GERAIS'!$B$23),'DADOS GERAIS'!$B$24),('DADOS GERAIS'!$B$20-C271)*'DADOS GERAIS'!$B$23+12)),"")</f>
        <v/>
      </c>
      <c r="H271" s="230" t="str">
        <f t="shared" si="6"/>
        <v/>
      </c>
      <c r="I271" s="232" t="str">
        <f t="shared" si="7"/>
        <v/>
      </c>
      <c r="J271" s="233" t="str">
        <f>IF(D271&lt;&gt;0,IF(H271&gt;F271,(I271*F271*D271)/'DADOS GERAIS'!$B$24,(I271*H271*D271)/'DADOS GERAIS'!$B$24),"")</f>
        <v/>
      </c>
      <c r="K271" s="2"/>
      <c r="L271" s="19"/>
      <c r="M271" s="242" t="str">
        <f>IF(D271="","",IF(E271&gt;$E$14,"ERRO",J271+((K271*D271)+(L271/'DADOS GERAIS'!$B$23*D271))/'DADOS GERAIS'!$B$24*$E271))</f>
        <v/>
      </c>
    </row>
    <row r="272" spans="1:13" x14ac:dyDescent="0.2">
      <c r="A272" s="60"/>
      <c r="B272" s="26"/>
      <c r="C272" s="31"/>
      <c r="D272" s="33"/>
      <c r="E272" s="72"/>
      <c r="F272" s="71"/>
      <c r="G272" s="211" t="str">
        <f>IF(F272&lt;&gt;0,IF(IF(IF((F272-('DADOS GERAIS'!$B$19-C272)*'DADOS GERAIS'!$B$23)&lt;'DADOS GERAIS'!$B$24,(F272-('DADOS GERAIS'!$B$19-C272)*'DADOS GERAIS'!$B$23),'DADOS GERAIS'!$B$24)&lt;('DADOS GERAIS'!$B$20-C272)*'DADOS GERAIS'!$B$23+12,IF((F272-('DADOS GERAIS'!$B$19-C272)*'DADOS GERAIS'!$B$23)&lt;'DADOS GERAIS'!$B$24,(F272-('DADOS GERAIS'!$B$19-C272)*'DADOS GERAIS'!$B$23),'DADOS GERAIS'!$B$24),('DADOS GERAIS'!$B$20-C272)*'DADOS GERAIS'!$B$23+12)&lt;0,0,IF(IF((F272-('DADOS GERAIS'!$B$19-C272)*'DADOS GERAIS'!$B$23)&lt;'DADOS GERAIS'!$B$24,(F272-('DADOS GERAIS'!$B$19-C272)*'DADOS GERAIS'!$B$23),'DADOS GERAIS'!$B$24)&lt;('DADOS GERAIS'!$B$20-C272)*'DADOS GERAIS'!$B$23+12,IF((F272-('DADOS GERAIS'!$B$19-C272)*'DADOS GERAIS'!$B$23)&lt;'DADOS GERAIS'!$B$24,(F272-('DADOS GERAIS'!$B$19-C272)*'DADOS GERAIS'!$B$23),'DADOS GERAIS'!$B$24),('DADOS GERAIS'!$B$20-C272)*'DADOS GERAIS'!$B$23+12)),"")</f>
        <v/>
      </c>
      <c r="H272" s="230" t="str">
        <f t="shared" si="6"/>
        <v/>
      </c>
      <c r="I272" s="232" t="str">
        <f t="shared" si="7"/>
        <v/>
      </c>
      <c r="J272" s="233" t="str">
        <f>IF(D272&lt;&gt;0,IF(H272&gt;F272,(I272*F272*D272)/'DADOS GERAIS'!$B$24,(I272*H272*D272)/'DADOS GERAIS'!$B$24),"")</f>
        <v/>
      </c>
      <c r="K272" s="2"/>
      <c r="L272" s="19"/>
      <c r="M272" s="242" t="str">
        <f>IF(D272="","",IF(E272&gt;$E$14,"ERRO",J272+((K272*D272)+(L272/'DADOS GERAIS'!$B$23*D272))/'DADOS GERAIS'!$B$24*$E272))</f>
        <v/>
      </c>
    </row>
    <row r="273" spans="1:13" x14ac:dyDescent="0.2">
      <c r="A273" s="60"/>
      <c r="B273" s="26"/>
      <c r="C273" s="31"/>
      <c r="D273" s="33"/>
      <c r="E273" s="72"/>
      <c r="F273" s="71"/>
      <c r="G273" s="211" t="str">
        <f>IF(F273&lt;&gt;0,IF(IF(IF((F273-('DADOS GERAIS'!$B$19-C273)*'DADOS GERAIS'!$B$23)&lt;'DADOS GERAIS'!$B$24,(F273-('DADOS GERAIS'!$B$19-C273)*'DADOS GERAIS'!$B$23),'DADOS GERAIS'!$B$24)&lt;('DADOS GERAIS'!$B$20-C273)*'DADOS GERAIS'!$B$23+12,IF((F273-('DADOS GERAIS'!$B$19-C273)*'DADOS GERAIS'!$B$23)&lt;'DADOS GERAIS'!$B$24,(F273-('DADOS GERAIS'!$B$19-C273)*'DADOS GERAIS'!$B$23),'DADOS GERAIS'!$B$24),('DADOS GERAIS'!$B$20-C273)*'DADOS GERAIS'!$B$23+12)&lt;0,0,IF(IF((F273-('DADOS GERAIS'!$B$19-C273)*'DADOS GERAIS'!$B$23)&lt;'DADOS GERAIS'!$B$24,(F273-('DADOS GERAIS'!$B$19-C273)*'DADOS GERAIS'!$B$23),'DADOS GERAIS'!$B$24)&lt;('DADOS GERAIS'!$B$20-C273)*'DADOS GERAIS'!$B$23+12,IF((F273-('DADOS GERAIS'!$B$19-C273)*'DADOS GERAIS'!$B$23)&lt;'DADOS GERAIS'!$B$24,(F273-('DADOS GERAIS'!$B$19-C273)*'DADOS GERAIS'!$B$23),'DADOS GERAIS'!$B$24),('DADOS GERAIS'!$B$20-C273)*'DADOS GERAIS'!$B$23+12)),"")</f>
        <v/>
      </c>
      <c r="H273" s="230" t="str">
        <f t="shared" si="6"/>
        <v/>
      </c>
      <c r="I273" s="232" t="str">
        <f t="shared" si="7"/>
        <v/>
      </c>
      <c r="J273" s="233" t="str">
        <f>IF(D273&lt;&gt;0,IF(H273&gt;F273,(I273*F273*D273)/'DADOS GERAIS'!$B$24,(I273*H273*D273)/'DADOS GERAIS'!$B$24),"")</f>
        <v/>
      </c>
      <c r="K273" s="2"/>
      <c r="L273" s="19"/>
      <c r="M273" s="242" t="str">
        <f>IF(D273="","",IF(E273&gt;$E$14,"ERRO",J273+((K273*D273)+(L273/'DADOS GERAIS'!$B$23*D273))/'DADOS GERAIS'!$B$24*$E273))</f>
        <v/>
      </c>
    </row>
    <row r="274" spans="1:13" x14ac:dyDescent="0.2">
      <c r="A274" s="60"/>
      <c r="B274" s="26"/>
      <c r="C274" s="31"/>
      <c r="D274" s="33"/>
      <c r="E274" s="72"/>
      <c r="F274" s="71"/>
      <c r="G274" s="211" t="str">
        <f>IF(F274&lt;&gt;0,IF(IF(IF((F274-('DADOS GERAIS'!$B$19-C274)*'DADOS GERAIS'!$B$23)&lt;'DADOS GERAIS'!$B$24,(F274-('DADOS GERAIS'!$B$19-C274)*'DADOS GERAIS'!$B$23),'DADOS GERAIS'!$B$24)&lt;('DADOS GERAIS'!$B$20-C274)*'DADOS GERAIS'!$B$23+12,IF((F274-('DADOS GERAIS'!$B$19-C274)*'DADOS GERAIS'!$B$23)&lt;'DADOS GERAIS'!$B$24,(F274-('DADOS GERAIS'!$B$19-C274)*'DADOS GERAIS'!$B$23),'DADOS GERAIS'!$B$24),('DADOS GERAIS'!$B$20-C274)*'DADOS GERAIS'!$B$23+12)&lt;0,0,IF(IF((F274-('DADOS GERAIS'!$B$19-C274)*'DADOS GERAIS'!$B$23)&lt;'DADOS GERAIS'!$B$24,(F274-('DADOS GERAIS'!$B$19-C274)*'DADOS GERAIS'!$B$23),'DADOS GERAIS'!$B$24)&lt;('DADOS GERAIS'!$B$20-C274)*'DADOS GERAIS'!$B$23+12,IF((F274-('DADOS GERAIS'!$B$19-C274)*'DADOS GERAIS'!$B$23)&lt;'DADOS GERAIS'!$B$24,(F274-('DADOS GERAIS'!$B$19-C274)*'DADOS GERAIS'!$B$23),'DADOS GERAIS'!$B$24),('DADOS GERAIS'!$B$20-C274)*'DADOS GERAIS'!$B$23+12)),"")</f>
        <v/>
      </c>
      <c r="H274" s="230" t="str">
        <f t="shared" si="6"/>
        <v/>
      </c>
      <c r="I274" s="232" t="str">
        <f t="shared" si="7"/>
        <v/>
      </c>
      <c r="J274" s="233" t="str">
        <f>IF(D274&lt;&gt;0,IF(H274&gt;F274,(I274*F274*D274)/'DADOS GERAIS'!$B$24,(I274*H274*D274)/'DADOS GERAIS'!$B$24),"")</f>
        <v/>
      </c>
      <c r="K274" s="2"/>
      <c r="L274" s="19"/>
      <c r="M274" s="242" t="str">
        <f>IF(D274="","",IF(E274&gt;$E$14,"ERRO",J274+((K274*D274)+(L274/'DADOS GERAIS'!$B$23*D274))/'DADOS GERAIS'!$B$24*$E274))</f>
        <v/>
      </c>
    </row>
    <row r="275" spans="1:13" x14ac:dyDescent="0.2">
      <c r="A275" s="60"/>
      <c r="B275" s="26"/>
      <c r="C275" s="31"/>
      <c r="D275" s="33"/>
      <c r="E275" s="72"/>
      <c r="F275" s="71"/>
      <c r="G275" s="211" t="str">
        <f>IF(F275&lt;&gt;0,IF(IF(IF((F275-('DADOS GERAIS'!$B$19-C275)*'DADOS GERAIS'!$B$23)&lt;'DADOS GERAIS'!$B$24,(F275-('DADOS GERAIS'!$B$19-C275)*'DADOS GERAIS'!$B$23),'DADOS GERAIS'!$B$24)&lt;('DADOS GERAIS'!$B$20-C275)*'DADOS GERAIS'!$B$23+12,IF((F275-('DADOS GERAIS'!$B$19-C275)*'DADOS GERAIS'!$B$23)&lt;'DADOS GERAIS'!$B$24,(F275-('DADOS GERAIS'!$B$19-C275)*'DADOS GERAIS'!$B$23),'DADOS GERAIS'!$B$24),('DADOS GERAIS'!$B$20-C275)*'DADOS GERAIS'!$B$23+12)&lt;0,0,IF(IF((F275-('DADOS GERAIS'!$B$19-C275)*'DADOS GERAIS'!$B$23)&lt;'DADOS GERAIS'!$B$24,(F275-('DADOS GERAIS'!$B$19-C275)*'DADOS GERAIS'!$B$23),'DADOS GERAIS'!$B$24)&lt;('DADOS GERAIS'!$B$20-C275)*'DADOS GERAIS'!$B$23+12,IF((F275-('DADOS GERAIS'!$B$19-C275)*'DADOS GERAIS'!$B$23)&lt;'DADOS GERAIS'!$B$24,(F275-('DADOS GERAIS'!$B$19-C275)*'DADOS GERAIS'!$B$23),'DADOS GERAIS'!$B$24),('DADOS GERAIS'!$B$20-C275)*'DADOS GERAIS'!$B$23+12)),"")</f>
        <v/>
      </c>
      <c r="H275" s="230" t="str">
        <f t="shared" ref="H275:H338" si="8">IF(D275&lt;&gt;"",IF(G275&gt;E275,E275,G275),"")</f>
        <v/>
      </c>
      <c r="I275" s="232" t="str">
        <f t="shared" ref="I275:I338" si="9">IF(D275&lt;&gt;"",B275/F275,"")</f>
        <v/>
      </c>
      <c r="J275" s="233" t="str">
        <f>IF(D275&lt;&gt;0,IF(H275&gt;F275,(I275*F275*D275)/'DADOS GERAIS'!$B$24,(I275*H275*D275)/'DADOS GERAIS'!$B$24),"")</f>
        <v/>
      </c>
      <c r="K275" s="2"/>
      <c r="L275" s="19"/>
      <c r="M275" s="242" t="str">
        <f>IF(D275="","",IF(E275&gt;$E$14,"ERRO",J275+((K275*D275)+(L275/'DADOS GERAIS'!$B$23*D275))/'DADOS GERAIS'!$B$24*$E275))</f>
        <v/>
      </c>
    </row>
    <row r="276" spans="1:13" x14ac:dyDescent="0.2">
      <c r="A276" s="60"/>
      <c r="B276" s="26"/>
      <c r="C276" s="31"/>
      <c r="D276" s="33"/>
      <c r="E276" s="72"/>
      <c r="F276" s="71"/>
      <c r="G276" s="211" t="str">
        <f>IF(F276&lt;&gt;0,IF(IF(IF((F276-('DADOS GERAIS'!$B$19-C276)*'DADOS GERAIS'!$B$23)&lt;'DADOS GERAIS'!$B$24,(F276-('DADOS GERAIS'!$B$19-C276)*'DADOS GERAIS'!$B$23),'DADOS GERAIS'!$B$24)&lt;('DADOS GERAIS'!$B$20-C276)*'DADOS GERAIS'!$B$23+12,IF((F276-('DADOS GERAIS'!$B$19-C276)*'DADOS GERAIS'!$B$23)&lt;'DADOS GERAIS'!$B$24,(F276-('DADOS GERAIS'!$B$19-C276)*'DADOS GERAIS'!$B$23),'DADOS GERAIS'!$B$24),('DADOS GERAIS'!$B$20-C276)*'DADOS GERAIS'!$B$23+12)&lt;0,0,IF(IF((F276-('DADOS GERAIS'!$B$19-C276)*'DADOS GERAIS'!$B$23)&lt;'DADOS GERAIS'!$B$24,(F276-('DADOS GERAIS'!$B$19-C276)*'DADOS GERAIS'!$B$23),'DADOS GERAIS'!$B$24)&lt;('DADOS GERAIS'!$B$20-C276)*'DADOS GERAIS'!$B$23+12,IF((F276-('DADOS GERAIS'!$B$19-C276)*'DADOS GERAIS'!$B$23)&lt;'DADOS GERAIS'!$B$24,(F276-('DADOS GERAIS'!$B$19-C276)*'DADOS GERAIS'!$B$23),'DADOS GERAIS'!$B$24),('DADOS GERAIS'!$B$20-C276)*'DADOS GERAIS'!$B$23+12)),"")</f>
        <v/>
      </c>
      <c r="H276" s="230" t="str">
        <f t="shared" si="8"/>
        <v/>
      </c>
      <c r="I276" s="232" t="str">
        <f t="shared" si="9"/>
        <v/>
      </c>
      <c r="J276" s="233" t="str">
        <f>IF(D276&lt;&gt;0,IF(H276&gt;F276,(I276*F276*D276)/'DADOS GERAIS'!$B$24,(I276*H276*D276)/'DADOS GERAIS'!$B$24),"")</f>
        <v/>
      </c>
      <c r="K276" s="2"/>
      <c r="L276" s="19"/>
      <c r="M276" s="242" t="str">
        <f>IF(D276="","",IF(E276&gt;$E$14,"ERRO",J276+((K276*D276)+(L276/'DADOS GERAIS'!$B$23*D276))/'DADOS GERAIS'!$B$24*$E276))</f>
        <v/>
      </c>
    </row>
    <row r="277" spans="1:13" x14ac:dyDescent="0.2">
      <c r="A277" s="60"/>
      <c r="B277" s="26"/>
      <c r="C277" s="31"/>
      <c r="D277" s="33"/>
      <c r="E277" s="72"/>
      <c r="F277" s="71"/>
      <c r="G277" s="211" t="str">
        <f>IF(F277&lt;&gt;0,IF(IF(IF((F277-('DADOS GERAIS'!$B$19-C277)*'DADOS GERAIS'!$B$23)&lt;'DADOS GERAIS'!$B$24,(F277-('DADOS GERAIS'!$B$19-C277)*'DADOS GERAIS'!$B$23),'DADOS GERAIS'!$B$24)&lt;('DADOS GERAIS'!$B$20-C277)*'DADOS GERAIS'!$B$23+12,IF((F277-('DADOS GERAIS'!$B$19-C277)*'DADOS GERAIS'!$B$23)&lt;'DADOS GERAIS'!$B$24,(F277-('DADOS GERAIS'!$B$19-C277)*'DADOS GERAIS'!$B$23),'DADOS GERAIS'!$B$24),('DADOS GERAIS'!$B$20-C277)*'DADOS GERAIS'!$B$23+12)&lt;0,0,IF(IF((F277-('DADOS GERAIS'!$B$19-C277)*'DADOS GERAIS'!$B$23)&lt;'DADOS GERAIS'!$B$24,(F277-('DADOS GERAIS'!$B$19-C277)*'DADOS GERAIS'!$B$23),'DADOS GERAIS'!$B$24)&lt;('DADOS GERAIS'!$B$20-C277)*'DADOS GERAIS'!$B$23+12,IF((F277-('DADOS GERAIS'!$B$19-C277)*'DADOS GERAIS'!$B$23)&lt;'DADOS GERAIS'!$B$24,(F277-('DADOS GERAIS'!$B$19-C277)*'DADOS GERAIS'!$B$23),'DADOS GERAIS'!$B$24),('DADOS GERAIS'!$B$20-C277)*'DADOS GERAIS'!$B$23+12)),"")</f>
        <v/>
      </c>
      <c r="H277" s="230" t="str">
        <f t="shared" si="8"/>
        <v/>
      </c>
      <c r="I277" s="232" t="str">
        <f t="shared" si="9"/>
        <v/>
      </c>
      <c r="J277" s="233" t="str">
        <f>IF(D277&lt;&gt;0,IF(H277&gt;F277,(I277*F277*D277)/'DADOS GERAIS'!$B$24,(I277*H277*D277)/'DADOS GERAIS'!$B$24),"")</f>
        <v/>
      </c>
      <c r="K277" s="2"/>
      <c r="L277" s="19"/>
      <c r="M277" s="242" t="str">
        <f>IF(D277="","",IF(E277&gt;$E$14,"ERRO",J277+((K277*D277)+(L277/'DADOS GERAIS'!$B$23*D277))/'DADOS GERAIS'!$B$24*$E277))</f>
        <v/>
      </c>
    </row>
    <row r="278" spans="1:13" x14ac:dyDescent="0.2">
      <c r="A278" s="60"/>
      <c r="B278" s="26"/>
      <c r="C278" s="31"/>
      <c r="D278" s="33"/>
      <c r="E278" s="72"/>
      <c r="F278" s="71"/>
      <c r="G278" s="211" t="str">
        <f>IF(F278&lt;&gt;0,IF(IF(IF((F278-('DADOS GERAIS'!$B$19-C278)*'DADOS GERAIS'!$B$23)&lt;'DADOS GERAIS'!$B$24,(F278-('DADOS GERAIS'!$B$19-C278)*'DADOS GERAIS'!$B$23),'DADOS GERAIS'!$B$24)&lt;('DADOS GERAIS'!$B$20-C278)*'DADOS GERAIS'!$B$23+12,IF((F278-('DADOS GERAIS'!$B$19-C278)*'DADOS GERAIS'!$B$23)&lt;'DADOS GERAIS'!$B$24,(F278-('DADOS GERAIS'!$B$19-C278)*'DADOS GERAIS'!$B$23),'DADOS GERAIS'!$B$24),('DADOS GERAIS'!$B$20-C278)*'DADOS GERAIS'!$B$23+12)&lt;0,0,IF(IF((F278-('DADOS GERAIS'!$B$19-C278)*'DADOS GERAIS'!$B$23)&lt;'DADOS GERAIS'!$B$24,(F278-('DADOS GERAIS'!$B$19-C278)*'DADOS GERAIS'!$B$23),'DADOS GERAIS'!$B$24)&lt;('DADOS GERAIS'!$B$20-C278)*'DADOS GERAIS'!$B$23+12,IF((F278-('DADOS GERAIS'!$B$19-C278)*'DADOS GERAIS'!$B$23)&lt;'DADOS GERAIS'!$B$24,(F278-('DADOS GERAIS'!$B$19-C278)*'DADOS GERAIS'!$B$23),'DADOS GERAIS'!$B$24),('DADOS GERAIS'!$B$20-C278)*'DADOS GERAIS'!$B$23+12)),"")</f>
        <v/>
      </c>
      <c r="H278" s="230" t="str">
        <f t="shared" si="8"/>
        <v/>
      </c>
      <c r="I278" s="232" t="str">
        <f t="shared" si="9"/>
        <v/>
      </c>
      <c r="J278" s="233" t="str">
        <f>IF(D278&lt;&gt;0,IF(H278&gt;F278,(I278*F278*D278)/'DADOS GERAIS'!$B$24,(I278*H278*D278)/'DADOS GERAIS'!$B$24),"")</f>
        <v/>
      </c>
      <c r="K278" s="2"/>
      <c r="L278" s="19"/>
      <c r="M278" s="242" t="str">
        <f>IF(D278="","",IF(E278&gt;$E$14,"ERRO",J278+((K278*D278)+(L278/'DADOS GERAIS'!$B$23*D278))/'DADOS GERAIS'!$B$24*$E278))</f>
        <v/>
      </c>
    </row>
    <row r="279" spans="1:13" x14ac:dyDescent="0.2">
      <c r="A279" s="60"/>
      <c r="B279" s="26"/>
      <c r="C279" s="31"/>
      <c r="D279" s="33"/>
      <c r="E279" s="72"/>
      <c r="F279" s="71"/>
      <c r="G279" s="211" t="str">
        <f>IF(F279&lt;&gt;0,IF(IF(IF((F279-('DADOS GERAIS'!$B$19-C279)*'DADOS GERAIS'!$B$23)&lt;'DADOS GERAIS'!$B$24,(F279-('DADOS GERAIS'!$B$19-C279)*'DADOS GERAIS'!$B$23),'DADOS GERAIS'!$B$24)&lt;('DADOS GERAIS'!$B$20-C279)*'DADOS GERAIS'!$B$23+12,IF((F279-('DADOS GERAIS'!$B$19-C279)*'DADOS GERAIS'!$B$23)&lt;'DADOS GERAIS'!$B$24,(F279-('DADOS GERAIS'!$B$19-C279)*'DADOS GERAIS'!$B$23),'DADOS GERAIS'!$B$24),('DADOS GERAIS'!$B$20-C279)*'DADOS GERAIS'!$B$23+12)&lt;0,0,IF(IF((F279-('DADOS GERAIS'!$B$19-C279)*'DADOS GERAIS'!$B$23)&lt;'DADOS GERAIS'!$B$24,(F279-('DADOS GERAIS'!$B$19-C279)*'DADOS GERAIS'!$B$23),'DADOS GERAIS'!$B$24)&lt;('DADOS GERAIS'!$B$20-C279)*'DADOS GERAIS'!$B$23+12,IF((F279-('DADOS GERAIS'!$B$19-C279)*'DADOS GERAIS'!$B$23)&lt;'DADOS GERAIS'!$B$24,(F279-('DADOS GERAIS'!$B$19-C279)*'DADOS GERAIS'!$B$23),'DADOS GERAIS'!$B$24),('DADOS GERAIS'!$B$20-C279)*'DADOS GERAIS'!$B$23+12)),"")</f>
        <v/>
      </c>
      <c r="H279" s="230" t="str">
        <f t="shared" si="8"/>
        <v/>
      </c>
      <c r="I279" s="232" t="str">
        <f t="shared" si="9"/>
        <v/>
      </c>
      <c r="J279" s="233" t="str">
        <f>IF(D279&lt;&gt;0,IF(H279&gt;F279,(I279*F279*D279)/'DADOS GERAIS'!$B$24,(I279*H279*D279)/'DADOS GERAIS'!$B$24),"")</f>
        <v/>
      </c>
      <c r="K279" s="2"/>
      <c r="L279" s="19"/>
      <c r="M279" s="242" t="str">
        <f>IF(D279="","",IF(E279&gt;$E$14,"ERRO",J279+((K279*D279)+(L279/'DADOS GERAIS'!$B$23*D279))/'DADOS GERAIS'!$B$24*$E279))</f>
        <v/>
      </c>
    </row>
    <row r="280" spans="1:13" x14ac:dyDescent="0.2">
      <c r="A280" s="60"/>
      <c r="B280" s="26"/>
      <c r="C280" s="31"/>
      <c r="D280" s="33"/>
      <c r="E280" s="72"/>
      <c r="F280" s="71"/>
      <c r="G280" s="211" t="str">
        <f>IF(F280&lt;&gt;0,IF(IF(IF((F280-('DADOS GERAIS'!$B$19-C280)*'DADOS GERAIS'!$B$23)&lt;'DADOS GERAIS'!$B$24,(F280-('DADOS GERAIS'!$B$19-C280)*'DADOS GERAIS'!$B$23),'DADOS GERAIS'!$B$24)&lt;('DADOS GERAIS'!$B$20-C280)*'DADOS GERAIS'!$B$23+12,IF((F280-('DADOS GERAIS'!$B$19-C280)*'DADOS GERAIS'!$B$23)&lt;'DADOS GERAIS'!$B$24,(F280-('DADOS GERAIS'!$B$19-C280)*'DADOS GERAIS'!$B$23),'DADOS GERAIS'!$B$24),('DADOS GERAIS'!$B$20-C280)*'DADOS GERAIS'!$B$23+12)&lt;0,0,IF(IF((F280-('DADOS GERAIS'!$B$19-C280)*'DADOS GERAIS'!$B$23)&lt;'DADOS GERAIS'!$B$24,(F280-('DADOS GERAIS'!$B$19-C280)*'DADOS GERAIS'!$B$23),'DADOS GERAIS'!$B$24)&lt;('DADOS GERAIS'!$B$20-C280)*'DADOS GERAIS'!$B$23+12,IF((F280-('DADOS GERAIS'!$B$19-C280)*'DADOS GERAIS'!$B$23)&lt;'DADOS GERAIS'!$B$24,(F280-('DADOS GERAIS'!$B$19-C280)*'DADOS GERAIS'!$B$23),'DADOS GERAIS'!$B$24),('DADOS GERAIS'!$B$20-C280)*'DADOS GERAIS'!$B$23+12)),"")</f>
        <v/>
      </c>
      <c r="H280" s="230" t="str">
        <f t="shared" si="8"/>
        <v/>
      </c>
      <c r="I280" s="232" t="str">
        <f t="shared" si="9"/>
        <v/>
      </c>
      <c r="J280" s="233" t="str">
        <f>IF(D280&lt;&gt;0,IF(H280&gt;F280,(I280*F280*D280)/'DADOS GERAIS'!$B$24,(I280*H280*D280)/'DADOS GERAIS'!$B$24),"")</f>
        <v/>
      </c>
      <c r="K280" s="2"/>
      <c r="L280" s="19"/>
      <c r="M280" s="242" t="str">
        <f>IF(D280="","",IF(E280&gt;$E$14,"ERRO",J280+((K280*D280)+(L280/'DADOS GERAIS'!$B$23*D280))/'DADOS GERAIS'!$B$24*$E280))</f>
        <v/>
      </c>
    </row>
    <row r="281" spans="1:13" x14ac:dyDescent="0.2">
      <c r="A281" s="60"/>
      <c r="B281" s="26"/>
      <c r="C281" s="31"/>
      <c r="D281" s="33"/>
      <c r="E281" s="72"/>
      <c r="F281" s="71"/>
      <c r="G281" s="211" t="str">
        <f>IF(F281&lt;&gt;0,IF(IF(IF((F281-('DADOS GERAIS'!$B$19-C281)*'DADOS GERAIS'!$B$23)&lt;'DADOS GERAIS'!$B$24,(F281-('DADOS GERAIS'!$B$19-C281)*'DADOS GERAIS'!$B$23),'DADOS GERAIS'!$B$24)&lt;('DADOS GERAIS'!$B$20-C281)*'DADOS GERAIS'!$B$23+12,IF((F281-('DADOS GERAIS'!$B$19-C281)*'DADOS GERAIS'!$B$23)&lt;'DADOS GERAIS'!$B$24,(F281-('DADOS GERAIS'!$B$19-C281)*'DADOS GERAIS'!$B$23),'DADOS GERAIS'!$B$24),('DADOS GERAIS'!$B$20-C281)*'DADOS GERAIS'!$B$23+12)&lt;0,0,IF(IF((F281-('DADOS GERAIS'!$B$19-C281)*'DADOS GERAIS'!$B$23)&lt;'DADOS GERAIS'!$B$24,(F281-('DADOS GERAIS'!$B$19-C281)*'DADOS GERAIS'!$B$23),'DADOS GERAIS'!$B$24)&lt;('DADOS GERAIS'!$B$20-C281)*'DADOS GERAIS'!$B$23+12,IF((F281-('DADOS GERAIS'!$B$19-C281)*'DADOS GERAIS'!$B$23)&lt;'DADOS GERAIS'!$B$24,(F281-('DADOS GERAIS'!$B$19-C281)*'DADOS GERAIS'!$B$23),'DADOS GERAIS'!$B$24),('DADOS GERAIS'!$B$20-C281)*'DADOS GERAIS'!$B$23+12)),"")</f>
        <v/>
      </c>
      <c r="H281" s="230" t="str">
        <f t="shared" si="8"/>
        <v/>
      </c>
      <c r="I281" s="232" t="str">
        <f t="shared" si="9"/>
        <v/>
      </c>
      <c r="J281" s="233" t="str">
        <f>IF(D281&lt;&gt;0,IF(H281&gt;F281,(I281*F281*D281)/'DADOS GERAIS'!$B$24,(I281*H281*D281)/'DADOS GERAIS'!$B$24),"")</f>
        <v/>
      </c>
      <c r="K281" s="2"/>
      <c r="L281" s="19"/>
      <c r="M281" s="242" t="str">
        <f>IF(D281="","",IF(E281&gt;$E$14,"ERRO",J281+((K281*D281)+(L281/'DADOS GERAIS'!$B$23*D281))/'DADOS GERAIS'!$B$24*$E281))</f>
        <v/>
      </c>
    </row>
    <row r="282" spans="1:13" x14ac:dyDescent="0.2">
      <c r="A282" s="60"/>
      <c r="B282" s="26"/>
      <c r="C282" s="31"/>
      <c r="D282" s="33"/>
      <c r="E282" s="72"/>
      <c r="F282" s="71"/>
      <c r="G282" s="211" t="str">
        <f>IF(F282&lt;&gt;0,IF(IF(IF((F282-('DADOS GERAIS'!$B$19-C282)*'DADOS GERAIS'!$B$23)&lt;'DADOS GERAIS'!$B$24,(F282-('DADOS GERAIS'!$B$19-C282)*'DADOS GERAIS'!$B$23),'DADOS GERAIS'!$B$24)&lt;('DADOS GERAIS'!$B$20-C282)*'DADOS GERAIS'!$B$23+12,IF((F282-('DADOS GERAIS'!$B$19-C282)*'DADOS GERAIS'!$B$23)&lt;'DADOS GERAIS'!$B$24,(F282-('DADOS GERAIS'!$B$19-C282)*'DADOS GERAIS'!$B$23),'DADOS GERAIS'!$B$24),('DADOS GERAIS'!$B$20-C282)*'DADOS GERAIS'!$B$23+12)&lt;0,0,IF(IF((F282-('DADOS GERAIS'!$B$19-C282)*'DADOS GERAIS'!$B$23)&lt;'DADOS GERAIS'!$B$24,(F282-('DADOS GERAIS'!$B$19-C282)*'DADOS GERAIS'!$B$23),'DADOS GERAIS'!$B$24)&lt;('DADOS GERAIS'!$B$20-C282)*'DADOS GERAIS'!$B$23+12,IF((F282-('DADOS GERAIS'!$B$19-C282)*'DADOS GERAIS'!$B$23)&lt;'DADOS GERAIS'!$B$24,(F282-('DADOS GERAIS'!$B$19-C282)*'DADOS GERAIS'!$B$23),'DADOS GERAIS'!$B$24),('DADOS GERAIS'!$B$20-C282)*'DADOS GERAIS'!$B$23+12)),"")</f>
        <v/>
      </c>
      <c r="H282" s="230" t="str">
        <f t="shared" si="8"/>
        <v/>
      </c>
      <c r="I282" s="232" t="str">
        <f t="shared" si="9"/>
        <v/>
      </c>
      <c r="J282" s="233" t="str">
        <f>IF(D282&lt;&gt;0,IF(H282&gt;F282,(I282*F282*D282)/'DADOS GERAIS'!$B$24,(I282*H282*D282)/'DADOS GERAIS'!$B$24),"")</f>
        <v/>
      </c>
      <c r="K282" s="2"/>
      <c r="L282" s="19"/>
      <c r="M282" s="242" t="str">
        <f>IF(D282="","",IF(E282&gt;$E$14,"ERRO",J282+((K282*D282)+(L282/'DADOS GERAIS'!$B$23*D282))/'DADOS GERAIS'!$B$24*$E282))</f>
        <v/>
      </c>
    </row>
    <row r="283" spans="1:13" x14ac:dyDescent="0.2">
      <c r="A283" s="60"/>
      <c r="B283" s="26"/>
      <c r="C283" s="31"/>
      <c r="D283" s="33"/>
      <c r="E283" s="72"/>
      <c r="F283" s="71"/>
      <c r="G283" s="211" t="str">
        <f>IF(F283&lt;&gt;0,IF(IF(IF((F283-('DADOS GERAIS'!$B$19-C283)*'DADOS GERAIS'!$B$23)&lt;'DADOS GERAIS'!$B$24,(F283-('DADOS GERAIS'!$B$19-C283)*'DADOS GERAIS'!$B$23),'DADOS GERAIS'!$B$24)&lt;('DADOS GERAIS'!$B$20-C283)*'DADOS GERAIS'!$B$23+12,IF((F283-('DADOS GERAIS'!$B$19-C283)*'DADOS GERAIS'!$B$23)&lt;'DADOS GERAIS'!$B$24,(F283-('DADOS GERAIS'!$B$19-C283)*'DADOS GERAIS'!$B$23),'DADOS GERAIS'!$B$24),('DADOS GERAIS'!$B$20-C283)*'DADOS GERAIS'!$B$23+12)&lt;0,0,IF(IF((F283-('DADOS GERAIS'!$B$19-C283)*'DADOS GERAIS'!$B$23)&lt;'DADOS GERAIS'!$B$24,(F283-('DADOS GERAIS'!$B$19-C283)*'DADOS GERAIS'!$B$23),'DADOS GERAIS'!$B$24)&lt;('DADOS GERAIS'!$B$20-C283)*'DADOS GERAIS'!$B$23+12,IF((F283-('DADOS GERAIS'!$B$19-C283)*'DADOS GERAIS'!$B$23)&lt;'DADOS GERAIS'!$B$24,(F283-('DADOS GERAIS'!$B$19-C283)*'DADOS GERAIS'!$B$23),'DADOS GERAIS'!$B$24),('DADOS GERAIS'!$B$20-C283)*'DADOS GERAIS'!$B$23+12)),"")</f>
        <v/>
      </c>
      <c r="H283" s="230" t="str">
        <f t="shared" si="8"/>
        <v/>
      </c>
      <c r="I283" s="232" t="str">
        <f t="shared" si="9"/>
        <v/>
      </c>
      <c r="J283" s="233" t="str">
        <f>IF(D283&lt;&gt;0,IF(H283&gt;F283,(I283*F283*D283)/'DADOS GERAIS'!$B$24,(I283*H283*D283)/'DADOS GERAIS'!$B$24),"")</f>
        <v/>
      </c>
      <c r="K283" s="2"/>
      <c r="L283" s="19"/>
      <c r="M283" s="242" t="str">
        <f>IF(D283="","",IF(E283&gt;$E$14,"ERRO",J283+((K283*D283)+(L283/'DADOS GERAIS'!$B$23*D283))/'DADOS GERAIS'!$B$24*$E283))</f>
        <v/>
      </c>
    </row>
    <row r="284" spans="1:13" x14ac:dyDescent="0.2">
      <c r="A284" s="60"/>
      <c r="B284" s="26"/>
      <c r="C284" s="31"/>
      <c r="D284" s="33"/>
      <c r="E284" s="72"/>
      <c r="F284" s="71"/>
      <c r="G284" s="211" t="str">
        <f>IF(F284&lt;&gt;0,IF(IF(IF((F284-('DADOS GERAIS'!$B$19-C284)*'DADOS GERAIS'!$B$23)&lt;'DADOS GERAIS'!$B$24,(F284-('DADOS GERAIS'!$B$19-C284)*'DADOS GERAIS'!$B$23),'DADOS GERAIS'!$B$24)&lt;('DADOS GERAIS'!$B$20-C284)*'DADOS GERAIS'!$B$23+12,IF((F284-('DADOS GERAIS'!$B$19-C284)*'DADOS GERAIS'!$B$23)&lt;'DADOS GERAIS'!$B$24,(F284-('DADOS GERAIS'!$B$19-C284)*'DADOS GERAIS'!$B$23),'DADOS GERAIS'!$B$24),('DADOS GERAIS'!$B$20-C284)*'DADOS GERAIS'!$B$23+12)&lt;0,0,IF(IF((F284-('DADOS GERAIS'!$B$19-C284)*'DADOS GERAIS'!$B$23)&lt;'DADOS GERAIS'!$B$24,(F284-('DADOS GERAIS'!$B$19-C284)*'DADOS GERAIS'!$B$23),'DADOS GERAIS'!$B$24)&lt;('DADOS GERAIS'!$B$20-C284)*'DADOS GERAIS'!$B$23+12,IF((F284-('DADOS GERAIS'!$B$19-C284)*'DADOS GERAIS'!$B$23)&lt;'DADOS GERAIS'!$B$24,(F284-('DADOS GERAIS'!$B$19-C284)*'DADOS GERAIS'!$B$23),'DADOS GERAIS'!$B$24),('DADOS GERAIS'!$B$20-C284)*'DADOS GERAIS'!$B$23+12)),"")</f>
        <v/>
      </c>
      <c r="H284" s="230" t="str">
        <f t="shared" si="8"/>
        <v/>
      </c>
      <c r="I284" s="232" t="str">
        <f t="shared" si="9"/>
        <v/>
      </c>
      <c r="J284" s="233" t="str">
        <f>IF(D284&lt;&gt;0,IF(H284&gt;F284,(I284*F284*D284)/'DADOS GERAIS'!$B$24,(I284*H284*D284)/'DADOS GERAIS'!$B$24),"")</f>
        <v/>
      </c>
      <c r="K284" s="2"/>
      <c r="L284" s="19"/>
      <c r="M284" s="242" t="str">
        <f>IF(D284="","",IF(E284&gt;$E$14,"ERRO",J284+((K284*D284)+(L284/'DADOS GERAIS'!$B$23*D284))/'DADOS GERAIS'!$B$24*$E284))</f>
        <v/>
      </c>
    </row>
    <row r="285" spans="1:13" x14ac:dyDescent="0.2">
      <c r="A285" s="60"/>
      <c r="B285" s="26"/>
      <c r="C285" s="31"/>
      <c r="D285" s="33"/>
      <c r="E285" s="72"/>
      <c r="F285" s="71"/>
      <c r="G285" s="211" t="str">
        <f>IF(F285&lt;&gt;0,IF(IF(IF((F285-('DADOS GERAIS'!$B$19-C285)*'DADOS GERAIS'!$B$23)&lt;'DADOS GERAIS'!$B$24,(F285-('DADOS GERAIS'!$B$19-C285)*'DADOS GERAIS'!$B$23),'DADOS GERAIS'!$B$24)&lt;('DADOS GERAIS'!$B$20-C285)*'DADOS GERAIS'!$B$23+12,IF((F285-('DADOS GERAIS'!$B$19-C285)*'DADOS GERAIS'!$B$23)&lt;'DADOS GERAIS'!$B$24,(F285-('DADOS GERAIS'!$B$19-C285)*'DADOS GERAIS'!$B$23),'DADOS GERAIS'!$B$24),('DADOS GERAIS'!$B$20-C285)*'DADOS GERAIS'!$B$23+12)&lt;0,0,IF(IF((F285-('DADOS GERAIS'!$B$19-C285)*'DADOS GERAIS'!$B$23)&lt;'DADOS GERAIS'!$B$24,(F285-('DADOS GERAIS'!$B$19-C285)*'DADOS GERAIS'!$B$23),'DADOS GERAIS'!$B$24)&lt;('DADOS GERAIS'!$B$20-C285)*'DADOS GERAIS'!$B$23+12,IF((F285-('DADOS GERAIS'!$B$19-C285)*'DADOS GERAIS'!$B$23)&lt;'DADOS GERAIS'!$B$24,(F285-('DADOS GERAIS'!$B$19-C285)*'DADOS GERAIS'!$B$23),'DADOS GERAIS'!$B$24),('DADOS GERAIS'!$B$20-C285)*'DADOS GERAIS'!$B$23+12)),"")</f>
        <v/>
      </c>
      <c r="H285" s="230" t="str">
        <f t="shared" si="8"/>
        <v/>
      </c>
      <c r="I285" s="232" t="str">
        <f t="shared" si="9"/>
        <v/>
      </c>
      <c r="J285" s="233" t="str">
        <f>IF(D285&lt;&gt;0,IF(H285&gt;F285,(I285*F285*D285)/'DADOS GERAIS'!$B$24,(I285*H285*D285)/'DADOS GERAIS'!$B$24),"")</f>
        <v/>
      </c>
      <c r="K285" s="2"/>
      <c r="L285" s="19"/>
      <c r="M285" s="242" t="str">
        <f>IF(D285="","",IF(E285&gt;$E$14,"ERRO",J285+((K285*D285)+(L285/'DADOS GERAIS'!$B$23*D285))/'DADOS GERAIS'!$B$24*$E285))</f>
        <v/>
      </c>
    </row>
    <row r="286" spans="1:13" x14ac:dyDescent="0.2">
      <c r="A286" s="60"/>
      <c r="B286" s="26"/>
      <c r="C286" s="31"/>
      <c r="D286" s="33"/>
      <c r="E286" s="72"/>
      <c r="F286" s="71"/>
      <c r="G286" s="211" t="str">
        <f>IF(F286&lt;&gt;0,IF(IF(IF((F286-('DADOS GERAIS'!$B$19-C286)*'DADOS GERAIS'!$B$23)&lt;'DADOS GERAIS'!$B$24,(F286-('DADOS GERAIS'!$B$19-C286)*'DADOS GERAIS'!$B$23),'DADOS GERAIS'!$B$24)&lt;('DADOS GERAIS'!$B$20-C286)*'DADOS GERAIS'!$B$23+12,IF((F286-('DADOS GERAIS'!$B$19-C286)*'DADOS GERAIS'!$B$23)&lt;'DADOS GERAIS'!$B$24,(F286-('DADOS GERAIS'!$B$19-C286)*'DADOS GERAIS'!$B$23),'DADOS GERAIS'!$B$24),('DADOS GERAIS'!$B$20-C286)*'DADOS GERAIS'!$B$23+12)&lt;0,0,IF(IF((F286-('DADOS GERAIS'!$B$19-C286)*'DADOS GERAIS'!$B$23)&lt;'DADOS GERAIS'!$B$24,(F286-('DADOS GERAIS'!$B$19-C286)*'DADOS GERAIS'!$B$23),'DADOS GERAIS'!$B$24)&lt;('DADOS GERAIS'!$B$20-C286)*'DADOS GERAIS'!$B$23+12,IF((F286-('DADOS GERAIS'!$B$19-C286)*'DADOS GERAIS'!$B$23)&lt;'DADOS GERAIS'!$B$24,(F286-('DADOS GERAIS'!$B$19-C286)*'DADOS GERAIS'!$B$23),'DADOS GERAIS'!$B$24),('DADOS GERAIS'!$B$20-C286)*'DADOS GERAIS'!$B$23+12)),"")</f>
        <v/>
      </c>
      <c r="H286" s="230" t="str">
        <f t="shared" si="8"/>
        <v/>
      </c>
      <c r="I286" s="232" t="str">
        <f t="shared" si="9"/>
        <v/>
      </c>
      <c r="J286" s="233" t="str">
        <f>IF(D286&lt;&gt;0,IF(H286&gt;F286,(I286*F286*D286)/'DADOS GERAIS'!$B$24,(I286*H286*D286)/'DADOS GERAIS'!$B$24),"")</f>
        <v/>
      </c>
      <c r="K286" s="2"/>
      <c r="L286" s="19"/>
      <c r="M286" s="242" t="str">
        <f>IF(D286="","",IF(E286&gt;$E$14,"ERRO",J286+((K286*D286)+(L286/'DADOS GERAIS'!$B$23*D286))/'DADOS GERAIS'!$B$24*$E286))</f>
        <v/>
      </c>
    </row>
    <row r="287" spans="1:13" x14ac:dyDescent="0.2">
      <c r="A287" s="60"/>
      <c r="B287" s="26"/>
      <c r="C287" s="31"/>
      <c r="D287" s="33"/>
      <c r="E287" s="72"/>
      <c r="F287" s="71"/>
      <c r="G287" s="211" t="str">
        <f>IF(F287&lt;&gt;0,IF(IF(IF((F287-('DADOS GERAIS'!$B$19-C287)*'DADOS GERAIS'!$B$23)&lt;'DADOS GERAIS'!$B$24,(F287-('DADOS GERAIS'!$B$19-C287)*'DADOS GERAIS'!$B$23),'DADOS GERAIS'!$B$24)&lt;('DADOS GERAIS'!$B$20-C287)*'DADOS GERAIS'!$B$23+12,IF((F287-('DADOS GERAIS'!$B$19-C287)*'DADOS GERAIS'!$B$23)&lt;'DADOS GERAIS'!$B$24,(F287-('DADOS GERAIS'!$B$19-C287)*'DADOS GERAIS'!$B$23),'DADOS GERAIS'!$B$24),('DADOS GERAIS'!$B$20-C287)*'DADOS GERAIS'!$B$23+12)&lt;0,0,IF(IF((F287-('DADOS GERAIS'!$B$19-C287)*'DADOS GERAIS'!$B$23)&lt;'DADOS GERAIS'!$B$24,(F287-('DADOS GERAIS'!$B$19-C287)*'DADOS GERAIS'!$B$23),'DADOS GERAIS'!$B$24)&lt;('DADOS GERAIS'!$B$20-C287)*'DADOS GERAIS'!$B$23+12,IF((F287-('DADOS GERAIS'!$B$19-C287)*'DADOS GERAIS'!$B$23)&lt;'DADOS GERAIS'!$B$24,(F287-('DADOS GERAIS'!$B$19-C287)*'DADOS GERAIS'!$B$23),'DADOS GERAIS'!$B$24),('DADOS GERAIS'!$B$20-C287)*'DADOS GERAIS'!$B$23+12)),"")</f>
        <v/>
      </c>
      <c r="H287" s="230" t="str">
        <f t="shared" si="8"/>
        <v/>
      </c>
      <c r="I287" s="232" t="str">
        <f t="shared" si="9"/>
        <v/>
      </c>
      <c r="J287" s="233" t="str">
        <f>IF(D287&lt;&gt;0,IF(H287&gt;F287,(I287*F287*D287)/'DADOS GERAIS'!$B$24,(I287*H287*D287)/'DADOS GERAIS'!$B$24),"")</f>
        <v/>
      </c>
      <c r="K287" s="2"/>
      <c r="L287" s="19"/>
      <c r="M287" s="242" t="str">
        <f>IF(D287="","",IF(E287&gt;$E$14,"ERRO",J287+((K287*D287)+(L287/'DADOS GERAIS'!$B$23*D287))/'DADOS GERAIS'!$B$24*$E287))</f>
        <v/>
      </c>
    </row>
    <row r="288" spans="1:13" x14ac:dyDescent="0.2">
      <c r="A288" s="60"/>
      <c r="B288" s="26"/>
      <c r="C288" s="31"/>
      <c r="D288" s="33"/>
      <c r="E288" s="72"/>
      <c r="F288" s="71"/>
      <c r="G288" s="211" t="str">
        <f>IF(F288&lt;&gt;0,IF(IF(IF((F288-('DADOS GERAIS'!$B$19-C288)*'DADOS GERAIS'!$B$23)&lt;'DADOS GERAIS'!$B$24,(F288-('DADOS GERAIS'!$B$19-C288)*'DADOS GERAIS'!$B$23),'DADOS GERAIS'!$B$24)&lt;('DADOS GERAIS'!$B$20-C288)*'DADOS GERAIS'!$B$23+12,IF((F288-('DADOS GERAIS'!$B$19-C288)*'DADOS GERAIS'!$B$23)&lt;'DADOS GERAIS'!$B$24,(F288-('DADOS GERAIS'!$B$19-C288)*'DADOS GERAIS'!$B$23),'DADOS GERAIS'!$B$24),('DADOS GERAIS'!$B$20-C288)*'DADOS GERAIS'!$B$23+12)&lt;0,0,IF(IF((F288-('DADOS GERAIS'!$B$19-C288)*'DADOS GERAIS'!$B$23)&lt;'DADOS GERAIS'!$B$24,(F288-('DADOS GERAIS'!$B$19-C288)*'DADOS GERAIS'!$B$23),'DADOS GERAIS'!$B$24)&lt;('DADOS GERAIS'!$B$20-C288)*'DADOS GERAIS'!$B$23+12,IF((F288-('DADOS GERAIS'!$B$19-C288)*'DADOS GERAIS'!$B$23)&lt;'DADOS GERAIS'!$B$24,(F288-('DADOS GERAIS'!$B$19-C288)*'DADOS GERAIS'!$B$23),'DADOS GERAIS'!$B$24),('DADOS GERAIS'!$B$20-C288)*'DADOS GERAIS'!$B$23+12)),"")</f>
        <v/>
      </c>
      <c r="H288" s="230" t="str">
        <f t="shared" si="8"/>
        <v/>
      </c>
      <c r="I288" s="232" t="str">
        <f t="shared" si="9"/>
        <v/>
      </c>
      <c r="J288" s="233" t="str">
        <f>IF(D288&lt;&gt;0,IF(H288&gt;F288,(I288*F288*D288)/'DADOS GERAIS'!$B$24,(I288*H288*D288)/'DADOS GERAIS'!$B$24),"")</f>
        <v/>
      </c>
      <c r="K288" s="2"/>
      <c r="L288" s="19"/>
      <c r="M288" s="242" t="str">
        <f>IF(D288="","",IF(E288&gt;$E$14,"ERRO",J288+((K288*D288)+(L288/'DADOS GERAIS'!$B$23*D288))/'DADOS GERAIS'!$B$24*$E288))</f>
        <v/>
      </c>
    </row>
    <row r="289" spans="1:13" x14ac:dyDescent="0.2">
      <c r="A289" s="60"/>
      <c r="B289" s="26"/>
      <c r="C289" s="31"/>
      <c r="D289" s="33"/>
      <c r="E289" s="72"/>
      <c r="F289" s="71"/>
      <c r="G289" s="211" t="str">
        <f>IF(F289&lt;&gt;0,IF(IF(IF((F289-('DADOS GERAIS'!$B$19-C289)*'DADOS GERAIS'!$B$23)&lt;'DADOS GERAIS'!$B$24,(F289-('DADOS GERAIS'!$B$19-C289)*'DADOS GERAIS'!$B$23),'DADOS GERAIS'!$B$24)&lt;('DADOS GERAIS'!$B$20-C289)*'DADOS GERAIS'!$B$23+12,IF((F289-('DADOS GERAIS'!$B$19-C289)*'DADOS GERAIS'!$B$23)&lt;'DADOS GERAIS'!$B$24,(F289-('DADOS GERAIS'!$B$19-C289)*'DADOS GERAIS'!$B$23),'DADOS GERAIS'!$B$24),('DADOS GERAIS'!$B$20-C289)*'DADOS GERAIS'!$B$23+12)&lt;0,0,IF(IF((F289-('DADOS GERAIS'!$B$19-C289)*'DADOS GERAIS'!$B$23)&lt;'DADOS GERAIS'!$B$24,(F289-('DADOS GERAIS'!$B$19-C289)*'DADOS GERAIS'!$B$23),'DADOS GERAIS'!$B$24)&lt;('DADOS GERAIS'!$B$20-C289)*'DADOS GERAIS'!$B$23+12,IF((F289-('DADOS GERAIS'!$B$19-C289)*'DADOS GERAIS'!$B$23)&lt;'DADOS GERAIS'!$B$24,(F289-('DADOS GERAIS'!$B$19-C289)*'DADOS GERAIS'!$B$23),'DADOS GERAIS'!$B$24),('DADOS GERAIS'!$B$20-C289)*'DADOS GERAIS'!$B$23+12)),"")</f>
        <v/>
      </c>
      <c r="H289" s="230" t="str">
        <f t="shared" si="8"/>
        <v/>
      </c>
      <c r="I289" s="232" t="str">
        <f t="shared" si="9"/>
        <v/>
      </c>
      <c r="J289" s="233" t="str">
        <f>IF(D289&lt;&gt;0,IF(H289&gt;F289,(I289*F289*D289)/'DADOS GERAIS'!$B$24,(I289*H289*D289)/'DADOS GERAIS'!$B$24),"")</f>
        <v/>
      </c>
      <c r="K289" s="2"/>
      <c r="L289" s="19"/>
      <c r="M289" s="242" t="str">
        <f>IF(D289="","",IF(E289&gt;$E$14,"ERRO",J289+((K289*D289)+(L289/'DADOS GERAIS'!$B$23*D289))/'DADOS GERAIS'!$B$24*$E289))</f>
        <v/>
      </c>
    </row>
    <row r="290" spans="1:13" x14ac:dyDescent="0.2">
      <c r="A290" s="60"/>
      <c r="B290" s="26"/>
      <c r="C290" s="31"/>
      <c r="D290" s="33"/>
      <c r="E290" s="72"/>
      <c r="F290" s="71"/>
      <c r="G290" s="211" t="str">
        <f>IF(F290&lt;&gt;0,IF(IF(IF((F290-('DADOS GERAIS'!$B$19-C290)*'DADOS GERAIS'!$B$23)&lt;'DADOS GERAIS'!$B$24,(F290-('DADOS GERAIS'!$B$19-C290)*'DADOS GERAIS'!$B$23),'DADOS GERAIS'!$B$24)&lt;('DADOS GERAIS'!$B$20-C290)*'DADOS GERAIS'!$B$23+12,IF((F290-('DADOS GERAIS'!$B$19-C290)*'DADOS GERAIS'!$B$23)&lt;'DADOS GERAIS'!$B$24,(F290-('DADOS GERAIS'!$B$19-C290)*'DADOS GERAIS'!$B$23),'DADOS GERAIS'!$B$24),('DADOS GERAIS'!$B$20-C290)*'DADOS GERAIS'!$B$23+12)&lt;0,0,IF(IF((F290-('DADOS GERAIS'!$B$19-C290)*'DADOS GERAIS'!$B$23)&lt;'DADOS GERAIS'!$B$24,(F290-('DADOS GERAIS'!$B$19-C290)*'DADOS GERAIS'!$B$23),'DADOS GERAIS'!$B$24)&lt;('DADOS GERAIS'!$B$20-C290)*'DADOS GERAIS'!$B$23+12,IF((F290-('DADOS GERAIS'!$B$19-C290)*'DADOS GERAIS'!$B$23)&lt;'DADOS GERAIS'!$B$24,(F290-('DADOS GERAIS'!$B$19-C290)*'DADOS GERAIS'!$B$23),'DADOS GERAIS'!$B$24),('DADOS GERAIS'!$B$20-C290)*'DADOS GERAIS'!$B$23+12)),"")</f>
        <v/>
      </c>
      <c r="H290" s="230" t="str">
        <f t="shared" si="8"/>
        <v/>
      </c>
      <c r="I290" s="232" t="str">
        <f t="shared" si="9"/>
        <v/>
      </c>
      <c r="J290" s="233" t="str">
        <f>IF(D290&lt;&gt;0,IF(H290&gt;F290,(I290*F290*D290)/'DADOS GERAIS'!$B$24,(I290*H290*D290)/'DADOS GERAIS'!$B$24),"")</f>
        <v/>
      </c>
      <c r="K290" s="2"/>
      <c r="L290" s="19"/>
      <c r="M290" s="242" t="str">
        <f>IF(D290="","",IF(E290&gt;$E$14,"ERRO",J290+((K290*D290)+(L290/'DADOS GERAIS'!$B$23*D290))/'DADOS GERAIS'!$B$24*$E290))</f>
        <v/>
      </c>
    </row>
    <row r="291" spans="1:13" x14ac:dyDescent="0.2">
      <c r="A291" s="60"/>
      <c r="B291" s="26"/>
      <c r="C291" s="31"/>
      <c r="D291" s="33"/>
      <c r="E291" s="72"/>
      <c r="F291" s="71"/>
      <c r="G291" s="211" t="str">
        <f>IF(F291&lt;&gt;0,IF(IF(IF((F291-('DADOS GERAIS'!$B$19-C291)*'DADOS GERAIS'!$B$23)&lt;'DADOS GERAIS'!$B$24,(F291-('DADOS GERAIS'!$B$19-C291)*'DADOS GERAIS'!$B$23),'DADOS GERAIS'!$B$24)&lt;('DADOS GERAIS'!$B$20-C291)*'DADOS GERAIS'!$B$23+12,IF((F291-('DADOS GERAIS'!$B$19-C291)*'DADOS GERAIS'!$B$23)&lt;'DADOS GERAIS'!$B$24,(F291-('DADOS GERAIS'!$B$19-C291)*'DADOS GERAIS'!$B$23),'DADOS GERAIS'!$B$24),('DADOS GERAIS'!$B$20-C291)*'DADOS GERAIS'!$B$23+12)&lt;0,0,IF(IF((F291-('DADOS GERAIS'!$B$19-C291)*'DADOS GERAIS'!$B$23)&lt;'DADOS GERAIS'!$B$24,(F291-('DADOS GERAIS'!$B$19-C291)*'DADOS GERAIS'!$B$23),'DADOS GERAIS'!$B$24)&lt;('DADOS GERAIS'!$B$20-C291)*'DADOS GERAIS'!$B$23+12,IF((F291-('DADOS GERAIS'!$B$19-C291)*'DADOS GERAIS'!$B$23)&lt;'DADOS GERAIS'!$B$24,(F291-('DADOS GERAIS'!$B$19-C291)*'DADOS GERAIS'!$B$23),'DADOS GERAIS'!$B$24),('DADOS GERAIS'!$B$20-C291)*'DADOS GERAIS'!$B$23+12)),"")</f>
        <v/>
      </c>
      <c r="H291" s="230" t="str">
        <f t="shared" si="8"/>
        <v/>
      </c>
      <c r="I291" s="232" t="str">
        <f t="shared" si="9"/>
        <v/>
      </c>
      <c r="J291" s="233" t="str">
        <f>IF(D291&lt;&gt;0,IF(H291&gt;F291,(I291*F291*D291)/'DADOS GERAIS'!$B$24,(I291*H291*D291)/'DADOS GERAIS'!$B$24),"")</f>
        <v/>
      </c>
      <c r="K291" s="2"/>
      <c r="L291" s="19"/>
      <c r="M291" s="242" t="str">
        <f>IF(D291="","",IF(E291&gt;$E$14,"ERRO",J291+((K291*D291)+(L291/'DADOS GERAIS'!$B$23*D291))/'DADOS GERAIS'!$B$24*$E291))</f>
        <v/>
      </c>
    </row>
    <row r="292" spans="1:13" x14ac:dyDescent="0.2">
      <c r="A292" s="60"/>
      <c r="B292" s="26"/>
      <c r="C292" s="31"/>
      <c r="D292" s="33"/>
      <c r="E292" s="72"/>
      <c r="F292" s="71"/>
      <c r="G292" s="211" t="str">
        <f>IF(F292&lt;&gt;0,IF(IF(IF((F292-('DADOS GERAIS'!$B$19-C292)*'DADOS GERAIS'!$B$23)&lt;'DADOS GERAIS'!$B$24,(F292-('DADOS GERAIS'!$B$19-C292)*'DADOS GERAIS'!$B$23),'DADOS GERAIS'!$B$24)&lt;('DADOS GERAIS'!$B$20-C292)*'DADOS GERAIS'!$B$23+12,IF((F292-('DADOS GERAIS'!$B$19-C292)*'DADOS GERAIS'!$B$23)&lt;'DADOS GERAIS'!$B$24,(F292-('DADOS GERAIS'!$B$19-C292)*'DADOS GERAIS'!$B$23),'DADOS GERAIS'!$B$24),('DADOS GERAIS'!$B$20-C292)*'DADOS GERAIS'!$B$23+12)&lt;0,0,IF(IF((F292-('DADOS GERAIS'!$B$19-C292)*'DADOS GERAIS'!$B$23)&lt;'DADOS GERAIS'!$B$24,(F292-('DADOS GERAIS'!$B$19-C292)*'DADOS GERAIS'!$B$23),'DADOS GERAIS'!$B$24)&lt;('DADOS GERAIS'!$B$20-C292)*'DADOS GERAIS'!$B$23+12,IF((F292-('DADOS GERAIS'!$B$19-C292)*'DADOS GERAIS'!$B$23)&lt;'DADOS GERAIS'!$B$24,(F292-('DADOS GERAIS'!$B$19-C292)*'DADOS GERAIS'!$B$23),'DADOS GERAIS'!$B$24),('DADOS GERAIS'!$B$20-C292)*'DADOS GERAIS'!$B$23+12)),"")</f>
        <v/>
      </c>
      <c r="H292" s="230" t="str">
        <f t="shared" si="8"/>
        <v/>
      </c>
      <c r="I292" s="232" t="str">
        <f t="shared" si="9"/>
        <v/>
      </c>
      <c r="J292" s="233" t="str">
        <f>IF(D292&lt;&gt;0,IF(H292&gt;F292,(I292*F292*D292)/'DADOS GERAIS'!$B$24,(I292*H292*D292)/'DADOS GERAIS'!$B$24),"")</f>
        <v/>
      </c>
      <c r="K292" s="2"/>
      <c r="L292" s="19"/>
      <c r="M292" s="242" t="str">
        <f>IF(D292="","",IF(E292&gt;$E$14,"ERRO",J292+((K292*D292)+(L292/'DADOS GERAIS'!$B$23*D292))/'DADOS GERAIS'!$B$24*$E292))</f>
        <v/>
      </c>
    </row>
    <row r="293" spans="1:13" x14ac:dyDescent="0.2">
      <c r="A293" s="60"/>
      <c r="B293" s="26"/>
      <c r="C293" s="31"/>
      <c r="D293" s="33"/>
      <c r="E293" s="72"/>
      <c r="F293" s="71"/>
      <c r="G293" s="211" t="str">
        <f>IF(F293&lt;&gt;0,IF(IF(IF((F293-('DADOS GERAIS'!$B$19-C293)*'DADOS GERAIS'!$B$23)&lt;'DADOS GERAIS'!$B$24,(F293-('DADOS GERAIS'!$B$19-C293)*'DADOS GERAIS'!$B$23),'DADOS GERAIS'!$B$24)&lt;('DADOS GERAIS'!$B$20-C293)*'DADOS GERAIS'!$B$23+12,IF((F293-('DADOS GERAIS'!$B$19-C293)*'DADOS GERAIS'!$B$23)&lt;'DADOS GERAIS'!$B$24,(F293-('DADOS GERAIS'!$B$19-C293)*'DADOS GERAIS'!$B$23),'DADOS GERAIS'!$B$24),('DADOS GERAIS'!$B$20-C293)*'DADOS GERAIS'!$B$23+12)&lt;0,0,IF(IF((F293-('DADOS GERAIS'!$B$19-C293)*'DADOS GERAIS'!$B$23)&lt;'DADOS GERAIS'!$B$24,(F293-('DADOS GERAIS'!$B$19-C293)*'DADOS GERAIS'!$B$23),'DADOS GERAIS'!$B$24)&lt;('DADOS GERAIS'!$B$20-C293)*'DADOS GERAIS'!$B$23+12,IF((F293-('DADOS GERAIS'!$B$19-C293)*'DADOS GERAIS'!$B$23)&lt;'DADOS GERAIS'!$B$24,(F293-('DADOS GERAIS'!$B$19-C293)*'DADOS GERAIS'!$B$23),'DADOS GERAIS'!$B$24),('DADOS GERAIS'!$B$20-C293)*'DADOS GERAIS'!$B$23+12)),"")</f>
        <v/>
      </c>
      <c r="H293" s="230" t="str">
        <f t="shared" si="8"/>
        <v/>
      </c>
      <c r="I293" s="232" t="str">
        <f t="shared" si="9"/>
        <v/>
      </c>
      <c r="J293" s="233" t="str">
        <f>IF(D293&lt;&gt;0,IF(H293&gt;F293,(I293*F293*D293)/'DADOS GERAIS'!$B$24,(I293*H293*D293)/'DADOS GERAIS'!$B$24),"")</f>
        <v/>
      </c>
      <c r="K293" s="2"/>
      <c r="L293" s="19"/>
      <c r="M293" s="242" t="str">
        <f>IF(D293="","",IF(E293&gt;$E$14,"ERRO",J293+((K293*D293)+(L293/'DADOS GERAIS'!$B$23*D293))/'DADOS GERAIS'!$B$24*$E293))</f>
        <v/>
      </c>
    </row>
    <row r="294" spans="1:13" x14ac:dyDescent="0.2">
      <c r="A294" s="60"/>
      <c r="B294" s="26"/>
      <c r="C294" s="31"/>
      <c r="D294" s="33"/>
      <c r="E294" s="72"/>
      <c r="F294" s="71"/>
      <c r="G294" s="211" t="str">
        <f>IF(F294&lt;&gt;0,IF(IF(IF((F294-('DADOS GERAIS'!$B$19-C294)*'DADOS GERAIS'!$B$23)&lt;'DADOS GERAIS'!$B$24,(F294-('DADOS GERAIS'!$B$19-C294)*'DADOS GERAIS'!$B$23),'DADOS GERAIS'!$B$24)&lt;('DADOS GERAIS'!$B$20-C294)*'DADOS GERAIS'!$B$23+12,IF((F294-('DADOS GERAIS'!$B$19-C294)*'DADOS GERAIS'!$B$23)&lt;'DADOS GERAIS'!$B$24,(F294-('DADOS GERAIS'!$B$19-C294)*'DADOS GERAIS'!$B$23),'DADOS GERAIS'!$B$24),('DADOS GERAIS'!$B$20-C294)*'DADOS GERAIS'!$B$23+12)&lt;0,0,IF(IF((F294-('DADOS GERAIS'!$B$19-C294)*'DADOS GERAIS'!$B$23)&lt;'DADOS GERAIS'!$B$24,(F294-('DADOS GERAIS'!$B$19-C294)*'DADOS GERAIS'!$B$23),'DADOS GERAIS'!$B$24)&lt;('DADOS GERAIS'!$B$20-C294)*'DADOS GERAIS'!$B$23+12,IF((F294-('DADOS GERAIS'!$B$19-C294)*'DADOS GERAIS'!$B$23)&lt;'DADOS GERAIS'!$B$24,(F294-('DADOS GERAIS'!$B$19-C294)*'DADOS GERAIS'!$B$23),'DADOS GERAIS'!$B$24),('DADOS GERAIS'!$B$20-C294)*'DADOS GERAIS'!$B$23+12)),"")</f>
        <v/>
      </c>
      <c r="H294" s="230" t="str">
        <f t="shared" si="8"/>
        <v/>
      </c>
      <c r="I294" s="232" t="str">
        <f t="shared" si="9"/>
        <v/>
      </c>
      <c r="J294" s="233" t="str">
        <f>IF(D294&lt;&gt;0,IF(H294&gt;F294,(I294*F294*D294)/'DADOS GERAIS'!$B$24,(I294*H294*D294)/'DADOS GERAIS'!$B$24),"")</f>
        <v/>
      </c>
      <c r="K294" s="2"/>
      <c r="L294" s="19"/>
      <c r="M294" s="242" t="str">
        <f>IF(D294="","",IF(E294&gt;$E$14,"ERRO",J294+((K294*D294)+(L294/'DADOS GERAIS'!$B$23*D294))/'DADOS GERAIS'!$B$24*$E294))</f>
        <v/>
      </c>
    </row>
    <row r="295" spans="1:13" x14ac:dyDescent="0.2">
      <c r="A295" s="60"/>
      <c r="B295" s="26"/>
      <c r="C295" s="31"/>
      <c r="D295" s="33"/>
      <c r="E295" s="72"/>
      <c r="F295" s="71"/>
      <c r="G295" s="211" t="str">
        <f>IF(F295&lt;&gt;0,IF(IF(IF((F295-('DADOS GERAIS'!$B$19-C295)*'DADOS GERAIS'!$B$23)&lt;'DADOS GERAIS'!$B$24,(F295-('DADOS GERAIS'!$B$19-C295)*'DADOS GERAIS'!$B$23),'DADOS GERAIS'!$B$24)&lt;('DADOS GERAIS'!$B$20-C295)*'DADOS GERAIS'!$B$23+12,IF((F295-('DADOS GERAIS'!$B$19-C295)*'DADOS GERAIS'!$B$23)&lt;'DADOS GERAIS'!$B$24,(F295-('DADOS GERAIS'!$B$19-C295)*'DADOS GERAIS'!$B$23),'DADOS GERAIS'!$B$24),('DADOS GERAIS'!$B$20-C295)*'DADOS GERAIS'!$B$23+12)&lt;0,0,IF(IF((F295-('DADOS GERAIS'!$B$19-C295)*'DADOS GERAIS'!$B$23)&lt;'DADOS GERAIS'!$B$24,(F295-('DADOS GERAIS'!$B$19-C295)*'DADOS GERAIS'!$B$23),'DADOS GERAIS'!$B$24)&lt;('DADOS GERAIS'!$B$20-C295)*'DADOS GERAIS'!$B$23+12,IF((F295-('DADOS GERAIS'!$B$19-C295)*'DADOS GERAIS'!$B$23)&lt;'DADOS GERAIS'!$B$24,(F295-('DADOS GERAIS'!$B$19-C295)*'DADOS GERAIS'!$B$23),'DADOS GERAIS'!$B$24),('DADOS GERAIS'!$B$20-C295)*'DADOS GERAIS'!$B$23+12)),"")</f>
        <v/>
      </c>
      <c r="H295" s="230" t="str">
        <f t="shared" si="8"/>
        <v/>
      </c>
      <c r="I295" s="232" t="str">
        <f t="shared" si="9"/>
        <v/>
      </c>
      <c r="J295" s="233" t="str">
        <f>IF(D295&lt;&gt;0,IF(H295&gt;F295,(I295*F295*D295)/'DADOS GERAIS'!$B$24,(I295*H295*D295)/'DADOS GERAIS'!$B$24),"")</f>
        <v/>
      </c>
      <c r="K295" s="2"/>
      <c r="L295" s="19"/>
      <c r="M295" s="242" t="str">
        <f>IF(D295="","",IF(E295&gt;$E$14,"ERRO",J295+((K295*D295)+(L295/'DADOS GERAIS'!$B$23*D295))/'DADOS GERAIS'!$B$24*$E295))</f>
        <v/>
      </c>
    </row>
    <row r="296" spans="1:13" x14ac:dyDescent="0.2">
      <c r="A296" s="60"/>
      <c r="B296" s="26"/>
      <c r="C296" s="31"/>
      <c r="D296" s="33"/>
      <c r="E296" s="72"/>
      <c r="F296" s="71"/>
      <c r="G296" s="211" t="str">
        <f>IF(F296&lt;&gt;0,IF(IF(IF((F296-('DADOS GERAIS'!$B$19-C296)*'DADOS GERAIS'!$B$23)&lt;'DADOS GERAIS'!$B$24,(F296-('DADOS GERAIS'!$B$19-C296)*'DADOS GERAIS'!$B$23),'DADOS GERAIS'!$B$24)&lt;('DADOS GERAIS'!$B$20-C296)*'DADOS GERAIS'!$B$23+12,IF((F296-('DADOS GERAIS'!$B$19-C296)*'DADOS GERAIS'!$B$23)&lt;'DADOS GERAIS'!$B$24,(F296-('DADOS GERAIS'!$B$19-C296)*'DADOS GERAIS'!$B$23),'DADOS GERAIS'!$B$24),('DADOS GERAIS'!$B$20-C296)*'DADOS GERAIS'!$B$23+12)&lt;0,0,IF(IF((F296-('DADOS GERAIS'!$B$19-C296)*'DADOS GERAIS'!$B$23)&lt;'DADOS GERAIS'!$B$24,(F296-('DADOS GERAIS'!$B$19-C296)*'DADOS GERAIS'!$B$23),'DADOS GERAIS'!$B$24)&lt;('DADOS GERAIS'!$B$20-C296)*'DADOS GERAIS'!$B$23+12,IF((F296-('DADOS GERAIS'!$B$19-C296)*'DADOS GERAIS'!$B$23)&lt;'DADOS GERAIS'!$B$24,(F296-('DADOS GERAIS'!$B$19-C296)*'DADOS GERAIS'!$B$23),'DADOS GERAIS'!$B$24),('DADOS GERAIS'!$B$20-C296)*'DADOS GERAIS'!$B$23+12)),"")</f>
        <v/>
      </c>
      <c r="H296" s="230" t="str">
        <f t="shared" si="8"/>
        <v/>
      </c>
      <c r="I296" s="232" t="str">
        <f t="shared" si="9"/>
        <v/>
      </c>
      <c r="J296" s="233" t="str">
        <f>IF(D296&lt;&gt;0,IF(H296&gt;F296,(I296*F296*D296)/'DADOS GERAIS'!$B$24,(I296*H296*D296)/'DADOS GERAIS'!$B$24),"")</f>
        <v/>
      </c>
      <c r="K296" s="2"/>
      <c r="L296" s="19"/>
      <c r="M296" s="242" t="str">
        <f>IF(D296="","",IF(E296&gt;$E$14,"ERRO",J296+((K296*D296)+(L296/'DADOS GERAIS'!$B$23*D296))/'DADOS GERAIS'!$B$24*$E296))</f>
        <v/>
      </c>
    </row>
    <row r="297" spans="1:13" x14ac:dyDescent="0.2">
      <c r="A297" s="60"/>
      <c r="B297" s="26"/>
      <c r="C297" s="31"/>
      <c r="D297" s="33"/>
      <c r="E297" s="72"/>
      <c r="F297" s="71"/>
      <c r="G297" s="211" t="str">
        <f>IF(F297&lt;&gt;0,IF(IF(IF((F297-('DADOS GERAIS'!$B$19-C297)*'DADOS GERAIS'!$B$23)&lt;'DADOS GERAIS'!$B$24,(F297-('DADOS GERAIS'!$B$19-C297)*'DADOS GERAIS'!$B$23),'DADOS GERAIS'!$B$24)&lt;('DADOS GERAIS'!$B$20-C297)*'DADOS GERAIS'!$B$23+12,IF((F297-('DADOS GERAIS'!$B$19-C297)*'DADOS GERAIS'!$B$23)&lt;'DADOS GERAIS'!$B$24,(F297-('DADOS GERAIS'!$B$19-C297)*'DADOS GERAIS'!$B$23),'DADOS GERAIS'!$B$24),('DADOS GERAIS'!$B$20-C297)*'DADOS GERAIS'!$B$23+12)&lt;0,0,IF(IF((F297-('DADOS GERAIS'!$B$19-C297)*'DADOS GERAIS'!$B$23)&lt;'DADOS GERAIS'!$B$24,(F297-('DADOS GERAIS'!$B$19-C297)*'DADOS GERAIS'!$B$23),'DADOS GERAIS'!$B$24)&lt;('DADOS GERAIS'!$B$20-C297)*'DADOS GERAIS'!$B$23+12,IF((F297-('DADOS GERAIS'!$B$19-C297)*'DADOS GERAIS'!$B$23)&lt;'DADOS GERAIS'!$B$24,(F297-('DADOS GERAIS'!$B$19-C297)*'DADOS GERAIS'!$B$23),'DADOS GERAIS'!$B$24),('DADOS GERAIS'!$B$20-C297)*'DADOS GERAIS'!$B$23+12)),"")</f>
        <v/>
      </c>
      <c r="H297" s="230" t="str">
        <f t="shared" si="8"/>
        <v/>
      </c>
      <c r="I297" s="232" t="str">
        <f t="shared" si="9"/>
        <v/>
      </c>
      <c r="J297" s="233" t="str">
        <f>IF(D297&lt;&gt;0,IF(H297&gt;F297,(I297*F297*D297)/'DADOS GERAIS'!$B$24,(I297*H297*D297)/'DADOS GERAIS'!$B$24),"")</f>
        <v/>
      </c>
      <c r="K297" s="2"/>
      <c r="L297" s="19"/>
      <c r="M297" s="242" t="str">
        <f>IF(D297="","",IF(E297&gt;$E$14,"ERRO",J297+((K297*D297)+(L297/'DADOS GERAIS'!$B$23*D297))/'DADOS GERAIS'!$B$24*$E297))</f>
        <v/>
      </c>
    </row>
    <row r="298" spans="1:13" x14ac:dyDescent="0.2">
      <c r="A298" s="60"/>
      <c r="B298" s="26"/>
      <c r="C298" s="31"/>
      <c r="D298" s="33"/>
      <c r="E298" s="72"/>
      <c r="F298" s="71"/>
      <c r="G298" s="211" t="str">
        <f>IF(F298&lt;&gt;0,IF(IF(IF((F298-('DADOS GERAIS'!$B$19-C298)*'DADOS GERAIS'!$B$23)&lt;'DADOS GERAIS'!$B$24,(F298-('DADOS GERAIS'!$B$19-C298)*'DADOS GERAIS'!$B$23),'DADOS GERAIS'!$B$24)&lt;('DADOS GERAIS'!$B$20-C298)*'DADOS GERAIS'!$B$23+12,IF((F298-('DADOS GERAIS'!$B$19-C298)*'DADOS GERAIS'!$B$23)&lt;'DADOS GERAIS'!$B$24,(F298-('DADOS GERAIS'!$B$19-C298)*'DADOS GERAIS'!$B$23),'DADOS GERAIS'!$B$24),('DADOS GERAIS'!$B$20-C298)*'DADOS GERAIS'!$B$23+12)&lt;0,0,IF(IF((F298-('DADOS GERAIS'!$B$19-C298)*'DADOS GERAIS'!$B$23)&lt;'DADOS GERAIS'!$B$24,(F298-('DADOS GERAIS'!$B$19-C298)*'DADOS GERAIS'!$B$23),'DADOS GERAIS'!$B$24)&lt;('DADOS GERAIS'!$B$20-C298)*'DADOS GERAIS'!$B$23+12,IF((F298-('DADOS GERAIS'!$B$19-C298)*'DADOS GERAIS'!$B$23)&lt;'DADOS GERAIS'!$B$24,(F298-('DADOS GERAIS'!$B$19-C298)*'DADOS GERAIS'!$B$23),'DADOS GERAIS'!$B$24),('DADOS GERAIS'!$B$20-C298)*'DADOS GERAIS'!$B$23+12)),"")</f>
        <v/>
      </c>
      <c r="H298" s="230" t="str">
        <f t="shared" si="8"/>
        <v/>
      </c>
      <c r="I298" s="232" t="str">
        <f t="shared" si="9"/>
        <v/>
      </c>
      <c r="J298" s="233" t="str">
        <f>IF(D298&lt;&gt;0,IF(H298&gt;F298,(I298*F298*D298)/'DADOS GERAIS'!$B$24,(I298*H298*D298)/'DADOS GERAIS'!$B$24),"")</f>
        <v/>
      </c>
      <c r="K298" s="2"/>
      <c r="L298" s="19"/>
      <c r="M298" s="242" t="str">
        <f>IF(D298="","",IF(E298&gt;$E$14,"ERRO",J298+((K298*D298)+(L298/'DADOS GERAIS'!$B$23*D298))/'DADOS GERAIS'!$B$24*$E298))</f>
        <v/>
      </c>
    </row>
    <row r="299" spans="1:13" x14ac:dyDescent="0.2">
      <c r="A299" s="60"/>
      <c r="B299" s="26"/>
      <c r="C299" s="31"/>
      <c r="D299" s="33"/>
      <c r="E299" s="72"/>
      <c r="F299" s="71"/>
      <c r="G299" s="211" t="str">
        <f>IF(F299&lt;&gt;0,IF(IF(IF((F299-('DADOS GERAIS'!$B$19-C299)*'DADOS GERAIS'!$B$23)&lt;'DADOS GERAIS'!$B$24,(F299-('DADOS GERAIS'!$B$19-C299)*'DADOS GERAIS'!$B$23),'DADOS GERAIS'!$B$24)&lt;('DADOS GERAIS'!$B$20-C299)*'DADOS GERAIS'!$B$23+12,IF((F299-('DADOS GERAIS'!$B$19-C299)*'DADOS GERAIS'!$B$23)&lt;'DADOS GERAIS'!$B$24,(F299-('DADOS GERAIS'!$B$19-C299)*'DADOS GERAIS'!$B$23),'DADOS GERAIS'!$B$24),('DADOS GERAIS'!$B$20-C299)*'DADOS GERAIS'!$B$23+12)&lt;0,0,IF(IF((F299-('DADOS GERAIS'!$B$19-C299)*'DADOS GERAIS'!$B$23)&lt;'DADOS GERAIS'!$B$24,(F299-('DADOS GERAIS'!$B$19-C299)*'DADOS GERAIS'!$B$23),'DADOS GERAIS'!$B$24)&lt;('DADOS GERAIS'!$B$20-C299)*'DADOS GERAIS'!$B$23+12,IF((F299-('DADOS GERAIS'!$B$19-C299)*'DADOS GERAIS'!$B$23)&lt;'DADOS GERAIS'!$B$24,(F299-('DADOS GERAIS'!$B$19-C299)*'DADOS GERAIS'!$B$23),'DADOS GERAIS'!$B$24),('DADOS GERAIS'!$B$20-C299)*'DADOS GERAIS'!$B$23+12)),"")</f>
        <v/>
      </c>
      <c r="H299" s="230" t="str">
        <f t="shared" si="8"/>
        <v/>
      </c>
      <c r="I299" s="232" t="str">
        <f t="shared" si="9"/>
        <v/>
      </c>
      <c r="J299" s="233" t="str">
        <f>IF(D299&lt;&gt;0,IF(H299&gt;F299,(I299*F299*D299)/'DADOS GERAIS'!$B$24,(I299*H299*D299)/'DADOS GERAIS'!$B$24),"")</f>
        <v/>
      </c>
      <c r="K299" s="2"/>
      <c r="L299" s="19"/>
      <c r="M299" s="242" t="str">
        <f>IF(D299="","",IF(E299&gt;$E$14,"ERRO",J299+((K299*D299)+(L299/'DADOS GERAIS'!$B$23*D299))/'DADOS GERAIS'!$B$24*$E299))</f>
        <v/>
      </c>
    </row>
    <row r="300" spans="1:13" x14ac:dyDescent="0.2">
      <c r="A300" s="60"/>
      <c r="B300" s="26"/>
      <c r="C300" s="31"/>
      <c r="D300" s="33"/>
      <c r="E300" s="72"/>
      <c r="F300" s="71"/>
      <c r="G300" s="211" t="str">
        <f>IF(F300&lt;&gt;0,IF(IF(IF((F300-('DADOS GERAIS'!$B$19-C300)*'DADOS GERAIS'!$B$23)&lt;'DADOS GERAIS'!$B$24,(F300-('DADOS GERAIS'!$B$19-C300)*'DADOS GERAIS'!$B$23),'DADOS GERAIS'!$B$24)&lt;('DADOS GERAIS'!$B$20-C300)*'DADOS GERAIS'!$B$23+12,IF((F300-('DADOS GERAIS'!$B$19-C300)*'DADOS GERAIS'!$B$23)&lt;'DADOS GERAIS'!$B$24,(F300-('DADOS GERAIS'!$B$19-C300)*'DADOS GERAIS'!$B$23),'DADOS GERAIS'!$B$24),('DADOS GERAIS'!$B$20-C300)*'DADOS GERAIS'!$B$23+12)&lt;0,0,IF(IF((F300-('DADOS GERAIS'!$B$19-C300)*'DADOS GERAIS'!$B$23)&lt;'DADOS GERAIS'!$B$24,(F300-('DADOS GERAIS'!$B$19-C300)*'DADOS GERAIS'!$B$23),'DADOS GERAIS'!$B$24)&lt;('DADOS GERAIS'!$B$20-C300)*'DADOS GERAIS'!$B$23+12,IF((F300-('DADOS GERAIS'!$B$19-C300)*'DADOS GERAIS'!$B$23)&lt;'DADOS GERAIS'!$B$24,(F300-('DADOS GERAIS'!$B$19-C300)*'DADOS GERAIS'!$B$23),'DADOS GERAIS'!$B$24),('DADOS GERAIS'!$B$20-C300)*'DADOS GERAIS'!$B$23+12)),"")</f>
        <v/>
      </c>
      <c r="H300" s="230" t="str">
        <f t="shared" si="8"/>
        <v/>
      </c>
      <c r="I300" s="232" t="str">
        <f t="shared" si="9"/>
        <v/>
      </c>
      <c r="J300" s="233" t="str">
        <f>IF(D300&lt;&gt;0,IF(H300&gt;F300,(I300*F300*D300)/'DADOS GERAIS'!$B$24,(I300*H300*D300)/'DADOS GERAIS'!$B$24),"")</f>
        <v/>
      </c>
      <c r="K300" s="2"/>
      <c r="L300" s="19"/>
      <c r="M300" s="242" t="str">
        <f>IF(D300="","",IF(E300&gt;$E$14,"ERRO",J300+((K300*D300)+(L300/'DADOS GERAIS'!$B$23*D300))/'DADOS GERAIS'!$B$24*$E300))</f>
        <v/>
      </c>
    </row>
    <row r="301" spans="1:13" x14ac:dyDescent="0.2">
      <c r="A301" s="60"/>
      <c r="B301" s="26"/>
      <c r="C301" s="31"/>
      <c r="D301" s="33"/>
      <c r="E301" s="72"/>
      <c r="F301" s="71"/>
      <c r="G301" s="211" t="str">
        <f>IF(F301&lt;&gt;0,IF(IF(IF((F301-('DADOS GERAIS'!$B$19-C301)*'DADOS GERAIS'!$B$23)&lt;'DADOS GERAIS'!$B$24,(F301-('DADOS GERAIS'!$B$19-C301)*'DADOS GERAIS'!$B$23),'DADOS GERAIS'!$B$24)&lt;('DADOS GERAIS'!$B$20-C301)*'DADOS GERAIS'!$B$23+12,IF((F301-('DADOS GERAIS'!$B$19-C301)*'DADOS GERAIS'!$B$23)&lt;'DADOS GERAIS'!$B$24,(F301-('DADOS GERAIS'!$B$19-C301)*'DADOS GERAIS'!$B$23),'DADOS GERAIS'!$B$24),('DADOS GERAIS'!$B$20-C301)*'DADOS GERAIS'!$B$23+12)&lt;0,0,IF(IF((F301-('DADOS GERAIS'!$B$19-C301)*'DADOS GERAIS'!$B$23)&lt;'DADOS GERAIS'!$B$24,(F301-('DADOS GERAIS'!$B$19-C301)*'DADOS GERAIS'!$B$23),'DADOS GERAIS'!$B$24)&lt;('DADOS GERAIS'!$B$20-C301)*'DADOS GERAIS'!$B$23+12,IF((F301-('DADOS GERAIS'!$B$19-C301)*'DADOS GERAIS'!$B$23)&lt;'DADOS GERAIS'!$B$24,(F301-('DADOS GERAIS'!$B$19-C301)*'DADOS GERAIS'!$B$23),'DADOS GERAIS'!$B$24),('DADOS GERAIS'!$B$20-C301)*'DADOS GERAIS'!$B$23+12)),"")</f>
        <v/>
      </c>
      <c r="H301" s="230" t="str">
        <f t="shared" si="8"/>
        <v/>
      </c>
      <c r="I301" s="232" t="str">
        <f t="shared" si="9"/>
        <v/>
      </c>
      <c r="J301" s="233" t="str">
        <f>IF(D301&lt;&gt;0,IF(H301&gt;F301,(I301*F301*D301)/'DADOS GERAIS'!$B$24,(I301*H301*D301)/'DADOS GERAIS'!$B$24),"")</f>
        <v/>
      </c>
      <c r="K301" s="2"/>
      <c r="L301" s="19"/>
      <c r="M301" s="242" t="str">
        <f>IF(D301="","",IF(E301&gt;$E$14,"ERRO",J301+((K301*D301)+(L301/'DADOS GERAIS'!$B$23*D301))/'DADOS GERAIS'!$B$24*$E301))</f>
        <v/>
      </c>
    </row>
    <row r="302" spans="1:13" x14ac:dyDescent="0.2">
      <c r="A302" s="60"/>
      <c r="B302" s="26"/>
      <c r="C302" s="31"/>
      <c r="D302" s="33"/>
      <c r="E302" s="72"/>
      <c r="F302" s="71"/>
      <c r="G302" s="211" t="str">
        <f>IF(F302&lt;&gt;0,IF(IF(IF((F302-('DADOS GERAIS'!$B$19-C302)*'DADOS GERAIS'!$B$23)&lt;'DADOS GERAIS'!$B$24,(F302-('DADOS GERAIS'!$B$19-C302)*'DADOS GERAIS'!$B$23),'DADOS GERAIS'!$B$24)&lt;('DADOS GERAIS'!$B$20-C302)*'DADOS GERAIS'!$B$23+12,IF((F302-('DADOS GERAIS'!$B$19-C302)*'DADOS GERAIS'!$B$23)&lt;'DADOS GERAIS'!$B$24,(F302-('DADOS GERAIS'!$B$19-C302)*'DADOS GERAIS'!$B$23),'DADOS GERAIS'!$B$24),('DADOS GERAIS'!$B$20-C302)*'DADOS GERAIS'!$B$23+12)&lt;0,0,IF(IF((F302-('DADOS GERAIS'!$B$19-C302)*'DADOS GERAIS'!$B$23)&lt;'DADOS GERAIS'!$B$24,(F302-('DADOS GERAIS'!$B$19-C302)*'DADOS GERAIS'!$B$23),'DADOS GERAIS'!$B$24)&lt;('DADOS GERAIS'!$B$20-C302)*'DADOS GERAIS'!$B$23+12,IF((F302-('DADOS GERAIS'!$B$19-C302)*'DADOS GERAIS'!$B$23)&lt;'DADOS GERAIS'!$B$24,(F302-('DADOS GERAIS'!$B$19-C302)*'DADOS GERAIS'!$B$23),'DADOS GERAIS'!$B$24),('DADOS GERAIS'!$B$20-C302)*'DADOS GERAIS'!$B$23+12)),"")</f>
        <v/>
      </c>
      <c r="H302" s="230" t="str">
        <f t="shared" si="8"/>
        <v/>
      </c>
      <c r="I302" s="232" t="str">
        <f t="shared" si="9"/>
        <v/>
      </c>
      <c r="J302" s="233" t="str">
        <f>IF(D302&lt;&gt;0,IF(H302&gt;F302,(I302*F302*D302)/'DADOS GERAIS'!$B$24,(I302*H302*D302)/'DADOS GERAIS'!$B$24),"")</f>
        <v/>
      </c>
      <c r="K302" s="2"/>
      <c r="L302" s="19"/>
      <c r="M302" s="242" t="str">
        <f>IF(D302="","",IF(E302&gt;$E$14,"ERRO",J302+((K302*D302)+(L302/'DADOS GERAIS'!$B$23*D302))/'DADOS GERAIS'!$B$24*$E302))</f>
        <v/>
      </c>
    </row>
    <row r="303" spans="1:13" x14ac:dyDescent="0.2">
      <c r="A303" s="60"/>
      <c r="B303" s="26"/>
      <c r="C303" s="31"/>
      <c r="D303" s="33"/>
      <c r="E303" s="72"/>
      <c r="F303" s="71"/>
      <c r="G303" s="211" t="str">
        <f>IF(F303&lt;&gt;0,IF(IF(IF((F303-('DADOS GERAIS'!$B$19-C303)*'DADOS GERAIS'!$B$23)&lt;'DADOS GERAIS'!$B$24,(F303-('DADOS GERAIS'!$B$19-C303)*'DADOS GERAIS'!$B$23),'DADOS GERAIS'!$B$24)&lt;('DADOS GERAIS'!$B$20-C303)*'DADOS GERAIS'!$B$23+12,IF((F303-('DADOS GERAIS'!$B$19-C303)*'DADOS GERAIS'!$B$23)&lt;'DADOS GERAIS'!$B$24,(F303-('DADOS GERAIS'!$B$19-C303)*'DADOS GERAIS'!$B$23),'DADOS GERAIS'!$B$24),('DADOS GERAIS'!$B$20-C303)*'DADOS GERAIS'!$B$23+12)&lt;0,0,IF(IF((F303-('DADOS GERAIS'!$B$19-C303)*'DADOS GERAIS'!$B$23)&lt;'DADOS GERAIS'!$B$24,(F303-('DADOS GERAIS'!$B$19-C303)*'DADOS GERAIS'!$B$23),'DADOS GERAIS'!$B$24)&lt;('DADOS GERAIS'!$B$20-C303)*'DADOS GERAIS'!$B$23+12,IF((F303-('DADOS GERAIS'!$B$19-C303)*'DADOS GERAIS'!$B$23)&lt;'DADOS GERAIS'!$B$24,(F303-('DADOS GERAIS'!$B$19-C303)*'DADOS GERAIS'!$B$23),'DADOS GERAIS'!$B$24),('DADOS GERAIS'!$B$20-C303)*'DADOS GERAIS'!$B$23+12)),"")</f>
        <v/>
      </c>
      <c r="H303" s="230" t="str">
        <f t="shared" si="8"/>
        <v/>
      </c>
      <c r="I303" s="232" t="str">
        <f t="shared" si="9"/>
        <v/>
      </c>
      <c r="J303" s="233" t="str">
        <f>IF(D303&lt;&gt;0,IF(H303&gt;F303,(I303*F303*D303)/'DADOS GERAIS'!$B$24,(I303*H303*D303)/'DADOS GERAIS'!$B$24),"")</f>
        <v/>
      </c>
      <c r="K303" s="2"/>
      <c r="L303" s="19"/>
      <c r="M303" s="242" t="str">
        <f>IF(D303="","",IF(E303&gt;$E$14,"ERRO",J303+((K303*D303)+(L303/'DADOS GERAIS'!$B$23*D303))/'DADOS GERAIS'!$B$24*$E303))</f>
        <v/>
      </c>
    </row>
    <row r="304" spans="1:13" x14ac:dyDescent="0.2">
      <c r="A304" s="60"/>
      <c r="B304" s="26"/>
      <c r="C304" s="31"/>
      <c r="D304" s="33"/>
      <c r="E304" s="72"/>
      <c r="F304" s="71"/>
      <c r="G304" s="211" t="str">
        <f>IF(F304&lt;&gt;0,IF(IF(IF((F304-('DADOS GERAIS'!$B$19-C304)*'DADOS GERAIS'!$B$23)&lt;'DADOS GERAIS'!$B$24,(F304-('DADOS GERAIS'!$B$19-C304)*'DADOS GERAIS'!$B$23),'DADOS GERAIS'!$B$24)&lt;('DADOS GERAIS'!$B$20-C304)*'DADOS GERAIS'!$B$23+12,IF((F304-('DADOS GERAIS'!$B$19-C304)*'DADOS GERAIS'!$B$23)&lt;'DADOS GERAIS'!$B$24,(F304-('DADOS GERAIS'!$B$19-C304)*'DADOS GERAIS'!$B$23),'DADOS GERAIS'!$B$24),('DADOS GERAIS'!$B$20-C304)*'DADOS GERAIS'!$B$23+12)&lt;0,0,IF(IF((F304-('DADOS GERAIS'!$B$19-C304)*'DADOS GERAIS'!$B$23)&lt;'DADOS GERAIS'!$B$24,(F304-('DADOS GERAIS'!$B$19-C304)*'DADOS GERAIS'!$B$23),'DADOS GERAIS'!$B$24)&lt;('DADOS GERAIS'!$B$20-C304)*'DADOS GERAIS'!$B$23+12,IF((F304-('DADOS GERAIS'!$B$19-C304)*'DADOS GERAIS'!$B$23)&lt;'DADOS GERAIS'!$B$24,(F304-('DADOS GERAIS'!$B$19-C304)*'DADOS GERAIS'!$B$23),'DADOS GERAIS'!$B$24),('DADOS GERAIS'!$B$20-C304)*'DADOS GERAIS'!$B$23+12)),"")</f>
        <v/>
      </c>
      <c r="H304" s="230" t="str">
        <f t="shared" si="8"/>
        <v/>
      </c>
      <c r="I304" s="232" t="str">
        <f t="shared" si="9"/>
        <v/>
      </c>
      <c r="J304" s="233" t="str">
        <f>IF(D304&lt;&gt;0,IF(H304&gt;F304,(I304*F304*D304)/'DADOS GERAIS'!$B$24,(I304*H304*D304)/'DADOS GERAIS'!$B$24),"")</f>
        <v/>
      </c>
      <c r="K304" s="2"/>
      <c r="L304" s="19"/>
      <c r="M304" s="242" t="str">
        <f>IF(D304="","",IF(E304&gt;$E$14,"ERRO",J304+((K304*D304)+(L304/'DADOS GERAIS'!$B$23*D304))/'DADOS GERAIS'!$B$24*$E304))</f>
        <v/>
      </c>
    </row>
    <row r="305" spans="1:13" x14ac:dyDescent="0.2">
      <c r="A305" s="60"/>
      <c r="B305" s="26"/>
      <c r="C305" s="31"/>
      <c r="D305" s="33"/>
      <c r="E305" s="72"/>
      <c r="F305" s="71"/>
      <c r="G305" s="211" t="str">
        <f>IF(F305&lt;&gt;0,IF(IF(IF((F305-('DADOS GERAIS'!$B$19-C305)*'DADOS GERAIS'!$B$23)&lt;'DADOS GERAIS'!$B$24,(F305-('DADOS GERAIS'!$B$19-C305)*'DADOS GERAIS'!$B$23),'DADOS GERAIS'!$B$24)&lt;('DADOS GERAIS'!$B$20-C305)*'DADOS GERAIS'!$B$23+12,IF((F305-('DADOS GERAIS'!$B$19-C305)*'DADOS GERAIS'!$B$23)&lt;'DADOS GERAIS'!$B$24,(F305-('DADOS GERAIS'!$B$19-C305)*'DADOS GERAIS'!$B$23),'DADOS GERAIS'!$B$24),('DADOS GERAIS'!$B$20-C305)*'DADOS GERAIS'!$B$23+12)&lt;0,0,IF(IF((F305-('DADOS GERAIS'!$B$19-C305)*'DADOS GERAIS'!$B$23)&lt;'DADOS GERAIS'!$B$24,(F305-('DADOS GERAIS'!$B$19-C305)*'DADOS GERAIS'!$B$23),'DADOS GERAIS'!$B$24)&lt;('DADOS GERAIS'!$B$20-C305)*'DADOS GERAIS'!$B$23+12,IF((F305-('DADOS GERAIS'!$B$19-C305)*'DADOS GERAIS'!$B$23)&lt;'DADOS GERAIS'!$B$24,(F305-('DADOS GERAIS'!$B$19-C305)*'DADOS GERAIS'!$B$23),'DADOS GERAIS'!$B$24),('DADOS GERAIS'!$B$20-C305)*'DADOS GERAIS'!$B$23+12)),"")</f>
        <v/>
      </c>
      <c r="H305" s="230" t="str">
        <f t="shared" si="8"/>
        <v/>
      </c>
      <c r="I305" s="232" t="str">
        <f t="shared" si="9"/>
        <v/>
      </c>
      <c r="J305" s="233" t="str">
        <f>IF(D305&lt;&gt;0,IF(H305&gt;F305,(I305*F305*D305)/'DADOS GERAIS'!$B$24,(I305*H305*D305)/'DADOS GERAIS'!$B$24),"")</f>
        <v/>
      </c>
      <c r="K305" s="2"/>
      <c r="L305" s="19"/>
      <c r="M305" s="242" t="str">
        <f>IF(D305="","",IF(E305&gt;$E$14,"ERRO",J305+((K305*D305)+(L305/'DADOS GERAIS'!$B$23*D305))/'DADOS GERAIS'!$B$24*$E305))</f>
        <v/>
      </c>
    </row>
    <row r="306" spans="1:13" x14ac:dyDescent="0.2">
      <c r="A306" s="60"/>
      <c r="B306" s="26"/>
      <c r="C306" s="31"/>
      <c r="D306" s="33"/>
      <c r="E306" s="72"/>
      <c r="F306" s="71"/>
      <c r="G306" s="211" t="str">
        <f>IF(F306&lt;&gt;0,IF(IF(IF((F306-('DADOS GERAIS'!$B$19-C306)*'DADOS GERAIS'!$B$23)&lt;'DADOS GERAIS'!$B$24,(F306-('DADOS GERAIS'!$B$19-C306)*'DADOS GERAIS'!$B$23),'DADOS GERAIS'!$B$24)&lt;('DADOS GERAIS'!$B$20-C306)*'DADOS GERAIS'!$B$23+12,IF((F306-('DADOS GERAIS'!$B$19-C306)*'DADOS GERAIS'!$B$23)&lt;'DADOS GERAIS'!$B$24,(F306-('DADOS GERAIS'!$B$19-C306)*'DADOS GERAIS'!$B$23),'DADOS GERAIS'!$B$24),('DADOS GERAIS'!$B$20-C306)*'DADOS GERAIS'!$B$23+12)&lt;0,0,IF(IF((F306-('DADOS GERAIS'!$B$19-C306)*'DADOS GERAIS'!$B$23)&lt;'DADOS GERAIS'!$B$24,(F306-('DADOS GERAIS'!$B$19-C306)*'DADOS GERAIS'!$B$23),'DADOS GERAIS'!$B$24)&lt;('DADOS GERAIS'!$B$20-C306)*'DADOS GERAIS'!$B$23+12,IF((F306-('DADOS GERAIS'!$B$19-C306)*'DADOS GERAIS'!$B$23)&lt;'DADOS GERAIS'!$B$24,(F306-('DADOS GERAIS'!$B$19-C306)*'DADOS GERAIS'!$B$23),'DADOS GERAIS'!$B$24),('DADOS GERAIS'!$B$20-C306)*'DADOS GERAIS'!$B$23+12)),"")</f>
        <v/>
      </c>
      <c r="H306" s="230" t="str">
        <f t="shared" si="8"/>
        <v/>
      </c>
      <c r="I306" s="232" t="str">
        <f t="shared" si="9"/>
        <v/>
      </c>
      <c r="J306" s="233" t="str">
        <f>IF(D306&lt;&gt;0,IF(H306&gt;F306,(I306*F306*D306)/'DADOS GERAIS'!$B$24,(I306*H306*D306)/'DADOS GERAIS'!$B$24),"")</f>
        <v/>
      </c>
      <c r="K306" s="2"/>
      <c r="L306" s="19"/>
      <c r="M306" s="242" t="str">
        <f>IF(D306="","",IF(E306&gt;$E$14,"ERRO",J306+((K306*D306)+(L306/'DADOS GERAIS'!$B$23*D306))/'DADOS GERAIS'!$B$24*$E306))</f>
        <v/>
      </c>
    </row>
    <row r="307" spans="1:13" x14ac:dyDescent="0.2">
      <c r="A307" s="60"/>
      <c r="B307" s="26"/>
      <c r="C307" s="31"/>
      <c r="D307" s="33"/>
      <c r="E307" s="72"/>
      <c r="F307" s="71"/>
      <c r="G307" s="211" t="str">
        <f>IF(F307&lt;&gt;0,IF(IF(IF((F307-('DADOS GERAIS'!$B$19-C307)*'DADOS GERAIS'!$B$23)&lt;'DADOS GERAIS'!$B$24,(F307-('DADOS GERAIS'!$B$19-C307)*'DADOS GERAIS'!$B$23),'DADOS GERAIS'!$B$24)&lt;('DADOS GERAIS'!$B$20-C307)*'DADOS GERAIS'!$B$23+12,IF((F307-('DADOS GERAIS'!$B$19-C307)*'DADOS GERAIS'!$B$23)&lt;'DADOS GERAIS'!$B$24,(F307-('DADOS GERAIS'!$B$19-C307)*'DADOS GERAIS'!$B$23),'DADOS GERAIS'!$B$24),('DADOS GERAIS'!$B$20-C307)*'DADOS GERAIS'!$B$23+12)&lt;0,0,IF(IF((F307-('DADOS GERAIS'!$B$19-C307)*'DADOS GERAIS'!$B$23)&lt;'DADOS GERAIS'!$B$24,(F307-('DADOS GERAIS'!$B$19-C307)*'DADOS GERAIS'!$B$23),'DADOS GERAIS'!$B$24)&lt;('DADOS GERAIS'!$B$20-C307)*'DADOS GERAIS'!$B$23+12,IF((F307-('DADOS GERAIS'!$B$19-C307)*'DADOS GERAIS'!$B$23)&lt;'DADOS GERAIS'!$B$24,(F307-('DADOS GERAIS'!$B$19-C307)*'DADOS GERAIS'!$B$23),'DADOS GERAIS'!$B$24),('DADOS GERAIS'!$B$20-C307)*'DADOS GERAIS'!$B$23+12)),"")</f>
        <v/>
      </c>
      <c r="H307" s="230" t="str">
        <f t="shared" si="8"/>
        <v/>
      </c>
      <c r="I307" s="232" t="str">
        <f t="shared" si="9"/>
        <v/>
      </c>
      <c r="J307" s="233" t="str">
        <f>IF(D307&lt;&gt;0,IF(H307&gt;F307,(I307*F307*D307)/'DADOS GERAIS'!$B$24,(I307*H307*D307)/'DADOS GERAIS'!$B$24),"")</f>
        <v/>
      </c>
      <c r="K307" s="2"/>
      <c r="L307" s="19"/>
      <c r="M307" s="242" t="str">
        <f>IF(D307="","",IF(E307&gt;$E$14,"ERRO",J307+((K307*D307)+(L307/'DADOS GERAIS'!$B$23*D307))/'DADOS GERAIS'!$B$24*$E307))</f>
        <v/>
      </c>
    </row>
    <row r="308" spans="1:13" x14ac:dyDescent="0.2">
      <c r="A308" s="60"/>
      <c r="B308" s="26"/>
      <c r="C308" s="31"/>
      <c r="D308" s="33"/>
      <c r="E308" s="72"/>
      <c r="F308" s="71"/>
      <c r="G308" s="211" t="str">
        <f>IF(F308&lt;&gt;0,IF(IF(IF((F308-('DADOS GERAIS'!$B$19-C308)*'DADOS GERAIS'!$B$23)&lt;'DADOS GERAIS'!$B$24,(F308-('DADOS GERAIS'!$B$19-C308)*'DADOS GERAIS'!$B$23),'DADOS GERAIS'!$B$24)&lt;('DADOS GERAIS'!$B$20-C308)*'DADOS GERAIS'!$B$23+12,IF((F308-('DADOS GERAIS'!$B$19-C308)*'DADOS GERAIS'!$B$23)&lt;'DADOS GERAIS'!$B$24,(F308-('DADOS GERAIS'!$B$19-C308)*'DADOS GERAIS'!$B$23),'DADOS GERAIS'!$B$24),('DADOS GERAIS'!$B$20-C308)*'DADOS GERAIS'!$B$23+12)&lt;0,0,IF(IF((F308-('DADOS GERAIS'!$B$19-C308)*'DADOS GERAIS'!$B$23)&lt;'DADOS GERAIS'!$B$24,(F308-('DADOS GERAIS'!$B$19-C308)*'DADOS GERAIS'!$B$23),'DADOS GERAIS'!$B$24)&lt;('DADOS GERAIS'!$B$20-C308)*'DADOS GERAIS'!$B$23+12,IF((F308-('DADOS GERAIS'!$B$19-C308)*'DADOS GERAIS'!$B$23)&lt;'DADOS GERAIS'!$B$24,(F308-('DADOS GERAIS'!$B$19-C308)*'DADOS GERAIS'!$B$23),'DADOS GERAIS'!$B$24),('DADOS GERAIS'!$B$20-C308)*'DADOS GERAIS'!$B$23+12)),"")</f>
        <v/>
      </c>
      <c r="H308" s="230" t="str">
        <f t="shared" si="8"/>
        <v/>
      </c>
      <c r="I308" s="232" t="str">
        <f t="shared" si="9"/>
        <v/>
      </c>
      <c r="J308" s="233" t="str">
        <f>IF(D308&lt;&gt;0,IF(H308&gt;F308,(I308*F308*D308)/'DADOS GERAIS'!$B$24,(I308*H308*D308)/'DADOS GERAIS'!$B$24),"")</f>
        <v/>
      </c>
      <c r="K308" s="2"/>
      <c r="L308" s="19"/>
      <c r="M308" s="242" t="str">
        <f>IF(D308="","",IF(E308&gt;$E$14,"ERRO",J308+((K308*D308)+(L308/'DADOS GERAIS'!$B$23*D308))/'DADOS GERAIS'!$B$24*$E308))</f>
        <v/>
      </c>
    </row>
    <row r="309" spans="1:13" x14ac:dyDescent="0.2">
      <c r="A309" s="60"/>
      <c r="B309" s="26"/>
      <c r="C309" s="31"/>
      <c r="D309" s="33"/>
      <c r="E309" s="72"/>
      <c r="F309" s="71"/>
      <c r="G309" s="211" t="str">
        <f>IF(F309&lt;&gt;0,IF(IF(IF((F309-('DADOS GERAIS'!$B$19-C309)*'DADOS GERAIS'!$B$23)&lt;'DADOS GERAIS'!$B$24,(F309-('DADOS GERAIS'!$B$19-C309)*'DADOS GERAIS'!$B$23),'DADOS GERAIS'!$B$24)&lt;('DADOS GERAIS'!$B$20-C309)*'DADOS GERAIS'!$B$23+12,IF((F309-('DADOS GERAIS'!$B$19-C309)*'DADOS GERAIS'!$B$23)&lt;'DADOS GERAIS'!$B$24,(F309-('DADOS GERAIS'!$B$19-C309)*'DADOS GERAIS'!$B$23),'DADOS GERAIS'!$B$24),('DADOS GERAIS'!$B$20-C309)*'DADOS GERAIS'!$B$23+12)&lt;0,0,IF(IF((F309-('DADOS GERAIS'!$B$19-C309)*'DADOS GERAIS'!$B$23)&lt;'DADOS GERAIS'!$B$24,(F309-('DADOS GERAIS'!$B$19-C309)*'DADOS GERAIS'!$B$23),'DADOS GERAIS'!$B$24)&lt;('DADOS GERAIS'!$B$20-C309)*'DADOS GERAIS'!$B$23+12,IF((F309-('DADOS GERAIS'!$B$19-C309)*'DADOS GERAIS'!$B$23)&lt;'DADOS GERAIS'!$B$24,(F309-('DADOS GERAIS'!$B$19-C309)*'DADOS GERAIS'!$B$23),'DADOS GERAIS'!$B$24),('DADOS GERAIS'!$B$20-C309)*'DADOS GERAIS'!$B$23+12)),"")</f>
        <v/>
      </c>
      <c r="H309" s="230" t="str">
        <f t="shared" si="8"/>
        <v/>
      </c>
      <c r="I309" s="232" t="str">
        <f t="shared" si="9"/>
        <v/>
      </c>
      <c r="J309" s="233" t="str">
        <f>IF(D309&lt;&gt;0,IF(H309&gt;F309,(I309*F309*D309)/'DADOS GERAIS'!$B$24,(I309*H309*D309)/'DADOS GERAIS'!$B$24),"")</f>
        <v/>
      </c>
      <c r="K309" s="2"/>
      <c r="L309" s="19"/>
      <c r="M309" s="242" t="str">
        <f>IF(D309="","",IF(E309&gt;$E$14,"ERRO",J309+((K309*D309)+(L309/'DADOS GERAIS'!$B$23*D309))/'DADOS GERAIS'!$B$24*$E309))</f>
        <v/>
      </c>
    </row>
    <row r="310" spans="1:13" x14ac:dyDescent="0.2">
      <c r="A310" s="60"/>
      <c r="B310" s="26"/>
      <c r="C310" s="31"/>
      <c r="D310" s="33"/>
      <c r="E310" s="72"/>
      <c r="F310" s="71"/>
      <c r="G310" s="211" t="str">
        <f>IF(F310&lt;&gt;0,IF(IF(IF((F310-('DADOS GERAIS'!$B$19-C310)*'DADOS GERAIS'!$B$23)&lt;'DADOS GERAIS'!$B$24,(F310-('DADOS GERAIS'!$B$19-C310)*'DADOS GERAIS'!$B$23),'DADOS GERAIS'!$B$24)&lt;('DADOS GERAIS'!$B$20-C310)*'DADOS GERAIS'!$B$23+12,IF((F310-('DADOS GERAIS'!$B$19-C310)*'DADOS GERAIS'!$B$23)&lt;'DADOS GERAIS'!$B$24,(F310-('DADOS GERAIS'!$B$19-C310)*'DADOS GERAIS'!$B$23),'DADOS GERAIS'!$B$24),('DADOS GERAIS'!$B$20-C310)*'DADOS GERAIS'!$B$23+12)&lt;0,0,IF(IF((F310-('DADOS GERAIS'!$B$19-C310)*'DADOS GERAIS'!$B$23)&lt;'DADOS GERAIS'!$B$24,(F310-('DADOS GERAIS'!$B$19-C310)*'DADOS GERAIS'!$B$23),'DADOS GERAIS'!$B$24)&lt;('DADOS GERAIS'!$B$20-C310)*'DADOS GERAIS'!$B$23+12,IF((F310-('DADOS GERAIS'!$B$19-C310)*'DADOS GERAIS'!$B$23)&lt;'DADOS GERAIS'!$B$24,(F310-('DADOS GERAIS'!$B$19-C310)*'DADOS GERAIS'!$B$23),'DADOS GERAIS'!$B$24),('DADOS GERAIS'!$B$20-C310)*'DADOS GERAIS'!$B$23+12)),"")</f>
        <v/>
      </c>
      <c r="H310" s="230" t="str">
        <f t="shared" si="8"/>
        <v/>
      </c>
      <c r="I310" s="232" t="str">
        <f t="shared" si="9"/>
        <v/>
      </c>
      <c r="J310" s="233" t="str">
        <f>IF(D310&lt;&gt;0,IF(H310&gt;F310,(I310*F310*D310)/'DADOS GERAIS'!$B$24,(I310*H310*D310)/'DADOS GERAIS'!$B$24),"")</f>
        <v/>
      </c>
      <c r="K310" s="2"/>
      <c r="L310" s="19"/>
      <c r="M310" s="242" t="str">
        <f>IF(D310="","",IF(E310&gt;$E$14,"ERRO",J310+((K310*D310)+(L310/'DADOS GERAIS'!$B$23*D310))/'DADOS GERAIS'!$B$24*$E310))</f>
        <v/>
      </c>
    </row>
    <row r="311" spans="1:13" x14ac:dyDescent="0.2">
      <c r="A311" s="60"/>
      <c r="B311" s="26"/>
      <c r="C311" s="31"/>
      <c r="D311" s="33"/>
      <c r="E311" s="72"/>
      <c r="F311" s="71"/>
      <c r="G311" s="211" t="str">
        <f>IF(F311&lt;&gt;0,IF(IF(IF((F311-('DADOS GERAIS'!$B$19-C311)*'DADOS GERAIS'!$B$23)&lt;'DADOS GERAIS'!$B$24,(F311-('DADOS GERAIS'!$B$19-C311)*'DADOS GERAIS'!$B$23),'DADOS GERAIS'!$B$24)&lt;('DADOS GERAIS'!$B$20-C311)*'DADOS GERAIS'!$B$23+12,IF((F311-('DADOS GERAIS'!$B$19-C311)*'DADOS GERAIS'!$B$23)&lt;'DADOS GERAIS'!$B$24,(F311-('DADOS GERAIS'!$B$19-C311)*'DADOS GERAIS'!$B$23),'DADOS GERAIS'!$B$24),('DADOS GERAIS'!$B$20-C311)*'DADOS GERAIS'!$B$23+12)&lt;0,0,IF(IF((F311-('DADOS GERAIS'!$B$19-C311)*'DADOS GERAIS'!$B$23)&lt;'DADOS GERAIS'!$B$24,(F311-('DADOS GERAIS'!$B$19-C311)*'DADOS GERAIS'!$B$23),'DADOS GERAIS'!$B$24)&lt;('DADOS GERAIS'!$B$20-C311)*'DADOS GERAIS'!$B$23+12,IF((F311-('DADOS GERAIS'!$B$19-C311)*'DADOS GERAIS'!$B$23)&lt;'DADOS GERAIS'!$B$24,(F311-('DADOS GERAIS'!$B$19-C311)*'DADOS GERAIS'!$B$23),'DADOS GERAIS'!$B$24),('DADOS GERAIS'!$B$20-C311)*'DADOS GERAIS'!$B$23+12)),"")</f>
        <v/>
      </c>
      <c r="H311" s="230" t="str">
        <f t="shared" si="8"/>
        <v/>
      </c>
      <c r="I311" s="232" t="str">
        <f t="shared" si="9"/>
        <v/>
      </c>
      <c r="J311" s="233" t="str">
        <f>IF(D311&lt;&gt;0,IF(H311&gt;F311,(I311*F311*D311)/'DADOS GERAIS'!$B$24,(I311*H311*D311)/'DADOS GERAIS'!$B$24),"")</f>
        <v/>
      </c>
      <c r="K311" s="2"/>
      <c r="L311" s="19"/>
      <c r="M311" s="242" t="str">
        <f>IF(D311="","",IF(E311&gt;$E$14,"ERRO",J311+((K311*D311)+(L311/'DADOS GERAIS'!$B$23*D311))/'DADOS GERAIS'!$B$24*$E311))</f>
        <v/>
      </c>
    </row>
    <row r="312" spans="1:13" x14ac:dyDescent="0.2">
      <c r="A312" s="60"/>
      <c r="B312" s="26"/>
      <c r="C312" s="31"/>
      <c r="D312" s="33"/>
      <c r="E312" s="72"/>
      <c r="F312" s="71"/>
      <c r="G312" s="211" t="str">
        <f>IF(F312&lt;&gt;0,IF(IF(IF((F312-('DADOS GERAIS'!$B$19-C312)*'DADOS GERAIS'!$B$23)&lt;'DADOS GERAIS'!$B$24,(F312-('DADOS GERAIS'!$B$19-C312)*'DADOS GERAIS'!$B$23),'DADOS GERAIS'!$B$24)&lt;('DADOS GERAIS'!$B$20-C312)*'DADOS GERAIS'!$B$23+12,IF((F312-('DADOS GERAIS'!$B$19-C312)*'DADOS GERAIS'!$B$23)&lt;'DADOS GERAIS'!$B$24,(F312-('DADOS GERAIS'!$B$19-C312)*'DADOS GERAIS'!$B$23),'DADOS GERAIS'!$B$24),('DADOS GERAIS'!$B$20-C312)*'DADOS GERAIS'!$B$23+12)&lt;0,0,IF(IF((F312-('DADOS GERAIS'!$B$19-C312)*'DADOS GERAIS'!$B$23)&lt;'DADOS GERAIS'!$B$24,(F312-('DADOS GERAIS'!$B$19-C312)*'DADOS GERAIS'!$B$23),'DADOS GERAIS'!$B$24)&lt;('DADOS GERAIS'!$B$20-C312)*'DADOS GERAIS'!$B$23+12,IF((F312-('DADOS GERAIS'!$B$19-C312)*'DADOS GERAIS'!$B$23)&lt;'DADOS GERAIS'!$B$24,(F312-('DADOS GERAIS'!$B$19-C312)*'DADOS GERAIS'!$B$23),'DADOS GERAIS'!$B$24),('DADOS GERAIS'!$B$20-C312)*'DADOS GERAIS'!$B$23+12)),"")</f>
        <v/>
      </c>
      <c r="H312" s="230" t="str">
        <f t="shared" si="8"/>
        <v/>
      </c>
      <c r="I312" s="232" t="str">
        <f t="shared" si="9"/>
        <v/>
      </c>
      <c r="J312" s="233" t="str">
        <f>IF(D312&lt;&gt;0,IF(H312&gt;F312,(I312*F312*D312)/'DADOS GERAIS'!$B$24,(I312*H312*D312)/'DADOS GERAIS'!$B$24),"")</f>
        <v/>
      </c>
      <c r="K312" s="2"/>
      <c r="L312" s="19"/>
      <c r="M312" s="242" t="str">
        <f>IF(D312="","",IF(E312&gt;$E$14,"ERRO",J312+((K312*D312)+(L312/'DADOS GERAIS'!$B$23*D312))/'DADOS GERAIS'!$B$24*$E312))</f>
        <v/>
      </c>
    </row>
    <row r="313" spans="1:13" x14ac:dyDescent="0.2">
      <c r="A313" s="60"/>
      <c r="B313" s="26"/>
      <c r="C313" s="31"/>
      <c r="D313" s="33"/>
      <c r="E313" s="72"/>
      <c r="F313" s="71"/>
      <c r="G313" s="211" t="str">
        <f>IF(F313&lt;&gt;0,IF(IF(IF((F313-('DADOS GERAIS'!$B$19-C313)*'DADOS GERAIS'!$B$23)&lt;'DADOS GERAIS'!$B$24,(F313-('DADOS GERAIS'!$B$19-C313)*'DADOS GERAIS'!$B$23),'DADOS GERAIS'!$B$24)&lt;('DADOS GERAIS'!$B$20-C313)*'DADOS GERAIS'!$B$23+12,IF((F313-('DADOS GERAIS'!$B$19-C313)*'DADOS GERAIS'!$B$23)&lt;'DADOS GERAIS'!$B$24,(F313-('DADOS GERAIS'!$B$19-C313)*'DADOS GERAIS'!$B$23),'DADOS GERAIS'!$B$24),('DADOS GERAIS'!$B$20-C313)*'DADOS GERAIS'!$B$23+12)&lt;0,0,IF(IF((F313-('DADOS GERAIS'!$B$19-C313)*'DADOS GERAIS'!$B$23)&lt;'DADOS GERAIS'!$B$24,(F313-('DADOS GERAIS'!$B$19-C313)*'DADOS GERAIS'!$B$23),'DADOS GERAIS'!$B$24)&lt;('DADOS GERAIS'!$B$20-C313)*'DADOS GERAIS'!$B$23+12,IF((F313-('DADOS GERAIS'!$B$19-C313)*'DADOS GERAIS'!$B$23)&lt;'DADOS GERAIS'!$B$24,(F313-('DADOS GERAIS'!$B$19-C313)*'DADOS GERAIS'!$B$23),'DADOS GERAIS'!$B$24),('DADOS GERAIS'!$B$20-C313)*'DADOS GERAIS'!$B$23+12)),"")</f>
        <v/>
      </c>
      <c r="H313" s="230" t="str">
        <f t="shared" si="8"/>
        <v/>
      </c>
      <c r="I313" s="232" t="str">
        <f t="shared" si="9"/>
        <v/>
      </c>
      <c r="J313" s="233" t="str">
        <f>IF(D313&lt;&gt;0,IF(H313&gt;F313,(I313*F313*D313)/'DADOS GERAIS'!$B$24,(I313*H313*D313)/'DADOS GERAIS'!$B$24),"")</f>
        <v/>
      </c>
      <c r="K313" s="2"/>
      <c r="L313" s="19"/>
      <c r="M313" s="242" t="str">
        <f>IF(D313="","",IF(E313&gt;$E$14,"ERRO",J313+((K313*D313)+(L313/'DADOS GERAIS'!$B$23*D313))/'DADOS GERAIS'!$B$24*$E313))</f>
        <v/>
      </c>
    </row>
    <row r="314" spans="1:13" x14ac:dyDescent="0.2">
      <c r="A314" s="60"/>
      <c r="B314" s="26"/>
      <c r="C314" s="31"/>
      <c r="D314" s="33"/>
      <c r="E314" s="72"/>
      <c r="F314" s="71"/>
      <c r="G314" s="211" t="str">
        <f>IF(F314&lt;&gt;0,IF(IF(IF((F314-('DADOS GERAIS'!$B$19-C314)*'DADOS GERAIS'!$B$23)&lt;'DADOS GERAIS'!$B$24,(F314-('DADOS GERAIS'!$B$19-C314)*'DADOS GERAIS'!$B$23),'DADOS GERAIS'!$B$24)&lt;('DADOS GERAIS'!$B$20-C314)*'DADOS GERAIS'!$B$23+12,IF((F314-('DADOS GERAIS'!$B$19-C314)*'DADOS GERAIS'!$B$23)&lt;'DADOS GERAIS'!$B$24,(F314-('DADOS GERAIS'!$B$19-C314)*'DADOS GERAIS'!$B$23),'DADOS GERAIS'!$B$24),('DADOS GERAIS'!$B$20-C314)*'DADOS GERAIS'!$B$23+12)&lt;0,0,IF(IF((F314-('DADOS GERAIS'!$B$19-C314)*'DADOS GERAIS'!$B$23)&lt;'DADOS GERAIS'!$B$24,(F314-('DADOS GERAIS'!$B$19-C314)*'DADOS GERAIS'!$B$23),'DADOS GERAIS'!$B$24)&lt;('DADOS GERAIS'!$B$20-C314)*'DADOS GERAIS'!$B$23+12,IF((F314-('DADOS GERAIS'!$B$19-C314)*'DADOS GERAIS'!$B$23)&lt;'DADOS GERAIS'!$B$24,(F314-('DADOS GERAIS'!$B$19-C314)*'DADOS GERAIS'!$B$23),'DADOS GERAIS'!$B$24),('DADOS GERAIS'!$B$20-C314)*'DADOS GERAIS'!$B$23+12)),"")</f>
        <v/>
      </c>
      <c r="H314" s="230" t="str">
        <f t="shared" si="8"/>
        <v/>
      </c>
      <c r="I314" s="232" t="str">
        <f t="shared" si="9"/>
        <v/>
      </c>
      <c r="J314" s="233" t="str">
        <f>IF(D314&lt;&gt;0,IF(H314&gt;F314,(I314*F314*D314)/'DADOS GERAIS'!$B$24,(I314*H314*D314)/'DADOS GERAIS'!$B$24),"")</f>
        <v/>
      </c>
      <c r="K314" s="2"/>
      <c r="L314" s="19"/>
      <c r="M314" s="242" t="str">
        <f>IF(D314="","",IF(E314&gt;$E$14,"ERRO",J314+((K314*D314)+(L314/'DADOS GERAIS'!$B$23*D314))/'DADOS GERAIS'!$B$24*$E314))</f>
        <v/>
      </c>
    </row>
    <row r="315" spans="1:13" x14ac:dyDescent="0.2">
      <c r="A315" s="60"/>
      <c r="B315" s="26"/>
      <c r="C315" s="31"/>
      <c r="D315" s="33"/>
      <c r="E315" s="72"/>
      <c r="F315" s="71"/>
      <c r="G315" s="211" t="str">
        <f>IF(F315&lt;&gt;0,IF(IF(IF((F315-('DADOS GERAIS'!$B$19-C315)*'DADOS GERAIS'!$B$23)&lt;'DADOS GERAIS'!$B$24,(F315-('DADOS GERAIS'!$B$19-C315)*'DADOS GERAIS'!$B$23),'DADOS GERAIS'!$B$24)&lt;('DADOS GERAIS'!$B$20-C315)*'DADOS GERAIS'!$B$23+12,IF((F315-('DADOS GERAIS'!$B$19-C315)*'DADOS GERAIS'!$B$23)&lt;'DADOS GERAIS'!$B$24,(F315-('DADOS GERAIS'!$B$19-C315)*'DADOS GERAIS'!$B$23),'DADOS GERAIS'!$B$24),('DADOS GERAIS'!$B$20-C315)*'DADOS GERAIS'!$B$23+12)&lt;0,0,IF(IF((F315-('DADOS GERAIS'!$B$19-C315)*'DADOS GERAIS'!$B$23)&lt;'DADOS GERAIS'!$B$24,(F315-('DADOS GERAIS'!$B$19-C315)*'DADOS GERAIS'!$B$23),'DADOS GERAIS'!$B$24)&lt;('DADOS GERAIS'!$B$20-C315)*'DADOS GERAIS'!$B$23+12,IF((F315-('DADOS GERAIS'!$B$19-C315)*'DADOS GERAIS'!$B$23)&lt;'DADOS GERAIS'!$B$24,(F315-('DADOS GERAIS'!$B$19-C315)*'DADOS GERAIS'!$B$23),'DADOS GERAIS'!$B$24),('DADOS GERAIS'!$B$20-C315)*'DADOS GERAIS'!$B$23+12)),"")</f>
        <v/>
      </c>
      <c r="H315" s="230" t="str">
        <f t="shared" si="8"/>
        <v/>
      </c>
      <c r="I315" s="232" t="str">
        <f t="shared" si="9"/>
        <v/>
      </c>
      <c r="J315" s="233" t="str">
        <f>IF(D315&lt;&gt;0,IF(H315&gt;F315,(I315*F315*D315)/'DADOS GERAIS'!$B$24,(I315*H315*D315)/'DADOS GERAIS'!$B$24),"")</f>
        <v/>
      </c>
      <c r="K315" s="2"/>
      <c r="L315" s="19"/>
      <c r="M315" s="242" t="str">
        <f>IF(D315="","",IF(E315&gt;$E$14,"ERRO",J315+((K315*D315)+(L315/'DADOS GERAIS'!$B$23*D315))/'DADOS GERAIS'!$B$24*$E315))</f>
        <v/>
      </c>
    </row>
    <row r="316" spans="1:13" x14ac:dyDescent="0.2">
      <c r="A316" s="60"/>
      <c r="B316" s="26"/>
      <c r="C316" s="31"/>
      <c r="D316" s="33"/>
      <c r="E316" s="72"/>
      <c r="F316" s="71"/>
      <c r="G316" s="211" t="str">
        <f>IF(F316&lt;&gt;0,IF(IF(IF((F316-('DADOS GERAIS'!$B$19-C316)*'DADOS GERAIS'!$B$23)&lt;'DADOS GERAIS'!$B$24,(F316-('DADOS GERAIS'!$B$19-C316)*'DADOS GERAIS'!$B$23),'DADOS GERAIS'!$B$24)&lt;('DADOS GERAIS'!$B$20-C316)*'DADOS GERAIS'!$B$23+12,IF((F316-('DADOS GERAIS'!$B$19-C316)*'DADOS GERAIS'!$B$23)&lt;'DADOS GERAIS'!$B$24,(F316-('DADOS GERAIS'!$B$19-C316)*'DADOS GERAIS'!$B$23),'DADOS GERAIS'!$B$24),('DADOS GERAIS'!$B$20-C316)*'DADOS GERAIS'!$B$23+12)&lt;0,0,IF(IF((F316-('DADOS GERAIS'!$B$19-C316)*'DADOS GERAIS'!$B$23)&lt;'DADOS GERAIS'!$B$24,(F316-('DADOS GERAIS'!$B$19-C316)*'DADOS GERAIS'!$B$23),'DADOS GERAIS'!$B$24)&lt;('DADOS GERAIS'!$B$20-C316)*'DADOS GERAIS'!$B$23+12,IF((F316-('DADOS GERAIS'!$B$19-C316)*'DADOS GERAIS'!$B$23)&lt;'DADOS GERAIS'!$B$24,(F316-('DADOS GERAIS'!$B$19-C316)*'DADOS GERAIS'!$B$23),'DADOS GERAIS'!$B$24),('DADOS GERAIS'!$B$20-C316)*'DADOS GERAIS'!$B$23+12)),"")</f>
        <v/>
      </c>
      <c r="H316" s="230" t="str">
        <f t="shared" si="8"/>
        <v/>
      </c>
      <c r="I316" s="232" t="str">
        <f t="shared" si="9"/>
        <v/>
      </c>
      <c r="J316" s="233" t="str">
        <f>IF(D316&lt;&gt;0,IF(H316&gt;F316,(I316*F316*D316)/'DADOS GERAIS'!$B$24,(I316*H316*D316)/'DADOS GERAIS'!$B$24),"")</f>
        <v/>
      </c>
      <c r="K316" s="2"/>
      <c r="L316" s="19"/>
      <c r="M316" s="242" t="str">
        <f>IF(D316="","",IF(E316&gt;$E$14,"ERRO",J316+((K316*D316)+(L316/'DADOS GERAIS'!$B$23*D316))/'DADOS GERAIS'!$B$24*$E316))</f>
        <v/>
      </c>
    </row>
    <row r="317" spans="1:13" x14ac:dyDescent="0.2">
      <c r="A317" s="60"/>
      <c r="B317" s="26"/>
      <c r="C317" s="31"/>
      <c r="D317" s="33"/>
      <c r="E317" s="72"/>
      <c r="F317" s="71"/>
      <c r="G317" s="211" t="str">
        <f>IF(F317&lt;&gt;0,IF(IF(IF((F317-('DADOS GERAIS'!$B$19-C317)*'DADOS GERAIS'!$B$23)&lt;'DADOS GERAIS'!$B$24,(F317-('DADOS GERAIS'!$B$19-C317)*'DADOS GERAIS'!$B$23),'DADOS GERAIS'!$B$24)&lt;('DADOS GERAIS'!$B$20-C317)*'DADOS GERAIS'!$B$23+12,IF((F317-('DADOS GERAIS'!$B$19-C317)*'DADOS GERAIS'!$B$23)&lt;'DADOS GERAIS'!$B$24,(F317-('DADOS GERAIS'!$B$19-C317)*'DADOS GERAIS'!$B$23),'DADOS GERAIS'!$B$24),('DADOS GERAIS'!$B$20-C317)*'DADOS GERAIS'!$B$23+12)&lt;0,0,IF(IF((F317-('DADOS GERAIS'!$B$19-C317)*'DADOS GERAIS'!$B$23)&lt;'DADOS GERAIS'!$B$24,(F317-('DADOS GERAIS'!$B$19-C317)*'DADOS GERAIS'!$B$23),'DADOS GERAIS'!$B$24)&lt;('DADOS GERAIS'!$B$20-C317)*'DADOS GERAIS'!$B$23+12,IF((F317-('DADOS GERAIS'!$B$19-C317)*'DADOS GERAIS'!$B$23)&lt;'DADOS GERAIS'!$B$24,(F317-('DADOS GERAIS'!$B$19-C317)*'DADOS GERAIS'!$B$23),'DADOS GERAIS'!$B$24),('DADOS GERAIS'!$B$20-C317)*'DADOS GERAIS'!$B$23+12)),"")</f>
        <v/>
      </c>
      <c r="H317" s="230" t="str">
        <f t="shared" si="8"/>
        <v/>
      </c>
      <c r="I317" s="232" t="str">
        <f t="shared" si="9"/>
        <v/>
      </c>
      <c r="J317" s="233" t="str">
        <f>IF(D317&lt;&gt;0,IF(H317&gt;F317,(I317*F317*D317)/'DADOS GERAIS'!$B$24,(I317*H317*D317)/'DADOS GERAIS'!$B$24),"")</f>
        <v/>
      </c>
      <c r="K317" s="2"/>
      <c r="L317" s="19"/>
      <c r="M317" s="242" t="str">
        <f>IF(D317="","",IF(E317&gt;$E$14,"ERRO",J317+((K317*D317)+(L317/'DADOS GERAIS'!$B$23*D317))/'DADOS GERAIS'!$B$24*$E317))</f>
        <v/>
      </c>
    </row>
    <row r="318" spans="1:13" x14ac:dyDescent="0.2">
      <c r="A318" s="60"/>
      <c r="B318" s="26"/>
      <c r="C318" s="31"/>
      <c r="D318" s="33"/>
      <c r="E318" s="72"/>
      <c r="F318" s="71"/>
      <c r="G318" s="211" t="str">
        <f>IF(F318&lt;&gt;0,IF(IF(IF((F318-('DADOS GERAIS'!$B$19-C318)*'DADOS GERAIS'!$B$23)&lt;'DADOS GERAIS'!$B$24,(F318-('DADOS GERAIS'!$B$19-C318)*'DADOS GERAIS'!$B$23),'DADOS GERAIS'!$B$24)&lt;('DADOS GERAIS'!$B$20-C318)*'DADOS GERAIS'!$B$23+12,IF((F318-('DADOS GERAIS'!$B$19-C318)*'DADOS GERAIS'!$B$23)&lt;'DADOS GERAIS'!$B$24,(F318-('DADOS GERAIS'!$B$19-C318)*'DADOS GERAIS'!$B$23),'DADOS GERAIS'!$B$24),('DADOS GERAIS'!$B$20-C318)*'DADOS GERAIS'!$B$23+12)&lt;0,0,IF(IF((F318-('DADOS GERAIS'!$B$19-C318)*'DADOS GERAIS'!$B$23)&lt;'DADOS GERAIS'!$B$24,(F318-('DADOS GERAIS'!$B$19-C318)*'DADOS GERAIS'!$B$23),'DADOS GERAIS'!$B$24)&lt;('DADOS GERAIS'!$B$20-C318)*'DADOS GERAIS'!$B$23+12,IF((F318-('DADOS GERAIS'!$B$19-C318)*'DADOS GERAIS'!$B$23)&lt;'DADOS GERAIS'!$B$24,(F318-('DADOS GERAIS'!$B$19-C318)*'DADOS GERAIS'!$B$23),'DADOS GERAIS'!$B$24),('DADOS GERAIS'!$B$20-C318)*'DADOS GERAIS'!$B$23+12)),"")</f>
        <v/>
      </c>
      <c r="H318" s="230" t="str">
        <f t="shared" si="8"/>
        <v/>
      </c>
      <c r="I318" s="232" t="str">
        <f t="shared" si="9"/>
        <v/>
      </c>
      <c r="J318" s="233" t="str">
        <f>IF(D318&lt;&gt;0,IF(H318&gt;F318,(I318*F318*D318)/'DADOS GERAIS'!$B$24,(I318*H318*D318)/'DADOS GERAIS'!$B$24),"")</f>
        <v/>
      </c>
      <c r="K318" s="2"/>
      <c r="L318" s="19"/>
      <c r="M318" s="242" t="str">
        <f>IF(D318="","",IF(E318&gt;$E$14,"ERRO",J318+((K318*D318)+(L318/'DADOS GERAIS'!$B$23*D318))/'DADOS GERAIS'!$B$24*$E318))</f>
        <v/>
      </c>
    </row>
    <row r="319" spans="1:13" x14ac:dyDescent="0.2">
      <c r="A319" s="60"/>
      <c r="B319" s="26"/>
      <c r="C319" s="31"/>
      <c r="D319" s="33"/>
      <c r="E319" s="72"/>
      <c r="F319" s="71"/>
      <c r="G319" s="211" t="str">
        <f>IF(F319&lt;&gt;0,IF(IF(IF((F319-('DADOS GERAIS'!$B$19-C319)*'DADOS GERAIS'!$B$23)&lt;'DADOS GERAIS'!$B$24,(F319-('DADOS GERAIS'!$B$19-C319)*'DADOS GERAIS'!$B$23),'DADOS GERAIS'!$B$24)&lt;('DADOS GERAIS'!$B$20-C319)*'DADOS GERAIS'!$B$23+12,IF((F319-('DADOS GERAIS'!$B$19-C319)*'DADOS GERAIS'!$B$23)&lt;'DADOS GERAIS'!$B$24,(F319-('DADOS GERAIS'!$B$19-C319)*'DADOS GERAIS'!$B$23),'DADOS GERAIS'!$B$24),('DADOS GERAIS'!$B$20-C319)*'DADOS GERAIS'!$B$23+12)&lt;0,0,IF(IF((F319-('DADOS GERAIS'!$B$19-C319)*'DADOS GERAIS'!$B$23)&lt;'DADOS GERAIS'!$B$24,(F319-('DADOS GERAIS'!$B$19-C319)*'DADOS GERAIS'!$B$23),'DADOS GERAIS'!$B$24)&lt;('DADOS GERAIS'!$B$20-C319)*'DADOS GERAIS'!$B$23+12,IF((F319-('DADOS GERAIS'!$B$19-C319)*'DADOS GERAIS'!$B$23)&lt;'DADOS GERAIS'!$B$24,(F319-('DADOS GERAIS'!$B$19-C319)*'DADOS GERAIS'!$B$23),'DADOS GERAIS'!$B$24),('DADOS GERAIS'!$B$20-C319)*'DADOS GERAIS'!$B$23+12)),"")</f>
        <v/>
      </c>
      <c r="H319" s="230" t="str">
        <f t="shared" si="8"/>
        <v/>
      </c>
      <c r="I319" s="232" t="str">
        <f t="shared" si="9"/>
        <v/>
      </c>
      <c r="J319" s="233" t="str">
        <f>IF(D319&lt;&gt;0,IF(H319&gt;F319,(I319*F319*D319)/'DADOS GERAIS'!$B$24,(I319*H319*D319)/'DADOS GERAIS'!$B$24),"")</f>
        <v/>
      </c>
      <c r="K319" s="2"/>
      <c r="L319" s="19"/>
      <c r="M319" s="242" t="str">
        <f>IF(D319="","",IF(E319&gt;$E$14,"ERRO",J319+((K319*D319)+(L319/'DADOS GERAIS'!$B$23*D319))/'DADOS GERAIS'!$B$24*$E319))</f>
        <v/>
      </c>
    </row>
    <row r="320" spans="1:13" x14ac:dyDescent="0.2">
      <c r="A320" s="60"/>
      <c r="B320" s="26"/>
      <c r="C320" s="31"/>
      <c r="D320" s="33"/>
      <c r="E320" s="72"/>
      <c r="F320" s="71"/>
      <c r="G320" s="211" t="str">
        <f>IF(F320&lt;&gt;0,IF(IF(IF((F320-('DADOS GERAIS'!$B$19-C320)*'DADOS GERAIS'!$B$23)&lt;'DADOS GERAIS'!$B$24,(F320-('DADOS GERAIS'!$B$19-C320)*'DADOS GERAIS'!$B$23),'DADOS GERAIS'!$B$24)&lt;('DADOS GERAIS'!$B$20-C320)*'DADOS GERAIS'!$B$23+12,IF((F320-('DADOS GERAIS'!$B$19-C320)*'DADOS GERAIS'!$B$23)&lt;'DADOS GERAIS'!$B$24,(F320-('DADOS GERAIS'!$B$19-C320)*'DADOS GERAIS'!$B$23),'DADOS GERAIS'!$B$24),('DADOS GERAIS'!$B$20-C320)*'DADOS GERAIS'!$B$23+12)&lt;0,0,IF(IF((F320-('DADOS GERAIS'!$B$19-C320)*'DADOS GERAIS'!$B$23)&lt;'DADOS GERAIS'!$B$24,(F320-('DADOS GERAIS'!$B$19-C320)*'DADOS GERAIS'!$B$23),'DADOS GERAIS'!$B$24)&lt;('DADOS GERAIS'!$B$20-C320)*'DADOS GERAIS'!$B$23+12,IF((F320-('DADOS GERAIS'!$B$19-C320)*'DADOS GERAIS'!$B$23)&lt;'DADOS GERAIS'!$B$24,(F320-('DADOS GERAIS'!$B$19-C320)*'DADOS GERAIS'!$B$23),'DADOS GERAIS'!$B$24),('DADOS GERAIS'!$B$20-C320)*'DADOS GERAIS'!$B$23+12)),"")</f>
        <v/>
      </c>
      <c r="H320" s="230" t="str">
        <f t="shared" si="8"/>
        <v/>
      </c>
      <c r="I320" s="232" t="str">
        <f t="shared" si="9"/>
        <v/>
      </c>
      <c r="J320" s="233" t="str">
        <f>IF(D320&lt;&gt;0,IF(H320&gt;F320,(I320*F320*D320)/'DADOS GERAIS'!$B$24,(I320*H320*D320)/'DADOS GERAIS'!$B$24),"")</f>
        <v/>
      </c>
      <c r="K320" s="2"/>
      <c r="L320" s="19"/>
      <c r="M320" s="242" t="str">
        <f>IF(D320="","",IF(E320&gt;$E$14,"ERRO",J320+((K320*D320)+(L320/'DADOS GERAIS'!$B$23*D320))/'DADOS GERAIS'!$B$24*$E320))</f>
        <v/>
      </c>
    </row>
    <row r="321" spans="1:13" x14ac:dyDescent="0.2">
      <c r="A321" s="60"/>
      <c r="B321" s="26"/>
      <c r="C321" s="31"/>
      <c r="D321" s="33"/>
      <c r="E321" s="72"/>
      <c r="F321" s="71"/>
      <c r="G321" s="211" t="str">
        <f>IF(F321&lt;&gt;0,IF(IF(IF((F321-('DADOS GERAIS'!$B$19-C321)*'DADOS GERAIS'!$B$23)&lt;'DADOS GERAIS'!$B$24,(F321-('DADOS GERAIS'!$B$19-C321)*'DADOS GERAIS'!$B$23),'DADOS GERAIS'!$B$24)&lt;('DADOS GERAIS'!$B$20-C321)*'DADOS GERAIS'!$B$23+12,IF((F321-('DADOS GERAIS'!$B$19-C321)*'DADOS GERAIS'!$B$23)&lt;'DADOS GERAIS'!$B$24,(F321-('DADOS GERAIS'!$B$19-C321)*'DADOS GERAIS'!$B$23),'DADOS GERAIS'!$B$24),('DADOS GERAIS'!$B$20-C321)*'DADOS GERAIS'!$B$23+12)&lt;0,0,IF(IF((F321-('DADOS GERAIS'!$B$19-C321)*'DADOS GERAIS'!$B$23)&lt;'DADOS GERAIS'!$B$24,(F321-('DADOS GERAIS'!$B$19-C321)*'DADOS GERAIS'!$B$23),'DADOS GERAIS'!$B$24)&lt;('DADOS GERAIS'!$B$20-C321)*'DADOS GERAIS'!$B$23+12,IF((F321-('DADOS GERAIS'!$B$19-C321)*'DADOS GERAIS'!$B$23)&lt;'DADOS GERAIS'!$B$24,(F321-('DADOS GERAIS'!$B$19-C321)*'DADOS GERAIS'!$B$23),'DADOS GERAIS'!$B$24),('DADOS GERAIS'!$B$20-C321)*'DADOS GERAIS'!$B$23+12)),"")</f>
        <v/>
      </c>
      <c r="H321" s="230" t="str">
        <f t="shared" si="8"/>
        <v/>
      </c>
      <c r="I321" s="232" t="str">
        <f t="shared" si="9"/>
        <v/>
      </c>
      <c r="J321" s="233" t="str">
        <f>IF(D321&lt;&gt;0,IF(H321&gt;F321,(I321*F321*D321)/'DADOS GERAIS'!$B$24,(I321*H321*D321)/'DADOS GERAIS'!$B$24),"")</f>
        <v/>
      </c>
      <c r="K321" s="2"/>
      <c r="L321" s="19"/>
      <c r="M321" s="242" t="str">
        <f>IF(D321="","",IF(E321&gt;$E$14,"ERRO",J321+((K321*D321)+(L321/'DADOS GERAIS'!$B$23*D321))/'DADOS GERAIS'!$B$24*$E321))</f>
        <v/>
      </c>
    </row>
    <row r="322" spans="1:13" x14ac:dyDescent="0.2">
      <c r="A322" s="60"/>
      <c r="B322" s="26"/>
      <c r="C322" s="31"/>
      <c r="D322" s="33"/>
      <c r="E322" s="72"/>
      <c r="F322" s="71"/>
      <c r="G322" s="211" t="str">
        <f>IF(F322&lt;&gt;0,IF(IF(IF((F322-('DADOS GERAIS'!$B$19-C322)*'DADOS GERAIS'!$B$23)&lt;'DADOS GERAIS'!$B$24,(F322-('DADOS GERAIS'!$B$19-C322)*'DADOS GERAIS'!$B$23),'DADOS GERAIS'!$B$24)&lt;('DADOS GERAIS'!$B$20-C322)*'DADOS GERAIS'!$B$23+12,IF((F322-('DADOS GERAIS'!$B$19-C322)*'DADOS GERAIS'!$B$23)&lt;'DADOS GERAIS'!$B$24,(F322-('DADOS GERAIS'!$B$19-C322)*'DADOS GERAIS'!$B$23),'DADOS GERAIS'!$B$24),('DADOS GERAIS'!$B$20-C322)*'DADOS GERAIS'!$B$23+12)&lt;0,0,IF(IF((F322-('DADOS GERAIS'!$B$19-C322)*'DADOS GERAIS'!$B$23)&lt;'DADOS GERAIS'!$B$24,(F322-('DADOS GERAIS'!$B$19-C322)*'DADOS GERAIS'!$B$23),'DADOS GERAIS'!$B$24)&lt;('DADOS GERAIS'!$B$20-C322)*'DADOS GERAIS'!$B$23+12,IF((F322-('DADOS GERAIS'!$B$19-C322)*'DADOS GERAIS'!$B$23)&lt;'DADOS GERAIS'!$B$24,(F322-('DADOS GERAIS'!$B$19-C322)*'DADOS GERAIS'!$B$23),'DADOS GERAIS'!$B$24),('DADOS GERAIS'!$B$20-C322)*'DADOS GERAIS'!$B$23+12)),"")</f>
        <v/>
      </c>
      <c r="H322" s="230" t="str">
        <f t="shared" si="8"/>
        <v/>
      </c>
      <c r="I322" s="232" t="str">
        <f t="shared" si="9"/>
        <v/>
      </c>
      <c r="J322" s="233" t="str">
        <f>IF(D322&lt;&gt;0,IF(H322&gt;F322,(I322*F322*D322)/'DADOS GERAIS'!$B$24,(I322*H322*D322)/'DADOS GERAIS'!$B$24),"")</f>
        <v/>
      </c>
      <c r="K322" s="2"/>
      <c r="L322" s="19"/>
      <c r="M322" s="242" t="str">
        <f>IF(D322="","",IF(E322&gt;$E$14,"ERRO",J322+((K322*D322)+(L322/'DADOS GERAIS'!$B$23*D322))/'DADOS GERAIS'!$B$24*$E322))</f>
        <v/>
      </c>
    </row>
    <row r="323" spans="1:13" x14ac:dyDescent="0.2">
      <c r="A323" s="60"/>
      <c r="B323" s="26"/>
      <c r="C323" s="31"/>
      <c r="D323" s="33"/>
      <c r="E323" s="72"/>
      <c r="F323" s="71"/>
      <c r="G323" s="211" t="str">
        <f>IF(F323&lt;&gt;0,IF(IF(IF((F323-('DADOS GERAIS'!$B$19-C323)*'DADOS GERAIS'!$B$23)&lt;'DADOS GERAIS'!$B$24,(F323-('DADOS GERAIS'!$B$19-C323)*'DADOS GERAIS'!$B$23),'DADOS GERAIS'!$B$24)&lt;('DADOS GERAIS'!$B$20-C323)*'DADOS GERAIS'!$B$23+12,IF((F323-('DADOS GERAIS'!$B$19-C323)*'DADOS GERAIS'!$B$23)&lt;'DADOS GERAIS'!$B$24,(F323-('DADOS GERAIS'!$B$19-C323)*'DADOS GERAIS'!$B$23),'DADOS GERAIS'!$B$24),('DADOS GERAIS'!$B$20-C323)*'DADOS GERAIS'!$B$23+12)&lt;0,0,IF(IF((F323-('DADOS GERAIS'!$B$19-C323)*'DADOS GERAIS'!$B$23)&lt;'DADOS GERAIS'!$B$24,(F323-('DADOS GERAIS'!$B$19-C323)*'DADOS GERAIS'!$B$23),'DADOS GERAIS'!$B$24)&lt;('DADOS GERAIS'!$B$20-C323)*'DADOS GERAIS'!$B$23+12,IF((F323-('DADOS GERAIS'!$B$19-C323)*'DADOS GERAIS'!$B$23)&lt;'DADOS GERAIS'!$B$24,(F323-('DADOS GERAIS'!$B$19-C323)*'DADOS GERAIS'!$B$23),'DADOS GERAIS'!$B$24),('DADOS GERAIS'!$B$20-C323)*'DADOS GERAIS'!$B$23+12)),"")</f>
        <v/>
      </c>
      <c r="H323" s="230" t="str">
        <f t="shared" si="8"/>
        <v/>
      </c>
      <c r="I323" s="232" t="str">
        <f t="shared" si="9"/>
        <v/>
      </c>
      <c r="J323" s="233" t="str">
        <f>IF(D323&lt;&gt;0,IF(H323&gt;F323,(I323*F323*D323)/'DADOS GERAIS'!$B$24,(I323*H323*D323)/'DADOS GERAIS'!$B$24),"")</f>
        <v/>
      </c>
      <c r="K323" s="2"/>
      <c r="L323" s="19"/>
      <c r="M323" s="242" t="str">
        <f>IF(D323="","",IF(E323&gt;$E$14,"ERRO",J323+((K323*D323)+(L323/'DADOS GERAIS'!$B$23*D323))/'DADOS GERAIS'!$B$24*$E323))</f>
        <v/>
      </c>
    </row>
    <row r="324" spans="1:13" x14ac:dyDescent="0.2">
      <c r="A324" s="60"/>
      <c r="B324" s="26"/>
      <c r="C324" s="31"/>
      <c r="D324" s="33"/>
      <c r="E324" s="72"/>
      <c r="F324" s="71"/>
      <c r="G324" s="211" t="str">
        <f>IF(F324&lt;&gt;0,IF(IF(IF((F324-('DADOS GERAIS'!$B$19-C324)*'DADOS GERAIS'!$B$23)&lt;'DADOS GERAIS'!$B$24,(F324-('DADOS GERAIS'!$B$19-C324)*'DADOS GERAIS'!$B$23),'DADOS GERAIS'!$B$24)&lt;('DADOS GERAIS'!$B$20-C324)*'DADOS GERAIS'!$B$23+12,IF((F324-('DADOS GERAIS'!$B$19-C324)*'DADOS GERAIS'!$B$23)&lt;'DADOS GERAIS'!$B$24,(F324-('DADOS GERAIS'!$B$19-C324)*'DADOS GERAIS'!$B$23),'DADOS GERAIS'!$B$24),('DADOS GERAIS'!$B$20-C324)*'DADOS GERAIS'!$B$23+12)&lt;0,0,IF(IF((F324-('DADOS GERAIS'!$B$19-C324)*'DADOS GERAIS'!$B$23)&lt;'DADOS GERAIS'!$B$24,(F324-('DADOS GERAIS'!$B$19-C324)*'DADOS GERAIS'!$B$23),'DADOS GERAIS'!$B$24)&lt;('DADOS GERAIS'!$B$20-C324)*'DADOS GERAIS'!$B$23+12,IF((F324-('DADOS GERAIS'!$B$19-C324)*'DADOS GERAIS'!$B$23)&lt;'DADOS GERAIS'!$B$24,(F324-('DADOS GERAIS'!$B$19-C324)*'DADOS GERAIS'!$B$23),'DADOS GERAIS'!$B$24),('DADOS GERAIS'!$B$20-C324)*'DADOS GERAIS'!$B$23+12)),"")</f>
        <v/>
      </c>
      <c r="H324" s="230" t="str">
        <f t="shared" si="8"/>
        <v/>
      </c>
      <c r="I324" s="232" t="str">
        <f t="shared" si="9"/>
        <v/>
      </c>
      <c r="J324" s="233" t="str">
        <f>IF(D324&lt;&gt;0,IF(H324&gt;F324,(I324*F324*D324)/'DADOS GERAIS'!$B$24,(I324*H324*D324)/'DADOS GERAIS'!$B$24),"")</f>
        <v/>
      </c>
      <c r="K324" s="2"/>
      <c r="L324" s="19"/>
      <c r="M324" s="242" t="str">
        <f>IF(D324="","",IF(E324&gt;$E$14,"ERRO",J324+((K324*D324)+(L324/'DADOS GERAIS'!$B$23*D324))/'DADOS GERAIS'!$B$24*$E324))</f>
        <v/>
      </c>
    </row>
    <row r="325" spans="1:13" x14ac:dyDescent="0.2">
      <c r="A325" s="60"/>
      <c r="B325" s="26"/>
      <c r="C325" s="31"/>
      <c r="D325" s="33"/>
      <c r="E325" s="72"/>
      <c r="F325" s="71"/>
      <c r="G325" s="211" t="str">
        <f>IF(F325&lt;&gt;0,IF(IF(IF((F325-('DADOS GERAIS'!$B$19-C325)*'DADOS GERAIS'!$B$23)&lt;'DADOS GERAIS'!$B$24,(F325-('DADOS GERAIS'!$B$19-C325)*'DADOS GERAIS'!$B$23),'DADOS GERAIS'!$B$24)&lt;('DADOS GERAIS'!$B$20-C325)*'DADOS GERAIS'!$B$23+12,IF((F325-('DADOS GERAIS'!$B$19-C325)*'DADOS GERAIS'!$B$23)&lt;'DADOS GERAIS'!$B$24,(F325-('DADOS GERAIS'!$B$19-C325)*'DADOS GERAIS'!$B$23),'DADOS GERAIS'!$B$24),('DADOS GERAIS'!$B$20-C325)*'DADOS GERAIS'!$B$23+12)&lt;0,0,IF(IF((F325-('DADOS GERAIS'!$B$19-C325)*'DADOS GERAIS'!$B$23)&lt;'DADOS GERAIS'!$B$24,(F325-('DADOS GERAIS'!$B$19-C325)*'DADOS GERAIS'!$B$23),'DADOS GERAIS'!$B$24)&lt;('DADOS GERAIS'!$B$20-C325)*'DADOS GERAIS'!$B$23+12,IF((F325-('DADOS GERAIS'!$B$19-C325)*'DADOS GERAIS'!$B$23)&lt;'DADOS GERAIS'!$B$24,(F325-('DADOS GERAIS'!$B$19-C325)*'DADOS GERAIS'!$B$23),'DADOS GERAIS'!$B$24),('DADOS GERAIS'!$B$20-C325)*'DADOS GERAIS'!$B$23+12)),"")</f>
        <v/>
      </c>
      <c r="H325" s="230" t="str">
        <f t="shared" si="8"/>
        <v/>
      </c>
      <c r="I325" s="232" t="str">
        <f t="shared" si="9"/>
        <v/>
      </c>
      <c r="J325" s="233" t="str">
        <f>IF(D325&lt;&gt;0,IF(H325&gt;F325,(I325*F325*D325)/'DADOS GERAIS'!$B$24,(I325*H325*D325)/'DADOS GERAIS'!$B$24),"")</f>
        <v/>
      </c>
      <c r="K325" s="2"/>
      <c r="L325" s="19"/>
      <c r="M325" s="242" t="str">
        <f>IF(D325="","",IF(E325&gt;$E$14,"ERRO",J325+((K325*D325)+(L325/'DADOS GERAIS'!$B$23*D325))/'DADOS GERAIS'!$B$24*$E325))</f>
        <v/>
      </c>
    </row>
    <row r="326" spans="1:13" x14ac:dyDescent="0.2">
      <c r="A326" s="60"/>
      <c r="B326" s="26"/>
      <c r="C326" s="31"/>
      <c r="D326" s="33"/>
      <c r="E326" s="72"/>
      <c r="F326" s="71"/>
      <c r="G326" s="211" t="str">
        <f>IF(F326&lt;&gt;0,IF(IF(IF((F326-('DADOS GERAIS'!$B$19-C326)*'DADOS GERAIS'!$B$23)&lt;'DADOS GERAIS'!$B$24,(F326-('DADOS GERAIS'!$B$19-C326)*'DADOS GERAIS'!$B$23),'DADOS GERAIS'!$B$24)&lt;('DADOS GERAIS'!$B$20-C326)*'DADOS GERAIS'!$B$23+12,IF((F326-('DADOS GERAIS'!$B$19-C326)*'DADOS GERAIS'!$B$23)&lt;'DADOS GERAIS'!$B$24,(F326-('DADOS GERAIS'!$B$19-C326)*'DADOS GERAIS'!$B$23),'DADOS GERAIS'!$B$24),('DADOS GERAIS'!$B$20-C326)*'DADOS GERAIS'!$B$23+12)&lt;0,0,IF(IF((F326-('DADOS GERAIS'!$B$19-C326)*'DADOS GERAIS'!$B$23)&lt;'DADOS GERAIS'!$B$24,(F326-('DADOS GERAIS'!$B$19-C326)*'DADOS GERAIS'!$B$23),'DADOS GERAIS'!$B$24)&lt;('DADOS GERAIS'!$B$20-C326)*'DADOS GERAIS'!$B$23+12,IF((F326-('DADOS GERAIS'!$B$19-C326)*'DADOS GERAIS'!$B$23)&lt;'DADOS GERAIS'!$B$24,(F326-('DADOS GERAIS'!$B$19-C326)*'DADOS GERAIS'!$B$23),'DADOS GERAIS'!$B$24),('DADOS GERAIS'!$B$20-C326)*'DADOS GERAIS'!$B$23+12)),"")</f>
        <v/>
      </c>
      <c r="H326" s="230" t="str">
        <f t="shared" si="8"/>
        <v/>
      </c>
      <c r="I326" s="232" t="str">
        <f t="shared" si="9"/>
        <v/>
      </c>
      <c r="J326" s="233" t="str">
        <f>IF(D326&lt;&gt;0,IF(H326&gt;F326,(I326*F326*D326)/'DADOS GERAIS'!$B$24,(I326*H326*D326)/'DADOS GERAIS'!$B$24),"")</f>
        <v/>
      </c>
      <c r="K326" s="2"/>
      <c r="L326" s="19"/>
      <c r="M326" s="242" t="str">
        <f>IF(D326="","",IF(E326&gt;$E$14,"ERRO",J326+((K326*D326)+(L326/'DADOS GERAIS'!$B$23*D326))/'DADOS GERAIS'!$B$24*$E326))</f>
        <v/>
      </c>
    </row>
    <row r="327" spans="1:13" x14ac:dyDescent="0.2">
      <c r="A327" s="60"/>
      <c r="B327" s="26"/>
      <c r="C327" s="31"/>
      <c r="D327" s="33"/>
      <c r="E327" s="72"/>
      <c r="F327" s="71"/>
      <c r="G327" s="211" t="str">
        <f>IF(F327&lt;&gt;0,IF(IF(IF((F327-('DADOS GERAIS'!$B$19-C327)*'DADOS GERAIS'!$B$23)&lt;'DADOS GERAIS'!$B$24,(F327-('DADOS GERAIS'!$B$19-C327)*'DADOS GERAIS'!$B$23),'DADOS GERAIS'!$B$24)&lt;('DADOS GERAIS'!$B$20-C327)*'DADOS GERAIS'!$B$23+12,IF((F327-('DADOS GERAIS'!$B$19-C327)*'DADOS GERAIS'!$B$23)&lt;'DADOS GERAIS'!$B$24,(F327-('DADOS GERAIS'!$B$19-C327)*'DADOS GERAIS'!$B$23),'DADOS GERAIS'!$B$24),('DADOS GERAIS'!$B$20-C327)*'DADOS GERAIS'!$B$23+12)&lt;0,0,IF(IF((F327-('DADOS GERAIS'!$B$19-C327)*'DADOS GERAIS'!$B$23)&lt;'DADOS GERAIS'!$B$24,(F327-('DADOS GERAIS'!$B$19-C327)*'DADOS GERAIS'!$B$23),'DADOS GERAIS'!$B$24)&lt;('DADOS GERAIS'!$B$20-C327)*'DADOS GERAIS'!$B$23+12,IF((F327-('DADOS GERAIS'!$B$19-C327)*'DADOS GERAIS'!$B$23)&lt;'DADOS GERAIS'!$B$24,(F327-('DADOS GERAIS'!$B$19-C327)*'DADOS GERAIS'!$B$23),'DADOS GERAIS'!$B$24),('DADOS GERAIS'!$B$20-C327)*'DADOS GERAIS'!$B$23+12)),"")</f>
        <v/>
      </c>
      <c r="H327" s="230" t="str">
        <f t="shared" si="8"/>
        <v/>
      </c>
      <c r="I327" s="232" t="str">
        <f t="shared" si="9"/>
        <v/>
      </c>
      <c r="J327" s="233" t="str">
        <f>IF(D327&lt;&gt;0,IF(H327&gt;F327,(I327*F327*D327)/'DADOS GERAIS'!$B$24,(I327*H327*D327)/'DADOS GERAIS'!$B$24),"")</f>
        <v/>
      </c>
      <c r="K327" s="2"/>
      <c r="L327" s="19"/>
      <c r="M327" s="242" t="str">
        <f>IF(D327="","",IF(E327&gt;$E$14,"ERRO",J327+((K327*D327)+(L327/'DADOS GERAIS'!$B$23*D327))/'DADOS GERAIS'!$B$24*$E327))</f>
        <v/>
      </c>
    </row>
    <row r="328" spans="1:13" x14ac:dyDescent="0.2">
      <c r="A328" s="60"/>
      <c r="B328" s="26"/>
      <c r="C328" s="31"/>
      <c r="D328" s="33"/>
      <c r="E328" s="72"/>
      <c r="F328" s="71"/>
      <c r="G328" s="211" t="str">
        <f>IF(F328&lt;&gt;0,IF(IF(IF((F328-('DADOS GERAIS'!$B$19-C328)*'DADOS GERAIS'!$B$23)&lt;'DADOS GERAIS'!$B$24,(F328-('DADOS GERAIS'!$B$19-C328)*'DADOS GERAIS'!$B$23),'DADOS GERAIS'!$B$24)&lt;('DADOS GERAIS'!$B$20-C328)*'DADOS GERAIS'!$B$23+12,IF((F328-('DADOS GERAIS'!$B$19-C328)*'DADOS GERAIS'!$B$23)&lt;'DADOS GERAIS'!$B$24,(F328-('DADOS GERAIS'!$B$19-C328)*'DADOS GERAIS'!$B$23),'DADOS GERAIS'!$B$24),('DADOS GERAIS'!$B$20-C328)*'DADOS GERAIS'!$B$23+12)&lt;0,0,IF(IF((F328-('DADOS GERAIS'!$B$19-C328)*'DADOS GERAIS'!$B$23)&lt;'DADOS GERAIS'!$B$24,(F328-('DADOS GERAIS'!$B$19-C328)*'DADOS GERAIS'!$B$23),'DADOS GERAIS'!$B$24)&lt;('DADOS GERAIS'!$B$20-C328)*'DADOS GERAIS'!$B$23+12,IF((F328-('DADOS GERAIS'!$B$19-C328)*'DADOS GERAIS'!$B$23)&lt;'DADOS GERAIS'!$B$24,(F328-('DADOS GERAIS'!$B$19-C328)*'DADOS GERAIS'!$B$23),'DADOS GERAIS'!$B$24),('DADOS GERAIS'!$B$20-C328)*'DADOS GERAIS'!$B$23+12)),"")</f>
        <v/>
      </c>
      <c r="H328" s="230" t="str">
        <f t="shared" si="8"/>
        <v/>
      </c>
      <c r="I328" s="232" t="str">
        <f t="shared" si="9"/>
        <v/>
      </c>
      <c r="J328" s="233" t="str">
        <f>IF(D328&lt;&gt;0,IF(H328&gt;F328,(I328*F328*D328)/'DADOS GERAIS'!$B$24,(I328*H328*D328)/'DADOS GERAIS'!$B$24),"")</f>
        <v/>
      </c>
      <c r="K328" s="2"/>
      <c r="L328" s="19"/>
      <c r="M328" s="242" t="str">
        <f>IF(D328="","",IF(E328&gt;$E$14,"ERRO",J328+((K328*D328)+(L328/'DADOS GERAIS'!$B$23*D328))/'DADOS GERAIS'!$B$24*$E328))</f>
        <v/>
      </c>
    </row>
    <row r="329" spans="1:13" x14ac:dyDescent="0.2">
      <c r="A329" s="60"/>
      <c r="B329" s="26"/>
      <c r="C329" s="31"/>
      <c r="D329" s="33"/>
      <c r="E329" s="72"/>
      <c r="F329" s="71"/>
      <c r="G329" s="211" t="str">
        <f>IF(F329&lt;&gt;0,IF(IF(IF((F329-('DADOS GERAIS'!$B$19-C329)*'DADOS GERAIS'!$B$23)&lt;'DADOS GERAIS'!$B$24,(F329-('DADOS GERAIS'!$B$19-C329)*'DADOS GERAIS'!$B$23),'DADOS GERAIS'!$B$24)&lt;('DADOS GERAIS'!$B$20-C329)*'DADOS GERAIS'!$B$23+12,IF((F329-('DADOS GERAIS'!$B$19-C329)*'DADOS GERAIS'!$B$23)&lt;'DADOS GERAIS'!$B$24,(F329-('DADOS GERAIS'!$B$19-C329)*'DADOS GERAIS'!$B$23),'DADOS GERAIS'!$B$24),('DADOS GERAIS'!$B$20-C329)*'DADOS GERAIS'!$B$23+12)&lt;0,0,IF(IF((F329-('DADOS GERAIS'!$B$19-C329)*'DADOS GERAIS'!$B$23)&lt;'DADOS GERAIS'!$B$24,(F329-('DADOS GERAIS'!$B$19-C329)*'DADOS GERAIS'!$B$23),'DADOS GERAIS'!$B$24)&lt;('DADOS GERAIS'!$B$20-C329)*'DADOS GERAIS'!$B$23+12,IF((F329-('DADOS GERAIS'!$B$19-C329)*'DADOS GERAIS'!$B$23)&lt;'DADOS GERAIS'!$B$24,(F329-('DADOS GERAIS'!$B$19-C329)*'DADOS GERAIS'!$B$23),'DADOS GERAIS'!$B$24),('DADOS GERAIS'!$B$20-C329)*'DADOS GERAIS'!$B$23+12)),"")</f>
        <v/>
      </c>
      <c r="H329" s="230" t="str">
        <f t="shared" si="8"/>
        <v/>
      </c>
      <c r="I329" s="232" t="str">
        <f t="shared" si="9"/>
        <v/>
      </c>
      <c r="J329" s="233" t="str">
        <f>IF(D329&lt;&gt;0,IF(H329&gt;F329,(I329*F329*D329)/'DADOS GERAIS'!$B$24,(I329*H329*D329)/'DADOS GERAIS'!$B$24),"")</f>
        <v/>
      </c>
      <c r="K329" s="2"/>
      <c r="L329" s="19"/>
      <c r="M329" s="242" t="str">
        <f>IF(D329="","",IF(E329&gt;$E$14,"ERRO",J329+((K329*D329)+(L329/'DADOS GERAIS'!$B$23*D329))/'DADOS GERAIS'!$B$24*$E329))</f>
        <v/>
      </c>
    </row>
    <row r="330" spans="1:13" x14ac:dyDescent="0.2">
      <c r="A330" s="60"/>
      <c r="B330" s="26"/>
      <c r="C330" s="31"/>
      <c r="D330" s="33"/>
      <c r="E330" s="72"/>
      <c r="F330" s="71"/>
      <c r="G330" s="211" t="str">
        <f>IF(F330&lt;&gt;0,IF(IF(IF((F330-('DADOS GERAIS'!$B$19-C330)*'DADOS GERAIS'!$B$23)&lt;'DADOS GERAIS'!$B$24,(F330-('DADOS GERAIS'!$B$19-C330)*'DADOS GERAIS'!$B$23),'DADOS GERAIS'!$B$24)&lt;('DADOS GERAIS'!$B$20-C330)*'DADOS GERAIS'!$B$23+12,IF((F330-('DADOS GERAIS'!$B$19-C330)*'DADOS GERAIS'!$B$23)&lt;'DADOS GERAIS'!$B$24,(F330-('DADOS GERAIS'!$B$19-C330)*'DADOS GERAIS'!$B$23),'DADOS GERAIS'!$B$24),('DADOS GERAIS'!$B$20-C330)*'DADOS GERAIS'!$B$23+12)&lt;0,0,IF(IF((F330-('DADOS GERAIS'!$B$19-C330)*'DADOS GERAIS'!$B$23)&lt;'DADOS GERAIS'!$B$24,(F330-('DADOS GERAIS'!$B$19-C330)*'DADOS GERAIS'!$B$23),'DADOS GERAIS'!$B$24)&lt;('DADOS GERAIS'!$B$20-C330)*'DADOS GERAIS'!$B$23+12,IF((F330-('DADOS GERAIS'!$B$19-C330)*'DADOS GERAIS'!$B$23)&lt;'DADOS GERAIS'!$B$24,(F330-('DADOS GERAIS'!$B$19-C330)*'DADOS GERAIS'!$B$23),'DADOS GERAIS'!$B$24),('DADOS GERAIS'!$B$20-C330)*'DADOS GERAIS'!$B$23+12)),"")</f>
        <v/>
      </c>
      <c r="H330" s="230" t="str">
        <f t="shared" si="8"/>
        <v/>
      </c>
      <c r="I330" s="232" t="str">
        <f t="shared" si="9"/>
        <v/>
      </c>
      <c r="J330" s="233" t="str">
        <f>IF(D330&lt;&gt;0,IF(H330&gt;F330,(I330*F330*D330)/'DADOS GERAIS'!$B$24,(I330*H330*D330)/'DADOS GERAIS'!$B$24),"")</f>
        <v/>
      </c>
      <c r="K330" s="2"/>
      <c r="L330" s="19"/>
      <c r="M330" s="242" t="str">
        <f>IF(D330="","",IF(E330&gt;$E$14,"ERRO",J330+((K330*D330)+(L330/'DADOS GERAIS'!$B$23*D330))/'DADOS GERAIS'!$B$24*$E330))</f>
        <v/>
      </c>
    </row>
    <row r="331" spans="1:13" x14ac:dyDescent="0.2">
      <c r="A331" s="60"/>
      <c r="B331" s="26"/>
      <c r="C331" s="31"/>
      <c r="D331" s="33"/>
      <c r="E331" s="72"/>
      <c r="F331" s="71"/>
      <c r="G331" s="211" t="str">
        <f>IF(F331&lt;&gt;0,IF(IF(IF((F331-('DADOS GERAIS'!$B$19-C331)*'DADOS GERAIS'!$B$23)&lt;'DADOS GERAIS'!$B$24,(F331-('DADOS GERAIS'!$B$19-C331)*'DADOS GERAIS'!$B$23),'DADOS GERAIS'!$B$24)&lt;('DADOS GERAIS'!$B$20-C331)*'DADOS GERAIS'!$B$23+12,IF((F331-('DADOS GERAIS'!$B$19-C331)*'DADOS GERAIS'!$B$23)&lt;'DADOS GERAIS'!$B$24,(F331-('DADOS GERAIS'!$B$19-C331)*'DADOS GERAIS'!$B$23),'DADOS GERAIS'!$B$24),('DADOS GERAIS'!$B$20-C331)*'DADOS GERAIS'!$B$23+12)&lt;0,0,IF(IF((F331-('DADOS GERAIS'!$B$19-C331)*'DADOS GERAIS'!$B$23)&lt;'DADOS GERAIS'!$B$24,(F331-('DADOS GERAIS'!$B$19-C331)*'DADOS GERAIS'!$B$23),'DADOS GERAIS'!$B$24)&lt;('DADOS GERAIS'!$B$20-C331)*'DADOS GERAIS'!$B$23+12,IF((F331-('DADOS GERAIS'!$B$19-C331)*'DADOS GERAIS'!$B$23)&lt;'DADOS GERAIS'!$B$24,(F331-('DADOS GERAIS'!$B$19-C331)*'DADOS GERAIS'!$B$23),'DADOS GERAIS'!$B$24),('DADOS GERAIS'!$B$20-C331)*'DADOS GERAIS'!$B$23+12)),"")</f>
        <v/>
      </c>
      <c r="H331" s="230" t="str">
        <f t="shared" si="8"/>
        <v/>
      </c>
      <c r="I331" s="232" t="str">
        <f t="shared" si="9"/>
        <v/>
      </c>
      <c r="J331" s="233" t="str">
        <f>IF(D331&lt;&gt;0,IF(H331&gt;F331,(I331*F331*D331)/'DADOS GERAIS'!$B$24,(I331*H331*D331)/'DADOS GERAIS'!$B$24),"")</f>
        <v/>
      </c>
      <c r="K331" s="2"/>
      <c r="L331" s="19"/>
      <c r="M331" s="242" t="str">
        <f>IF(D331="","",IF(E331&gt;$E$14,"ERRO",J331+((K331*D331)+(L331/'DADOS GERAIS'!$B$23*D331))/'DADOS GERAIS'!$B$24*$E331))</f>
        <v/>
      </c>
    </row>
    <row r="332" spans="1:13" x14ac:dyDescent="0.2">
      <c r="A332" s="60"/>
      <c r="B332" s="26"/>
      <c r="C332" s="31"/>
      <c r="D332" s="33"/>
      <c r="E332" s="72"/>
      <c r="F332" s="71"/>
      <c r="G332" s="211" t="str">
        <f>IF(F332&lt;&gt;0,IF(IF(IF((F332-('DADOS GERAIS'!$B$19-C332)*'DADOS GERAIS'!$B$23)&lt;'DADOS GERAIS'!$B$24,(F332-('DADOS GERAIS'!$B$19-C332)*'DADOS GERAIS'!$B$23),'DADOS GERAIS'!$B$24)&lt;('DADOS GERAIS'!$B$20-C332)*'DADOS GERAIS'!$B$23+12,IF((F332-('DADOS GERAIS'!$B$19-C332)*'DADOS GERAIS'!$B$23)&lt;'DADOS GERAIS'!$B$24,(F332-('DADOS GERAIS'!$B$19-C332)*'DADOS GERAIS'!$B$23),'DADOS GERAIS'!$B$24),('DADOS GERAIS'!$B$20-C332)*'DADOS GERAIS'!$B$23+12)&lt;0,0,IF(IF((F332-('DADOS GERAIS'!$B$19-C332)*'DADOS GERAIS'!$B$23)&lt;'DADOS GERAIS'!$B$24,(F332-('DADOS GERAIS'!$B$19-C332)*'DADOS GERAIS'!$B$23),'DADOS GERAIS'!$B$24)&lt;('DADOS GERAIS'!$B$20-C332)*'DADOS GERAIS'!$B$23+12,IF((F332-('DADOS GERAIS'!$B$19-C332)*'DADOS GERAIS'!$B$23)&lt;'DADOS GERAIS'!$B$24,(F332-('DADOS GERAIS'!$B$19-C332)*'DADOS GERAIS'!$B$23),'DADOS GERAIS'!$B$24),('DADOS GERAIS'!$B$20-C332)*'DADOS GERAIS'!$B$23+12)),"")</f>
        <v/>
      </c>
      <c r="H332" s="230" t="str">
        <f t="shared" si="8"/>
        <v/>
      </c>
      <c r="I332" s="232" t="str">
        <f t="shared" si="9"/>
        <v/>
      </c>
      <c r="J332" s="233" t="str">
        <f>IF(D332&lt;&gt;0,IF(H332&gt;F332,(I332*F332*D332)/'DADOS GERAIS'!$B$24,(I332*H332*D332)/'DADOS GERAIS'!$B$24),"")</f>
        <v/>
      </c>
      <c r="K332" s="2"/>
      <c r="L332" s="19"/>
      <c r="M332" s="242" t="str">
        <f>IF(D332="","",IF(E332&gt;$E$14,"ERRO",J332+((K332*D332)+(L332/'DADOS GERAIS'!$B$23*D332))/'DADOS GERAIS'!$B$24*$E332))</f>
        <v/>
      </c>
    </row>
    <row r="333" spans="1:13" x14ac:dyDescent="0.2">
      <c r="A333" s="60"/>
      <c r="B333" s="26"/>
      <c r="C333" s="31"/>
      <c r="D333" s="33"/>
      <c r="E333" s="72"/>
      <c r="F333" s="71"/>
      <c r="G333" s="211" t="str">
        <f>IF(F333&lt;&gt;0,IF(IF(IF((F333-('DADOS GERAIS'!$B$19-C333)*'DADOS GERAIS'!$B$23)&lt;'DADOS GERAIS'!$B$24,(F333-('DADOS GERAIS'!$B$19-C333)*'DADOS GERAIS'!$B$23),'DADOS GERAIS'!$B$24)&lt;('DADOS GERAIS'!$B$20-C333)*'DADOS GERAIS'!$B$23+12,IF((F333-('DADOS GERAIS'!$B$19-C333)*'DADOS GERAIS'!$B$23)&lt;'DADOS GERAIS'!$B$24,(F333-('DADOS GERAIS'!$B$19-C333)*'DADOS GERAIS'!$B$23),'DADOS GERAIS'!$B$24),('DADOS GERAIS'!$B$20-C333)*'DADOS GERAIS'!$B$23+12)&lt;0,0,IF(IF((F333-('DADOS GERAIS'!$B$19-C333)*'DADOS GERAIS'!$B$23)&lt;'DADOS GERAIS'!$B$24,(F333-('DADOS GERAIS'!$B$19-C333)*'DADOS GERAIS'!$B$23),'DADOS GERAIS'!$B$24)&lt;('DADOS GERAIS'!$B$20-C333)*'DADOS GERAIS'!$B$23+12,IF((F333-('DADOS GERAIS'!$B$19-C333)*'DADOS GERAIS'!$B$23)&lt;'DADOS GERAIS'!$B$24,(F333-('DADOS GERAIS'!$B$19-C333)*'DADOS GERAIS'!$B$23),'DADOS GERAIS'!$B$24),('DADOS GERAIS'!$B$20-C333)*'DADOS GERAIS'!$B$23+12)),"")</f>
        <v/>
      </c>
      <c r="H333" s="230" t="str">
        <f t="shared" si="8"/>
        <v/>
      </c>
      <c r="I333" s="232" t="str">
        <f t="shared" si="9"/>
        <v/>
      </c>
      <c r="J333" s="233" t="str">
        <f>IF(D333&lt;&gt;0,IF(H333&gt;F333,(I333*F333*D333)/'DADOS GERAIS'!$B$24,(I333*H333*D333)/'DADOS GERAIS'!$B$24),"")</f>
        <v/>
      </c>
      <c r="K333" s="2"/>
      <c r="L333" s="19"/>
      <c r="M333" s="242" t="str">
        <f>IF(D333="","",IF(E333&gt;$E$14,"ERRO",J333+((K333*D333)+(L333/'DADOS GERAIS'!$B$23*D333))/'DADOS GERAIS'!$B$24*$E333))</f>
        <v/>
      </c>
    </row>
    <row r="334" spans="1:13" x14ac:dyDescent="0.2">
      <c r="A334" s="60"/>
      <c r="B334" s="26"/>
      <c r="C334" s="31"/>
      <c r="D334" s="33"/>
      <c r="E334" s="72"/>
      <c r="F334" s="71"/>
      <c r="G334" s="211" t="str">
        <f>IF(F334&lt;&gt;0,IF(IF(IF((F334-('DADOS GERAIS'!$B$19-C334)*'DADOS GERAIS'!$B$23)&lt;'DADOS GERAIS'!$B$24,(F334-('DADOS GERAIS'!$B$19-C334)*'DADOS GERAIS'!$B$23),'DADOS GERAIS'!$B$24)&lt;('DADOS GERAIS'!$B$20-C334)*'DADOS GERAIS'!$B$23+12,IF((F334-('DADOS GERAIS'!$B$19-C334)*'DADOS GERAIS'!$B$23)&lt;'DADOS GERAIS'!$B$24,(F334-('DADOS GERAIS'!$B$19-C334)*'DADOS GERAIS'!$B$23),'DADOS GERAIS'!$B$24),('DADOS GERAIS'!$B$20-C334)*'DADOS GERAIS'!$B$23+12)&lt;0,0,IF(IF((F334-('DADOS GERAIS'!$B$19-C334)*'DADOS GERAIS'!$B$23)&lt;'DADOS GERAIS'!$B$24,(F334-('DADOS GERAIS'!$B$19-C334)*'DADOS GERAIS'!$B$23),'DADOS GERAIS'!$B$24)&lt;('DADOS GERAIS'!$B$20-C334)*'DADOS GERAIS'!$B$23+12,IF((F334-('DADOS GERAIS'!$B$19-C334)*'DADOS GERAIS'!$B$23)&lt;'DADOS GERAIS'!$B$24,(F334-('DADOS GERAIS'!$B$19-C334)*'DADOS GERAIS'!$B$23),'DADOS GERAIS'!$B$24),('DADOS GERAIS'!$B$20-C334)*'DADOS GERAIS'!$B$23+12)),"")</f>
        <v/>
      </c>
      <c r="H334" s="230" t="str">
        <f t="shared" si="8"/>
        <v/>
      </c>
      <c r="I334" s="232" t="str">
        <f t="shared" si="9"/>
        <v/>
      </c>
      <c r="J334" s="233" t="str">
        <f>IF(D334&lt;&gt;0,IF(H334&gt;F334,(I334*F334*D334)/'DADOS GERAIS'!$B$24,(I334*H334*D334)/'DADOS GERAIS'!$B$24),"")</f>
        <v/>
      </c>
      <c r="K334" s="2"/>
      <c r="L334" s="19"/>
      <c r="M334" s="242" t="str">
        <f>IF(D334="","",IF(E334&gt;$E$14,"ERRO",J334+((K334*D334)+(L334/'DADOS GERAIS'!$B$23*D334))/'DADOS GERAIS'!$B$24*$E334))</f>
        <v/>
      </c>
    </row>
    <row r="335" spans="1:13" x14ac:dyDescent="0.2">
      <c r="A335" s="60"/>
      <c r="B335" s="26"/>
      <c r="C335" s="31"/>
      <c r="D335" s="33"/>
      <c r="E335" s="72"/>
      <c r="F335" s="71"/>
      <c r="G335" s="211" t="str">
        <f>IF(F335&lt;&gt;0,IF(IF(IF((F335-('DADOS GERAIS'!$B$19-C335)*'DADOS GERAIS'!$B$23)&lt;'DADOS GERAIS'!$B$24,(F335-('DADOS GERAIS'!$B$19-C335)*'DADOS GERAIS'!$B$23),'DADOS GERAIS'!$B$24)&lt;('DADOS GERAIS'!$B$20-C335)*'DADOS GERAIS'!$B$23+12,IF((F335-('DADOS GERAIS'!$B$19-C335)*'DADOS GERAIS'!$B$23)&lt;'DADOS GERAIS'!$B$24,(F335-('DADOS GERAIS'!$B$19-C335)*'DADOS GERAIS'!$B$23),'DADOS GERAIS'!$B$24),('DADOS GERAIS'!$B$20-C335)*'DADOS GERAIS'!$B$23+12)&lt;0,0,IF(IF((F335-('DADOS GERAIS'!$B$19-C335)*'DADOS GERAIS'!$B$23)&lt;'DADOS GERAIS'!$B$24,(F335-('DADOS GERAIS'!$B$19-C335)*'DADOS GERAIS'!$B$23),'DADOS GERAIS'!$B$24)&lt;('DADOS GERAIS'!$B$20-C335)*'DADOS GERAIS'!$B$23+12,IF((F335-('DADOS GERAIS'!$B$19-C335)*'DADOS GERAIS'!$B$23)&lt;'DADOS GERAIS'!$B$24,(F335-('DADOS GERAIS'!$B$19-C335)*'DADOS GERAIS'!$B$23),'DADOS GERAIS'!$B$24),('DADOS GERAIS'!$B$20-C335)*'DADOS GERAIS'!$B$23+12)),"")</f>
        <v/>
      </c>
      <c r="H335" s="230" t="str">
        <f t="shared" si="8"/>
        <v/>
      </c>
      <c r="I335" s="232" t="str">
        <f t="shared" si="9"/>
        <v/>
      </c>
      <c r="J335" s="233" t="str">
        <f>IF(D335&lt;&gt;0,IF(H335&gt;F335,(I335*F335*D335)/'DADOS GERAIS'!$B$24,(I335*H335*D335)/'DADOS GERAIS'!$B$24),"")</f>
        <v/>
      </c>
      <c r="K335" s="2"/>
      <c r="L335" s="19"/>
      <c r="M335" s="242" t="str">
        <f>IF(D335="","",IF(E335&gt;$E$14,"ERRO",J335+((K335*D335)+(L335/'DADOS GERAIS'!$B$23*D335))/'DADOS GERAIS'!$B$24*$E335))</f>
        <v/>
      </c>
    </row>
    <row r="336" spans="1:13" x14ac:dyDescent="0.2">
      <c r="A336" s="60"/>
      <c r="B336" s="26"/>
      <c r="C336" s="31"/>
      <c r="D336" s="33"/>
      <c r="E336" s="72"/>
      <c r="F336" s="71"/>
      <c r="G336" s="211" t="str">
        <f>IF(F336&lt;&gt;0,IF(IF(IF((F336-('DADOS GERAIS'!$B$19-C336)*'DADOS GERAIS'!$B$23)&lt;'DADOS GERAIS'!$B$24,(F336-('DADOS GERAIS'!$B$19-C336)*'DADOS GERAIS'!$B$23),'DADOS GERAIS'!$B$24)&lt;('DADOS GERAIS'!$B$20-C336)*'DADOS GERAIS'!$B$23+12,IF((F336-('DADOS GERAIS'!$B$19-C336)*'DADOS GERAIS'!$B$23)&lt;'DADOS GERAIS'!$B$24,(F336-('DADOS GERAIS'!$B$19-C336)*'DADOS GERAIS'!$B$23),'DADOS GERAIS'!$B$24),('DADOS GERAIS'!$B$20-C336)*'DADOS GERAIS'!$B$23+12)&lt;0,0,IF(IF((F336-('DADOS GERAIS'!$B$19-C336)*'DADOS GERAIS'!$B$23)&lt;'DADOS GERAIS'!$B$24,(F336-('DADOS GERAIS'!$B$19-C336)*'DADOS GERAIS'!$B$23),'DADOS GERAIS'!$B$24)&lt;('DADOS GERAIS'!$B$20-C336)*'DADOS GERAIS'!$B$23+12,IF((F336-('DADOS GERAIS'!$B$19-C336)*'DADOS GERAIS'!$B$23)&lt;'DADOS GERAIS'!$B$24,(F336-('DADOS GERAIS'!$B$19-C336)*'DADOS GERAIS'!$B$23),'DADOS GERAIS'!$B$24),('DADOS GERAIS'!$B$20-C336)*'DADOS GERAIS'!$B$23+12)),"")</f>
        <v/>
      </c>
      <c r="H336" s="230" t="str">
        <f t="shared" si="8"/>
        <v/>
      </c>
      <c r="I336" s="232" t="str">
        <f t="shared" si="9"/>
        <v/>
      </c>
      <c r="J336" s="233" t="str">
        <f>IF(D336&lt;&gt;0,IF(H336&gt;F336,(I336*F336*D336)/'DADOS GERAIS'!$B$24,(I336*H336*D336)/'DADOS GERAIS'!$B$24),"")</f>
        <v/>
      </c>
      <c r="K336" s="2"/>
      <c r="L336" s="19"/>
      <c r="M336" s="242" t="str">
        <f>IF(D336="","",IF(E336&gt;$E$14,"ERRO",J336+((K336*D336)+(L336/'DADOS GERAIS'!$B$23*D336))/'DADOS GERAIS'!$B$24*$E336))</f>
        <v/>
      </c>
    </row>
    <row r="337" spans="1:13" x14ac:dyDescent="0.2">
      <c r="A337" s="60"/>
      <c r="B337" s="26"/>
      <c r="C337" s="31"/>
      <c r="D337" s="33"/>
      <c r="E337" s="72"/>
      <c r="F337" s="71"/>
      <c r="G337" s="211" t="str">
        <f>IF(F337&lt;&gt;0,IF(IF(IF((F337-('DADOS GERAIS'!$B$19-C337)*'DADOS GERAIS'!$B$23)&lt;'DADOS GERAIS'!$B$24,(F337-('DADOS GERAIS'!$B$19-C337)*'DADOS GERAIS'!$B$23),'DADOS GERAIS'!$B$24)&lt;('DADOS GERAIS'!$B$20-C337)*'DADOS GERAIS'!$B$23+12,IF((F337-('DADOS GERAIS'!$B$19-C337)*'DADOS GERAIS'!$B$23)&lt;'DADOS GERAIS'!$B$24,(F337-('DADOS GERAIS'!$B$19-C337)*'DADOS GERAIS'!$B$23),'DADOS GERAIS'!$B$24),('DADOS GERAIS'!$B$20-C337)*'DADOS GERAIS'!$B$23+12)&lt;0,0,IF(IF((F337-('DADOS GERAIS'!$B$19-C337)*'DADOS GERAIS'!$B$23)&lt;'DADOS GERAIS'!$B$24,(F337-('DADOS GERAIS'!$B$19-C337)*'DADOS GERAIS'!$B$23),'DADOS GERAIS'!$B$24)&lt;('DADOS GERAIS'!$B$20-C337)*'DADOS GERAIS'!$B$23+12,IF((F337-('DADOS GERAIS'!$B$19-C337)*'DADOS GERAIS'!$B$23)&lt;'DADOS GERAIS'!$B$24,(F337-('DADOS GERAIS'!$B$19-C337)*'DADOS GERAIS'!$B$23),'DADOS GERAIS'!$B$24),('DADOS GERAIS'!$B$20-C337)*'DADOS GERAIS'!$B$23+12)),"")</f>
        <v/>
      </c>
      <c r="H337" s="230" t="str">
        <f t="shared" si="8"/>
        <v/>
      </c>
      <c r="I337" s="232" t="str">
        <f t="shared" si="9"/>
        <v/>
      </c>
      <c r="J337" s="233" t="str">
        <f>IF(D337&lt;&gt;0,IF(H337&gt;F337,(I337*F337*D337)/'DADOS GERAIS'!$B$24,(I337*H337*D337)/'DADOS GERAIS'!$B$24),"")</f>
        <v/>
      </c>
      <c r="K337" s="2"/>
      <c r="L337" s="19"/>
      <c r="M337" s="242" t="str">
        <f>IF(D337="","",IF(E337&gt;$E$14,"ERRO",J337+((K337*D337)+(L337/'DADOS GERAIS'!$B$23*D337))/'DADOS GERAIS'!$B$24*$E337))</f>
        <v/>
      </c>
    </row>
    <row r="338" spans="1:13" x14ac:dyDescent="0.2">
      <c r="A338" s="60"/>
      <c r="B338" s="26"/>
      <c r="C338" s="31"/>
      <c r="D338" s="33"/>
      <c r="E338" s="72"/>
      <c r="F338" s="71"/>
      <c r="G338" s="211" t="str">
        <f>IF(F338&lt;&gt;0,IF(IF(IF((F338-('DADOS GERAIS'!$B$19-C338)*'DADOS GERAIS'!$B$23)&lt;'DADOS GERAIS'!$B$24,(F338-('DADOS GERAIS'!$B$19-C338)*'DADOS GERAIS'!$B$23),'DADOS GERAIS'!$B$24)&lt;('DADOS GERAIS'!$B$20-C338)*'DADOS GERAIS'!$B$23+12,IF((F338-('DADOS GERAIS'!$B$19-C338)*'DADOS GERAIS'!$B$23)&lt;'DADOS GERAIS'!$B$24,(F338-('DADOS GERAIS'!$B$19-C338)*'DADOS GERAIS'!$B$23),'DADOS GERAIS'!$B$24),('DADOS GERAIS'!$B$20-C338)*'DADOS GERAIS'!$B$23+12)&lt;0,0,IF(IF((F338-('DADOS GERAIS'!$B$19-C338)*'DADOS GERAIS'!$B$23)&lt;'DADOS GERAIS'!$B$24,(F338-('DADOS GERAIS'!$B$19-C338)*'DADOS GERAIS'!$B$23),'DADOS GERAIS'!$B$24)&lt;('DADOS GERAIS'!$B$20-C338)*'DADOS GERAIS'!$B$23+12,IF((F338-('DADOS GERAIS'!$B$19-C338)*'DADOS GERAIS'!$B$23)&lt;'DADOS GERAIS'!$B$24,(F338-('DADOS GERAIS'!$B$19-C338)*'DADOS GERAIS'!$B$23),'DADOS GERAIS'!$B$24),('DADOS GERAIS'!$B$20-C338)*'DADOS GERAIS'!$B$23+12)),"")</f>
        <v/>
      </c>
      <c r="H338" s="230" t="str">
        <f t="shared" si="8"/>
        <v/>
      </c>
      <c r="I338" s="232" t="str">
        <f t="shared" si="9"/>
        <v/>
      </c>
      <c r="J338" s="233" t="str">
        <f>IF(D338&lt;&gt;0,IF(H338&gt;F338,(I338*F338*D338)/'DADOS GERAIS'!$B$24,(I338*H338*D338)/'DADOS GERAIS'!$B$24),"")</f>
        <v/>
      </c>
      <c r="K338" s="2"/>
      <c r="L338" s="19"/>
      <c r="M338" s="242" t="str">
        <f>IF(D338="","",IF(E338&gt;$E$14,"ERRO",J338+((K338*D338)+(L338/'DADOS GERAIS'!$B$23*D338))/'DADOS GERAIS'!$B$24*$E338))</f>
        <v/>
      </c>
    </row>
    <row r="339" spans="1:13" x14ac:dyDescent="0.2">
      <c r="A339" s="60"/>
      <c r="B339" s="26"/>
      <c r="C339" s="31"/>
      <c r="D339" s="33"/>
      <c r="E339" s="72"/>
      <c r="F339" s="71"/>
      <c r="G339" s="211" t="str">
        <f>IF(F339&lt;&gt;0,IF(IF(IF((F339-('DADOS GERAIS'!$B$19-C339)*'DADOS GERAIS'!$B$23)&lt;'DADOS GERAIS'!$B$24,(F339-('DADOS GERAIS'!$B$19-C339)*'DADOS GERAIS'!$B$23),'DADOS GERAIS'!$B$24)&lt;('DADOS GERAIS'!$B$20-C339)*'DADOS GERAIS'!$B$23+12,IF((F339-('DADOS GERAIS'!$B$19-C339)*'DADOS GERAIS'!$B$23)&lt;'DADOS GERAIS'!$B$24,(F339-('DADOS GERAIS'!$B$19-C339)*'DADOS GERAIS'!$B$23),'DADOS GERAIS'!$B$24),('DADOS GERAIS'!$B$20-C339)*'DADOS GERAIS'!$B$23+12)&lt;0,0,IF(IF((F339-('DADOS GERAIS'!$B$19-C339)*'DADOS GERAIS'!$B$23)&lt;'DADOS GERAIS'!$B$24,(F339-('DADOS GERAIS'!$B$19-C339)*'DADOS GERAIS'!$B$23),'DADOS GERAIS'!$B$24)&lt;('DADOS GERAIS'!$B$20-C339)*'DADOS GERAIS'!$B$23+12,IF((F339-('DADOS GERAIS'!$B$19-C339)*'DADOS GERAIS'!$B$23)&lt;'DADOS GERAIS'!$B$24,(F339-('DADOS GERAIS'!$B$19-C339)*'DADOS GERAIS'!$B$23),'DADOS GERAIS'!$B$24),('DADOS GERAIS'!$B$20-C339)*'DADOS GERAIS'!$B$23+12)),"")</f>
        <v/>
      </c>
      <c r="H339" s="230" t="str">
        <f t="shared" ref="H339:H402" si="10">IF(D339&lt;&gt;"",IF(G339&gt;E339,E339,G339),"")</f>
        <v/>
      </c>
      <c r="I339" s="232" t="str">
        <f t="shared" ref="I339:I402" si="11">IF(D339&lt;&gt;"",B339/F339,"")</f>
        <v/>
      </c>
      <c r="J339" s="233" t="str">
        <f>IF(D339&lt;&gt;0,IF(H339&gt;F339,(I339*F339*D339)/'DADOS GERAIS'!$B$24,(I339*H339*D339)/'DADOS GERAIS'!$B$24),"")</f>
        <v/>
      </c>
      <c r="K339" s="2"/>
      <c r="L339" s="19"/>
      <c r="M339" s="242" t="str">
        <f>IF(D339="","",IF(E339&gt;$E$14,"ERRO",J339+((K339*D339)+(L339/'DADOS GERAIS'!$B$23*D339))/'DADOS GERAIS'!$B$24*$E339))</f>
        <v/>
      </c>
    </row>
    <row r="340" spans="1:13" x14ac:dyDescent="0.2">
      <c r="A340" s="60"/>
      <c r="B340" s="26"/>
      <c r="C340" s="31"/>
      <c r="D340" s="33"/>
      <c r="E340" s="72"/>
      <c r="F340" s="71"/>
      <c r="G340" s="211" t="str">
        <f>IF(F340&lt;&gt;0,IF(IF(IF((F340-('DADOS GERAIS'!$B$19-C340)*'DADOS GERAIS'!$B$23)&lt;'DADOS GERAIS'!$B$24,(F340-('DADOS GERAIS'!$B$19-C340)*'DADOS GERAIS'!$B$23),'DADOS GERAIS'!$B$24)&lt;('DADOS GERAIS'!$B$20-C340)*'DADOS GERAIS'!$B$23+12,IF((F340-('DADOS GERAIS'!$B$19-C340)*'DADOS GERAIS'!$B$23)&lt;'DADOS GERAIS'!$B$24,(F340-('DADOS GERAIS'!$B$19-C340)*'DADOS GERAIS'!$B$23),'DADOS GERAIS'!$B$24),('DADOS GERAIS'!$B$20-C340)*'DADOS GERAIS'!$B$23+12)&lt;0,0,IF(IF((F340-('DADOS GERAIS'!$B$19-C340)*'DADOS GERAIS'!$B$23)&lt;'DADOS GERAIS'!$B$24,(F340-('DADOS GERAIS'!$B$19-C340)*'DADOS GERAIS'!$B$23),'DADOS GERAIS'!$B$24)&lt;('DADOS GERAIS'!$B$20-C340)*'DADOS GERAIS'!$B$23+12,IF((F340-('DADOS GERAIS'!$B$19-C340)*'DADOS GERAIS'!$B$23)&lt;'DADOS GERAIS'!$B$24,(F340-('DADOS GERAIS'!$B$19-C340)*'DADOS GERAIS'!$B$23),'DADOS GERAIS'!$B$24),('DADOS GERAIS'!$B$20-C340)*'DADOS GERAIS'!$B$23+12)),"")</f>
        <v/>
      </c>
      <c r="H340" s="230" t="str">
        <f t="shared" si="10"/>
        <v/>
      </c>
      <c r="I340" s="232" t="str">
        <f t="shared" si="11"/>
        <v/>
      </c>
      <c r="J340" s="233" t="str">
        <f>IF(D340&lt;&gt;0,IF(H340&gt;F340,(I340*F340*D340)/'DADOS GERAIS'!$B$24,(I340*H340*D340)/'DADOS GERAIS'!$B$24),"")</f>
        <v/>
      </c>
      <c r="K340" s="2"/>
      <c r="L340" s="19"/>
      <c r="M340" s="242" t="str">
        <f>IF(D340="","",IF(E340&gt;$E$14,"ERRO",J340+((K340*D340)+(L340/'DADOS GERAIS'!$B$23*D340))/'DADOS GERAIS'!$B$24*$E340))</f>
        <v/>
      </c>
    </row>
    <row r="341" spans="1:13" x14ac:dyDescent="0.2">
      <c r="A341" s="60"/>
      <c r="B341" s="26"/>
      <c r="C341" s="31"/>
      <c r="D341" s="33"/>
      <c r="E341" s="72"/>
      <c r="F341" s="71"/>
      <c r="G341" s="211" t="str">
        <f>IF(F341&lt;&gt;0,IF(IF(IF((F341-('DADOS GERAIS'!$B$19-C341)*'DADOS GERAIS'!$B$23)&lt;'DADOS GERAIS'!$B$24,(F341-('DADOS GERAIS'!$B$19-C341)*'DADOS GERAIS'!$B$23),'DADOS GERAIS'!$B$24)&lt;('DADOS GERAIS'!$B$20-C341)*'DADOS GERAIS'!$B$23+12,IF((F341-('DADOS GERAIS'!$B$19-C341)*'DADOS GERAIS'!$B$23)&lt;'DADOS GERAIS'!$B$24,(F341-('DADOS GERAIS'!$B$19-C341)*'DADOS GERAIS'!$B$23),'DADOS GERAIS'!$B$24),('DADOS GERAIS'!$B$20-C341)*'DADOS GERAIS'!$B$23+12)&lt;0,0,IF(IF((F341-('DADOS GERAIS'!$B$19-C341)*'DADOS GERAIS'!$B$23)&lt;'DADOS GERAIS'!$B$24,(F341-('DADOS GERAIS'!$B$19-C341)*'DADOS GERAIS'!$B$23),'DADOS GERAIS'!$B$24)&lt;('DADOS GERAIS'!$B$20-C341)*'DADOS GERAIS'!$B$23+12,IF((F341-('DADOS GERAIS'!$B$19-C341)*'DADOS GERAIS'!$B$23)&lt;'DADOS GERAIS'!$B$24,(F341-('DADOS GERAIS'!$B$19-C341)*'DADOS GERAIS'!$B$23),'DADOS GERAIS'!$B$24),('DADOS GERAIS'!$B$20-C341)*'DADOS GERAIS'!$B$23+12)),"")</f>
        <v/>
      </c>
      <c r="H341" s="230" t="str">
        <f t="shared" si="10"/>
        <v/>
      </c>
      <c r="I341" s="232" t="str">
        <f t="shared" si="11"/>
        <v/>
      </c>
      <c r="J341" s="233" t="str">
        <f>IF(D341&lt;&gt;0,IF(H341&gt;F341,(I341*F341*D341)/'DADOS GERAIS'!$B$24,(I341*H341*D341)/'DADOS GERAIS'!$B$24),"")</f>
        <v/>
      </c>
      <c r="K341" s="2"/>
      <c r="L341" s="19"/>
      <c r="M341" s="242" t="str">
        <f>IF(D341="","",IF(E341&gt;$E$14,"ERRO",J341+((K341*D341)+(L341/'DADOS GERAIS'!$B$23*D341))/'DADOS GERAIS'!$B$24*$E341))</f>
        <v/>
      </c>
    </row>
    <row r="342" spans="1:13" x14ac:dyDescent="0.2">
      <c r="A342" s="60"/>
      <c r="B342" s="26"/>
      <c r="C342" s="31"/>
      <c r="D342" s="33"/>
      <c r="E342" s="72"/>
      <c r="F342" s="71"/>
      <c r="G342" s="211" t="str">
        <f>IF(F342&lt;&gt;0,IF(IF(IF((F342-('DADOS GERAIS'!$B$19-C342)*'DADOS GERAIS'!$B$23)&lt;'DADOS GERAIS'!$B$24,(F342-('DADOS GERAIS'!$B$19-C342)*'DADOS GERAIS'!$B$23),'DADOS GERAIS'!$B$24)&lt;('DADOS GERAIS'!$B$20-C342)*'DADOS GERAIS'!$B$23+12,IF((F342-('DADOS GERAIS'!$B$19-C342)*'DADOS GERAIS'!$B$23)&lt;'DADOS GERAIS'!$B$24,(F342-('DADOS GERAIS'!$B$19-C342)*'DADOS GERAIS'!$B$23),'DADOS GERAIS'!$B$24),('DADOS GERAIS'!$B$20-C342)*'DADOS GERAIS'!$B$23+12)&lt;0,0,IF(IF((F342-('DADOS GERAIS'!$B$19-C342)*'DADOS GERAIS'!$B$23)&lt;'DADOS GERAIS'!$B$24,(F342-('DADOS GERAIS'!$B$19-C342)*'DADOS GERAIS'!$B$23),'DADOS GERAIS'!$B$24)&lt;('DADOS GERAIS'!$B$20-C342)*'DADOS GERAIS'!$B$23+12,IF((F342-('DADOS GERAIS'!$B$19-C342)*'DADOS GERAIS'!$B$23)&lt;'DADOS GERAIS'!$B$24,(F342-('DADOS GERAIS'!$B$19-C342)*'DADOS GERAIS'!$B$23),'DADOS GERAIS'!$B$24),('DADOS GERAIS'!$B$20-C342)*'DADOS GERAIS'!$B$23+12)),"")</f>
        <v/>
      </c>
      <c r="H342" s="230" t="str">
        <f t="shared" si="10"/>
        <v/>
      </c>
      <c r="I342" s="232" t="str">
        <f t="shared" si="11"/>
        <v/>
      </c>
      <c r="J342" s="233" t="str">
        <f>IF(D342&lt;&gt;0,IF(H342&gt;F342,(I342*F342*D342)/'DADOS GERAIS'!$B$24,(I342*H342*D342)/'DADOS GERAIS'!$B$24),"")</f>
        <v/>
      </c>
      <c r="K342" s="2"/>
      <c r="L342" s="19"/>
      <c r="M342" s="242" t="str">
        <f>IF(D342="","",IF(E342&gt;$E$14,"ERRO",J342+((K342*D342)+(L342/'DADOS GERAIS'!$B$23*D342))/'DADOS GERAIS'!$B$24*$E342))</f>
        <v/>
      </c>
    </row>
    <row r="343" spans="1:13" x14ac:dyDescent="0.2">
      <c r="A343" s="60"/>
      <c r="B343" s="26"/>
      <c r="C343" s="31"/>
      <c r="D343" s="33"/>
      <c r="E343" s="72"/>
      <c r="F343" s="71"/>
      <c r="G343" s="211" t="str">
        <f>IF(F343&lt;&gt;0,IF(IF(IF((F343-('DADOS GERAIS'!$B$19-C343)*'DADOS GERAIS'!$B$23)&lt;'DADOS GERAIS'!$B$24,(F343-('DADOS GERAIS'!$B$19-C343)*'DADOS GERAIS'!$B$23),'DADOS GERAIS'!$B$24)&lt;('DADOS GERAIS'!$B$20-C343)*'DADOS GERAIS'!$B$23+12,IF((F343-('DADOS GERAIS'!$B$19-C343)*'DADOS GERAIS'!$B$23)&lt;'DADOS GERAIS'!$B$24,(F343-('DADOS GERAIS'!$B$19-C343)*'DADOS GERAIS'!$B$23),'DADOS GERAIS'!$B$24),('DADOS GERAIS'!$B$20-C343)*'DADOS GERAIS'!$B$23+12)&lt;0,0,IF(IF((F343-('DADOS GERAIS'!$B$19-C343)*'DADOS GERAIS'!$B$23)&lt;'DADOS GERAIS'!$B$24,(F343-('DADOS GERAIS'!$B$19-C343)*'DADOS GERAIS'!$B$23),'DADOS GERAIS'!$B$24)&lt;('DADOS GERAIS'!$B$20-C343)*'DADOS GERAIS'!$B$23+12,IF((F343-('DADOS GERAIS'!$B$19-C343)*'DADOS GERAIS'!$B$23)&lt;'DADOS GERAIS'!$B$24,(F343-('DADOS GERAIS'!$B$19-C343)*'DADOS GERAIS'!$B$23),'DADOS GERAIS'!$B$24),('DADOS GERAIS'!$B$20-C343)*'DADOS GERAIS'!$B$23+12)),"")</f>
        <v/>
      </c>
      <c r="H343" s="230" t="str">
        <f t="shared" si="10"/>
        <v/>
      </c>
      <c r="I343" s="232" t="str">
        <f t="shared" si="11"/>
        <v/>
      </c>
      <c r="J343" s="233" t="str">
        <f>IF(D343&lt;&gt;0,IF(H343&gt;F343,(I343*F343*D343)/'DADOS GERAIS'!$B$24,(I343*H343*D343)/'DADOS GERAIS'!$B$24),"")</f>
        <v/>
      </c>
      <c r="K343" s="2"/>
      <c r="L343" s="19"/>
      <c r="M343" s="242" t="str">
        <f>IF(D343="","",IF(E343&gt;$E$14,"ERRO",J343+((K343*D343)+(L343/'DADOS GERAIS'!$B$23*D343))/'DADOS GERAIS'!$B$24*$E343))</f>
        <v/>
      </c>
    </row>
    <row r="344" spans="1:13" x14ac:dyDescent="0.2">
      <c r="A344" s="60"/>
      <c r="B344" s="26"/>
      <c r="C344" s="31"/>
      <c r="D344" s="33"/>
      <c r="E344" s="72"/>
      <c r="F344" s="71"/>
      <c r="G344" s="211" t="str">
        <f>IF(F344&lt;&gt;0,IF(IF(IF((F344-('DADOS GERAIS'!$B$19-C344)*'DADOS GERAIS'!$B$23)&lt;'DADOS GERAIS'!$B$24,(F344-('DADOS GERAIS'!$B$19-C344)*'DADOS GERAIS'!$B$23),'DADOS GERAIS'!$B$24)&lt;('DADOS GERAIS'!$B$20-C344)*'DADOS GERAIS'!$B$23+12,IF((F344-('DADOS GERAIS'!$B$19-C344)*'DADOS GERAIS'!$B$23)&lt;'DADOS GERAIS'!$B$24,(F344-('DADOS GERAIS'!$B$19-C344)*'DADOS GERAIS'!$B$23),'DADOS GERAIS'!$B$24),('DADOS GERAIS'!$B$20-C344)*'DADOS GERAIS'!$B$23+12)&lt;0,0,IF(IF((F344-('DADOS GERAIS'!$B$19-C344)*'DADOS GERAIS'!$B$23)&lt;'DADOS GERAIS'!$B$24,(F344-('DADOS GERAIS'!$B$19-C344)*'DADOS GERAIS'!$B$23),'DADOS GERAIS'!$B$24)&lt;('DADOS GERAIS'!$B$20-C344)*'DADOS GERAIS'!$B$23+12,IF((F344-('DADOS GERAIS'!$B$19-C344)*'DADOS GERAIS'!$B$23)&lt;'DADOS GERAIS'!$B$24,(F344-('DADOS GERAIS'!$B$19-C344)*'DADOS GERAIS'!$B$23),'DADOS GERAIS'!$B$24),('DADOS GERAIS'!$B$20-C344)*'DADOS GERAIS'!$B$23+12)),"")</f>
        <v/>
      </c>
      <c r="H344" s="230" t="str">
        <f t="shared" si="10"/>
        <v/>
      </c>
      <c r="I344" s="232" t="str">
        <f t="shared" si="11"/>
        <v/>
      </c>
      <c r="J344" s="233" t="str">
        <f>IF(D344&lt;&gt;0,IF(H344&gt;F344,(I344*F344*D344)/'DADOS GERAIS'!$B$24,(I344*H344*D344)/'DADOS GERAIS'!$B$24),"")</f>
        <v/>
      </c>
      <c r="K344" s="2"/>
      <c r="L344" s="19"/>
      <c r="M344" s="242" t="str">
        <f>IF(D344="","",IF(E344&gt;$E$14,"ERRO",J344+((K344*D344)+(L344/'DADOS GERAIS'!$B$23*D344))/'DADOS GERAIS'!$B$24*$E344))</f>
        <v/>
      </c>
    </row>
    <row r="345" spans="1:13" x14ac:dyDescent="0.2">
      <c r="A345" s="60"/>
      <c r="B345" s="26"/>
      <c r="C345" s="31"/>
      <c r="D345" s="33"/>
      <c r="E345" s="72"/>
      <c r="F345" s="71"/>
      <c r="G345" s="211" t="str">
        <f>IF(F345&lt;&gt;0,IF(IF(IF((F345-('DADOS GERAIS'!$B$19-C345)*'DADOS GERAIS'!$B$23)&lt;'DADOS GERAIS'!$B$24,(F345-('DADOS GERAIS'!$B$19-C345)*'DADOS GERAIS'!$B$23),'DADOS GERAIS'!$B$24)&lt;('DADOS GERAIS'!$B$20-C345)*'DADOS GERAIS'!$B$23+12,IF((F345-('DADOS GERAIS'!$B$19-C345)*'DADOS GERAIS'!$B$23)&lt;'DADOS GERAIS'!$B$24,(F345-('DADOS GERAIS'!$B$19-C345)*'DADOS GERAIS'!$B$23),'DADOS GERAIS'!$B$24),('DADOS GERAIS'!$B$20-C345)*'DADOS GERAIS'!$B$23+12)&lt;0,0,IF(IF((F345-('DADOS GERAIS'!$B$19-C345)*'DADOS GERAIS'!$B$23)&lt;'DADOS GERAIS'!$B$24,(F345-('DADOS GERAIS'!$B$19-C345)*'DADOS GERAIS'!$B$23),'DADOS GERAIS'!$B$24)&lt;('DADOS GERAIS'!$B$20-C345)*'DADOS GERAIS'!$B$23+12,IF((F345-('DADOS GERAIS'!$B$19-C345)*'DADOS GERAIS'!$B$23)&lt;'DADOS GERAIS'!$B$24,(F345-('DADOS GERAIS'!$B$19-C345)*'DADOS GERAIS'!$B$23),'DADOS GERAIS'!$B$24),('DADOS GERAIS'!$B$20-C345)*'DADOS GERAIS'!$B$23+12)),"")</f>
        <v/>
      </c>
      <c r="H345" s="230" t="str">
        <f t="shared" si="10"/>
        <v/>
      </c>
      <c r="I345" s="232" t="str">
        <f t="shared" si="11"/>
        <v/>
      </c>
      <c r="J345" s="233" t="str">
        <f>IF(D345&lt;&gt;0,IF(H345&gt;F345,(I345*F345*D345)/'DADOS GERAIS'!$B$24,(I345*H345*D345)/'DADOS GERAIS'!$B$24),"")</f>
        <v/>
      </c>
      <c r="K345" s="2"/>
      <c r="L345" s="19"/>
      <c r="M345" s="242" t="str">
        <f>IF(D345="","",IF(E345&gt;$E$14,"ERRO",J345+((K345*D345)+(L345/'DADOS GERAIS'!$B$23*D345))/'DADOS GERAIS'!$B$24*$E345))</f>
        <v/>
      </c>
    </row>
    <row r="346" spans="1:13" x14ac:dyDescent="0.2">
      <c r="A346" s="60"/>
      <c r="B346" s="26"/>
      <c r="C346" s="31"/>
      <c r="D346" s="33"/>
      <c r="E346" s="72"/>
      <c r="F346" s="71"/>
      <c r="G346" s="211" t="str">
        <f>IF(F346&lt;&gt;0,IF(IF(IF((F346-('DADOS GERAIS'!$B$19-C346)*'DADOS GERAIS'!$B$23)&lt;'DADOS GERAIS'!$B$24,(F346-('DADOS GERAIS'!$B$19-C346)*'DADOS GERAIS'!$B$23),'DADOS GERAIS'!$B$24)&lt;('DADOS GERAIS'!$B$20-C346)*'DADOS GERAIS'!$B$23+12,IF((F346-('DADOS GERAIS'!$B$19-C346)*'DADOS GERAIS'!$B$23)&lt;'DADOS GERAIS'!$B$24,(F346-('DADOS GERAIS'!$B$19-C346)*'DADOS GERAIS'!$B$23),'DADOS GERAIS'!$B$24),('DADOS GERAIS'!$B$20-C346)*'DADOS GERAIS'!$B$23+12)&lt;0,0,IF(IF((F346-('DADOS GERAIS'!$B$19-C346)*'DADOS GERAIS'!$B$23)&lt;'DADOS GERAIS'!$B$24,(F346-('DADOS GERAIS'!$B$19-C346)*'DADOS GERAIS'!$B$23),'DADOS GERAIS'!$B$24)&lt;('DADOS GERAIS'!$B$20-C346)*'DADOS GERAIS'!$B$23+12,IF((F346-('DADOS GERAIS'!$B$19-C346)*'DADOS GERAIS'!$B$23)&lt;'DADOS GERAIS'!$B$24,(F346-('DADOS GERAIS'!$B$19-C346)*'DADOS GERAIS'!$B$23),'DADOS GERAIS'!$B$24),('DADOS GERAIS'!$B$20-C346)*'DADOS GERAIS'!$B$23+12)),"")</f>
        <v/>
      </c>
      <c r="H346" s="230" t="str">
        <f t="shared" si="10"/>
        <v/>
      </c>
      <c r="I346" s="232" t="str">
        <f t="shared" si="11"/>
        <v/>
      </c>
      <c r="J346" s="233" t="str">
        <f>IF(D346&lt;&gt;0,IF(H346&gt;F346,(I346*F346*D346)/'DADOS GERAIS'!$B$24,(I346*H346*D346)/'DADOS GERAIS'!$B$24),"")</f>
        <v/>
      </c>
      <c r="K346" s="2"/>
      <c r="L346" s="19"/>
      <c r="M346" s="242" t="str">
        <f>IF(D346="","",IF(E346&gt;$E$14,"ERRO",J346+((K346*D346)+(L346/'DADOS GERAIS'!$B$23*D346))/'DADOS GERAIS'!$B$24*$E346))</f>
        <v/>
      </c>
    </row>
    <row r="347" spans="1:13" x14ac:dyDescent="0.2">
      <c r="A347" s="60"/>
      <c r="B347" s="26"/>
      <c r="C347" s="31"/>
      <c r="D347" s="33"/>
      <c r="E347" s="72"/>
      <c r="F347" s="71"/>
      <c r="G347" s="211" t="str">
        <f>IF(F347&lt;&gt;0,IF(IF(IF((F347-('DADOS GERAIS'!$B$19-C347)*'DADOS GERAIS'!$B$23)&lt;'DADOS GERAIS'!$B$24,(F347-('DADOS GERAIS'!$B$19-C347)*'DADOS GERAIS'!$B$23),'DADOS GERAIS'!$B$24)&lt;('DADOS GERAIS'!$B$20-C347)*'DADOS GERAIS'!$B$23+12,IF((F347-('DADOS GERAIS'!$B$19-C347)*'DADOS GERAIS'!$B$23)&lt;'DADOS GERAIS'!$B$24,(F347-('DADOS GERAIS'!$B$19-C347)*'DADOS GERAIS'!$B$23),'DADOS GERAIS'!$B$24),('DADOS GERAIS'!$B$20-C347)*'DADOS GERAIS'!$B$23+12)&lt;0,0,IF(IF((F347-('DADOS GERAIS'!$B$19-C347)*'DADOS GERAIS'!$B$23)&lt;'DADOS GERAIS'!$B$24,(F347-('DADOS GERAIS'!$B$19-C347)*'DADOS GERAIS'!$B$23),'DADOS GERAIS'!$B$24)&lt;('DADOS GERAIS'!$B$20-C347)*'DADOS GERAIS'!$B$23+12,IF((F347-('DADOS GERAIS'!$B$19-C347)*'DADOS GERAIS'!$B$23)&lt;'DADOS GERAIS'!$B$24,(F347-('DADOS GERAIS'!$B$19-C347)*'DADOS GERAIS'!$B$23),'DADOS GERAIS'!$B$24),('DADOS GERAIS'!$B$20-C347)*'DADOS GERAIS'!$B$23+12)),"")</f>
        <v/>
      </c>
      <c r="H347" s="230" t="str">
        <f t="shared" si="10"/>
        <v/>
      </c>
      <c r="I347" s="232" t="str">
        <f t="shared" si="11"/>
        <v/>
      </c>
      <c r="J347" s="233" t="str">
        <f>IF(D347&lt;&gt;0,IF(H347&gt;F347,(I347*F347*D347)/'DADOS GERAIS'!$B$24,(I347*H347*D347)/'DADOS GERAIS'!$B$24),"")</f>
        <v/>
      </c>
      <c r="K347" s="2"/>
      <c r="L347" s="19"/>
      <c r="M347" s="242" t="str">
        <f>IF(D347="","",IF(E347&gt;$E$14,"ERRO",J347+((K347*D347)+(L347/'DADOS GERAIS'!$B$23*D347))/'DADOS GERAIS'!$B$24*$E347))</f>
        <v/>
      </c>
    </row>
    <row r="348" spans="1:13" x14ac:dyDescent="0.2">
      <c r="A348" s="60"/>
      <c r="B348" s="26"/>
      <c r="C348" s="31"/>
      <c r="D348" s="33"/>
      <c r="E348" s="72"/>
      <c r="F348" s="71"/>
      <c r="G348" s="211" t="str">
        <f>IF(F348&lt;&gt;0,IF(IF(IF((F348-('DADOS GERAIS'!$B$19-C348)*'DADOS GERAIS'!$B$23)&lt;'DADOS GERAIS'!$B$24,(F348-('DADOS GERAIS'!$B$19-C348)*'DADOS GERAIS'!$B$23),'DADOS GERAIS'!$B$24)&lt;('DADOS GERAIS'!$B$20-C348)*'DADOS GERAIS'!$B$23+12,IF((F348-('DADOS GERAIS'!$B$19-C348)*'DADOS GERAIS'!$B$23)&lt;'DADOS GERAIS'!$B$24,(F348-('DADOS GERAIS'!$B$19-C348)*'DADOS GERAIS'!$B$23),'DADOS GERAIS'!$B$24),('DADOS GERAIS'!$B$20-C348)*'DADOS GERAIS'!$B$23+12)&lt;0,0,IF(IF((F348-('DADOS GERAIS'!$B$19-C348)*'DADOS GERAIS'!$B$23)&lt;'DADOS GERAIS'!$B$24,(F348-('DADOS GERAIS'!$B$19-C348)*'DADOS GERAIS'!$B$23),'DADOS GERAIS'!$B$24)&lt;('DADOS GERAIS'!$B$20-C348)*'DADOS GERAIS'!$B$23+12,IF((F348-('DADOS GERAIS'!$B$19-C348)*'DADOS GERAIS'!$B$23)&lt;'DADOS GERAIS'!$B$24,(F348-('DADOS GERAIS'!$B$19-C348)*'DADOS GERAIS'!$B$23),'DADOS GERAIS'!$B$24),('DADOS GERAIS'!$B$20-C348)*'DADOS GERAIS'!$B$23+12)),"")</f>
        <v/>
      </c>
      <c r="H348" s="230" t="str">
        <f t="shared" si="10"/>
        <v/>
      </c>
      <c r="I348" s="232" t="str">
        <f t="shared" si="11"/>
        <v/>
      </c>
      <c r="J348" s="233" t="str">
        <f>IF(D348&lt;&gt;0,IF(H348&gt;F348,(I348*F348*D348)/'DADOS GERAIS'!$B$24,(I348*H348*D348)/'DADOS GERAIS'!$B$24),"")</f>
        <v/>
      </c>
      <c r="K348" s="2"/>
      <c r="L348" s="19"/>
      <c r="M348" s="242" t="str">
        <f>IF(D348="","",IF(E348&gt;$E$14,"ERRO",J348+((K348*D348)+(L348/'DADOS GERAIS'!$B$23*D348))/'DADOS GERAIS'!$B$24*$E348))</f>
        <v/>
      </c>
    </row>
    <row r="349" spans="1:13" x14ac:dyDescent="0.2">
      <c r="A349" s="60"/>
      <c r="B349" s="26"/>
      <c r="C349" s="31"/>
      <c r="D349" s="33"/>
      <c r="E349" s="72"/>
      <c r="F349" s="71"/>
      <c r="G349" s="211" t="str">
        <f>IF(F349&lt;&gt;0,IF(IF(IF((F349-('DADOS GERAIS'!$B$19-C349)*'DADOS GERAIS'!$B$23)&lt;'DADOS GERAIS'!$B$24,(F349-('DADOS GERAIS'!$B$19-C349)*'DADOS GERAIS'!$B$23),'DADOS GERAIS'!$B$24)&lt;('DADOS GERAIS'!$B$20-C349)*'DADOS GERAIS'!$B$23+12,IF((F349-('DADOS GERAIS'!$B$19-C349)*'DADOS GERAIS'!$B$23)&lt;'DADOS GERAIS'!$B$24,(F349-('DADOS GERAIS'!$B$19-C349)*'DADOS GERAIS'!$B$23),'DADOS GERAIS'!$B$24),('DADOS GERAIS'!$B$20-C349)*'DADOS GERAIS'!$B$23+12)&lt;0,0,IF(IF((F349-('DADOS GERAIS'!$B$19-C349)*'DADOS GERAIS'!$B$23)&lt;'DADOS GERAIS'!$B$24,(F349-('DADOS GERAIS'!$B$19-C349)*'DADOS GERAIS'!$B$23),'DADOS GERAIS'!$B$24)&lt;('DADOS GERAIS'!$B$20-C349)*'DADOS GERAIS'!$B$23+12,IF((F349-('DADOS GERAIS'!$B$19-C349)*'DADOS GERAIS'!$B$23)&lt;'DADOS GERAIS'!$B$24,(F349-('DADOS GERAIS'!$B$19-C349)*'DADOS GERAIS'!$B$23),'DADOS GERAIS'!$B$24),('DADOS GERAIS'!$B$20-C349)*'DADOS GERAIS'!$B$23+12)),"")</f>
        <v/>
      </c>
      <c r="H349" s="230" t="str">
        <f t="shared" si="10"/>
        <v/>
      </c>
      <c r="I349" s="232" t="str">
        <f t="shared" si="11"/>
        <v/>
      </c>
      <c r="J349" s="233" t="str">
        <f>IF(D349&lt;&gt;0,IF(H349&gt;F349,(I349*F349*D349)/'DADOS GERAIS'!$B$24,(I349*H349*D349)/'DADOS GERAIS'!$B$24),"")</f>
        <v/>
      </c>
      <c r="K349" s="2"/>
      <c r="L349" s="19"/>
      <c r="M349" s="242" t="str">
        <f>IF(D349="","",IF(E349&gt;$E$14,"ERRO",J349+((K349*D349)+(L349/'DADOS GERAIS'!$B$23*D349))/'DADOS GERAIS'!$B$24*$E349))</f>
        <v/>
      </c>
    </row>
    <row r="350" spans="1:13" x14ac:dyDescent="0.2">
      <c r="A350" s="60"/>
      <c r="B350" s="26"/>
      <c r="C350" s="31"/>
      <c r="D350" s="33"/>
      <c r="E350" s="72"/>
      <c r="F350" s="71"/>
      <c r="G350" s="211" t="str">
        <f>IF(F350&lt;&gt;0,IF(IF(IF((F350-('DADOS GERAIS'!$B$19-C350)*'DADOS GERAIS'!$B$23)&lt;'DADOS GERAIS'!$B$24,(F350-('DADOS GERAIS'!$B$19-C350)*'DADOS GERAIS'!$B$23),'DADOS GERAIS'!$B$24)&lt;('DADOS GERAIS'!$B$20-C350)*'DADOS GERAIS'!$B$23+12,IF((F350-('DADOS GERAIS'!$B$19-C350)*'DADOS GERAIS'!$B$23)&lt;'DADOS GERAIS'!$B$24,(F350-('DADOS GERAIS'!$B$19-C350)*'DADOS GERAIS'!$B$23),'DADOS GERAIS'!$B$24),('DADOS GERAIS'!$B$20-C350)*'DADOS GERAIS'!$B$23+12)&lt;0,0,IF(IF((F350-('DADOS GERAIS'!$B$19-C350)*'DADOS GERAIS'!$B$23)&lt;'DADOS GERAIS'!$B$24,(F350-('DADOS GERAIS'!$B$19-C350)*'DADOS GERAIS'!$B$23),'DADOS GERAIS'!$B$24)&lt;('DADOS GERAIS'!$B$20-C350)*'DADOS GERAIS'!$B$23+12,IF((F350-('DADOS GERAIS'!$B$19-C350)*'DADOS GERAIS'!$B$23)&lt;'DADOS GERAIS'!$B$24,(F350-('DADOS GERAIS'!$B$19-C350)*'DADOS GERAIS'!$B$23),'DADOS GERAIS'!$B$24),('DADOS GERAIS'!$B$20-C350)*'DADOS GERAIS'!$B$23+12)),"")</f>
        <v/>
      </c>
      <c r="H350" s="230" t="str">
        <f t="shared" si="10"/>
        <v/>
      </c>
      <c r="I350" s="232" t="str">
        <f t="shared" si="11"/>
        <v/>
      </c>
      <c r="J350" s="233" t="str">
        <f>IF(D350&lt;&gt;0,IF(H350&gt;F350,(I350*F350*D350)/'DADOS GERAIS'!$B$24,(I350*H350*D350)/'DADOS GERAIS'!$B$24),"")</f>
        <v/>
      </c>
      <c r="K350" s="2"/>
      <c r="L350" s="19"/>
      <c r="M350" s="242" t="str">
        <f>IF(D350="","",IF(E350&gt;$E$14,"ERRO",J350+((K350*D350)+(L350/'DADOS GERAIS'!$B$23*D350))/'DADOS GERAIS'!$B$24*$E350))</f>
        <v/>
      </c>
    </row>
    <row r="351" spans="1:13" x14ac:dyDescent="0.2">
      <c r="A351" s="60"/>
      <c r="B351" s="26"/>
      <c r="C351" s="31"/>
      <c r="D351" s="33"/>
      <c r="E351" s="72"/>
      <c r="F351" s="71"/>
      <c r="G351" s="211" t="str">
        <f>IF(F351&lt;&gt;0,IF(IF(IF((F351-('DADOS GERAIS'!$B$19-C351)*'DADOS GERAIS'!$B$23)&lt;'DADOS GERAIS'!$B$24,(F351-('DADOS GERAIS'!$B$19-C351)*'DADOS GERAIS'!$B$23),'DADOS GERAIS'!$B$24)&lt;('DADOS GERAIS'!$B$20-C351)*'DADOS GERAIS'!$B$23+12,IF((F351-('DADOS GERAIS'!$B$19-C351)*'DADOS GERAIS'!$B$23)&lt;'DADOS GERAIS'!$B$24,(F351-('DADOS GERAIS'!$B$19-C351)*'DADOS GERAIS'!$B$23),'DADOS GERAIS'!$B$24),('DADOS GERAIS'!$B$20-C351)*'DADOS GERAIS'!$B$23+12)&lt;0,0,IF(IF((F351-('DADOS GERAIS'!$B$19-C351)*'DADOS GERAIS'!$B$23)&lt;'DADOS GERAIS'!$B$24,(F351-('DADOS GERAIS'!$B$19-C351)*'DADOS GERAIS'!$B$23),'DADOS GERAIS'!$B$24)&lt;('DADOS GERAIS'!$B$20-C351)*'DADOS GERAIS'!$B$23+12,IF((F351-('DADOS GERAIS'!$B$19-C351)*'DADOS GERAIS'!$B$23)&lt;'DADOS GERAIS'!$B$24,(F351-('DADOS GERAIS'!$B$19-C351)*'DADOS GERAIS'!$B$23),'DADOS GERAIS'!$B$24),('DADOS GERAIS'!$B$20-C351)*'DADOS GERAIS'!$B$23+12)),"")</f>
        <v/>
      </c>
      <c r="H351" s="230" t="str">
        <f t="shared" si="10"/>
        <v/>
      </c>
      <c r="I351" s="232" t="str">
        <f t="shared" si="11"/>
        <v/>
      </c>
      <c r="J351" s="233" t="str">
        <f>IF(D351&lt;&gt;0,IF(H351&gt;F351,(I351*F351*D351)/'DADOS GERAIS'!$B$24,(I351*H351*D351)/'DADOS GERAIS'!$B$24),"")</f>
        <v/>
      </c>
      <c r="K351" s="2"/>
      <c r="L351" s="19"/>
      <c r="M351" s="242" t="str">
        <f>IF(D351="","",IF(E351&gt;$E$14,"ERRO",J351+((K351*D351)+(L351/'DADOS GERAIS'!$B$23*D351))/'DADOS GERAIS'!$B$24*$E351))</f>
        <v/>
      </c>
    </row>
    <row r="352" spans="1:13" x14ac:dyDescent="0.2">
      <c r="A352" s="60"/>
      <c r="B352" s="26"/>
      <c r="C352" s="31"/>
      <c r="D352" s="33"/>
      <c r="E352" s="72"/>
      <c r="F352" s="71"/>
      <c r="G352" s="211" t="str">
        <f>IF(F352&lt;&gt;0,IF(IF(IF((F352-('DADOS GERAIS'!$B$19-C352)*'DADOS GERAIS'!$B$23)&lt;'DADOS GERAIS'!$B$24,(F352-('DADOS GERAIS'!$B$19-C352)*'DADOS GERAIS'!$B$23),'DADOS GERAIS'!$B$24)&lt;('DADOS GERAIS'!$B$20-C352)*'DADOS GERAIS'!$B$23+12,IF((F352-('DADOS GERAIS'!$B$19-C352)*'DADOS GERAIS'!$B$23)&lt;'DADOS GERAIS'!$B$24,(F352-('DADOS GERAIS'!$B$19-C352)*'DADOS GERAIS'!$B$23),'DADOS GERAIS'!$B$24),('DADOS GERAIS'!$B$20-C352)*'DADOS GERAIS'!$B$23+12)&lt;0,0,IF(IF((F352-('DADOS GERAIS'!$B$19-C352)*'DADOS GERAIS'!$B$23)&lt;'DADOS GERAIS'!$B$24,(F352-('DADOS GERAIS'!$B$19-C352)*'DADOS GERAIS'!$B$23),'DADOS GERAIS'!$B$24)&lt;('DADOS GERAIS'!$B$20-C352)*'DADOS GERAIS'!$B$23+12,IF((F352-('DADOS GERAIS'!$B$19-C352)*'DADOS GERAIS'!$B$23)&lt;'DADOS GERAIS'!$B$24,(F352-('DADOS GERAIS'!$B$19-C352)*'DADOS GERAIS'!$B$23),'DADOS GERAIS'!$B$24),('DADOS GERAIS'!$B$20-C352)*'DADOS GERAIS'!$B$23+12)),"")</f>
        <v/>
      </c>
      <c r="H352" s="230" t="str">
        <f t="shared" si="10"/>
        <v/>
      </c>
      <c r="I352" s="232" t="str">
        <f t="shared" si="11"/>
        <v/>
      </c>
      <c r="J352" s="233" t="str">
        <f>IF(D352&lt;&gt;0,IF(H352&gt;F352,(I352*F352*D352)/'DADOS GERAIS'!$B$24,(I352*H352*D352)/'DADOS GERAIS'!$B$24),"")</f>
        <v/>
      </c>
      <c r="K352" s="2"/>
      <c r="L352" s="19"/>
      <c r="M352" s="242" t="str">
        <f>IF(D352="","",IF(E352&gt;$E$14,"ERRO",J352+((K352*D352)+(L352/'DADOS GERAIS'!$B$23*D352))/'DADOS GERAIS'!$B$24*$E352))</f>
        <v/>
      </c>
    </row>
    <row r="353" spans="1:13" x14ac:dyDescent="0.2">
      <c r="A353" s="60"/>
      <c r="B353" s="26"/>
      <c r="C353" s="31"/>
      <c r="D353" s="33"/>
      <c r="E353" s="72"/>
      <c r="F353" s="71"/>
      <c r="G353" s="211" t="str">
        <f>IF(F353&lt;&gt;0,IF(IF(IF((F353-('DADOS GERAIS'!$B$19-C353)*'DADOS GERAIS'!$B$23)&lt;'DADOS GERAIS'!$B$24,(F353-('DADOS GERAIS'!$B$19-C353)*'DADOS GERAIS'!$B$23),'DADOS GERAIS'!$B$24)&lt;('DADOS GERAIS'!$B$20-C353)*'DADOS GERAIS'!$B$23+12,IF((F353-('DADOS GERAIS'!$B$19-C353)*'DADOS GERAIS'!$B$23)&lt;'DADOS GERAIS'!$B$24,(F353-('DADOS GERAIS'!$B$19-C353)*'DADOS GERAIS'!$B$23),'DADOS GERAIS'!$B$24),('DADOS GERAIS'!$B$20-C353)*'DADOS GERAIS'!$B$23+12)&lt;0,0,IF(IF((F353-('DADOS GERAIS'!$B$19-C353)*'DADOS GERAIS'!$B$23)&lt;'DADOS GERAIS'!$B$24,(F353-('DADOS GERAIS'!$B$19-C353)*'DADOS GERAIS'!$B$23),'DADOS GERAIS'!$B$24)&lt;('DADOS GERAIS'!$B$20-C353)*'DADOS GERAIS'!$B$23+12,IF((F353-('DADOS GERAIS'!$B$19-C353)*'DADOS GERAIS'!$B$23)&lt;'DADOS GERAIS'!$B$24,(F353-('DADOS GERAIS'!$B$19-C353)*'DADOS GERAIS'!$B$23),'DADOS GERAIS'!$B$24),('DADOS GERAIS'!$B$20-C353)*'DADOS GERAIS'!$B$23+12)),"")</f>
        <v/>
      </c>
      <c r="H353" s="230" t="str">
        <f t="shared" si="10"/>
        <v/>
      </c>
      <c r="I353" s="232" t="str">
        <f t="shared" si="11"/>
        <v/>
      </c>
      <c r="J353" s="233" t="str">
        <f>IF(D353&lt;&gt;0,IF(H353&gt;F353,(I353*F353*D353)/'DADOS GERAIS'!$B$24,(I353*H353*D353)/'DADOS GERAIS'!$B$24),"")</f>
        <v/>
      </c>
      <c r="K353" s="2"/>
      <c r="L353" s="19"/>
      <c r="M353" s="242" t="str">
        <f>IF(D353="","",IF(E353&gt;$E$14,"ERRO",J353+((K353*D353)+(L353/'DADOS GERAIS'!$B$23*D353))/'DADOS GERAIS'!$B$24*$E353))</f>
        <v/>
      </c>
    </row>
    <row r="354" spans="1:13" x14ac:dyDescent="0.2">
      <c r="A354" s="60"/>
      <c r="B354" s="26"/>
      <c r="C354" s="31"/>
      <c r="D354" s="33"/>
      <c r="E354" s="72"/>
      <c r="F354" s="71"/>
      <c r="G354" s="211" t="str">
        <f>IF(F354&lt;&gt;0,IF(IF(IF((F354-('DADOS GERAIS'!$B$19-C354)*'DADOS GERAIS'!$B$23)&lt;'DADOS GERAIS'!$B$24,(F354-('DADOS GERAIS'!$B$19-C354)*'DADOS GERAIS'!$B$23),'DADOS GERAIS'!$B$24)&lt;('DADOS GERAIS'!$B$20-C354)*'DADOS GERAIS'!$B$23+12,IF((F354-('DADOS GERAIS'!$B$19-C354)*'DADOS GERAIS'!$B$23)&lt;'DADOS GERAIS'!$B$24,(F354-('DADOS GERAIS'!$B$19-C354)*'DADOS GERAIS'!$B$23),'DADOS GERAIS'!$B$24),('DADOS GERAIS'!$B$20-C354)*'DADOS GERAIS'!$B$23+12)&lt;0,0,IF(IF((F354-('DADOS GERAIS'!$B$19-C354)*'DADOS GERAIS'!$B$23)&lt;'DADOS GERAIS'!$B$24,(F354-('DADOS GERAIS'!$B$19-C354)*'DADOS GERAIS'!$B$23),'DADOS GERAIS'!$B$24)&lt;('DADOS GERAIS'!$B$20-C354)*'DADOS GERAIS'!$B$23+12,IF((F354-('DADOS GERAIS'!$B$19-C354)*'DADOS GERAIS'!$B$23)&lt;'DADOS GERAIS'!$B$24,(F354-('DADOS GERAIS'!$B$19-C354)*'DADOS GERAIS'!$B$23),'DADOS GERAIS'!$B$24),('DADOS GERAIS'!$B$20-C354)*'DADOS GERAIS'!$B$23+12)),"")</f>
        <v/>
      </c>
      <c r="H354" s="230" t="str">
        <f t="shared" si="10"/>
        <v/>
      </c>
      <c r="I354" s="232" t="str">
        <f t="shared" si="11"/>
        <v/>
      </c>
      <c r="J354" s="233" t="str">
        <f>IF(D354&lt;&gt;0,IF(H354&gt;F354,(I354*F354*D354)/'DADOS GERAIS'!$B$24,(I354*H354*D354)/'DADOS GERAIS'!$B$24),"")</f>
        <v/>
      </c>
      <c r="K354" s="2"/>
      <c r="L354" s="19"/>
      <c r="M354" s="242" t="str">
        <f>IF(D354="","",IF(E354&gt;$E$14,"ERRO",J354+((K354*D354)+(L354/'DADOS GERAIS'!$B$23*D354))/'DADOS GERAIS'!$B$24*$E354))</f>
        <v/>
      </c>
    </row>
    <row r="355" spans="1:13" x14ac:dyDescent="0.2">
      <c r="A355" s="60"/>
      <c r="B355" s="26"/>
      <c r="C355" s="31"/>
      <c r="D355" s="33"/>
      <c r="E355" s="72"/>
      <c r="F355" s="71"/>
      <c r="G355" s="211" t="str">
        <f>IF(F355&lt;&gt;0,IF(IF(IF((F355-('DADOS GERAIS'!$B$19-C355)*'DADOS GERAIS'!$B$23)&lt;'DADOS GERAIS'!$B$24,(F355-('DADOS GERAIS'!$B$19-C355)*'DADOS GERAIS'!$B$23),'DADOS GERAIS'!$B$24)&lt;('DADOS GERAIS'!$B$20-C355)*'DADOS GERAIS'!$B$23+12,IF((F355-('DADOS GERAIS'!$B$19-C355)*'DADOS GERAIS'!$B$23)&lt;'DADOS GERAIS'!$B$24,(F355-('DADOS GERAIS'!$B$19-C355)*'DADOS GERAIS'!$B$23),'DADOS GERAIS'!$B$24),('DADOS GERAIS'!$B$20-C355)*'DADOS GERAIS'!$B$23+12)&lt;0,0,IF(IF((F355-('DADOS GERAIS'!$B$19-C355)*'DADOS GERAIS'!$B$23)&lt;'DADOS GERAIS'!$B$24,(F355-('DADOS GERAIS'!$B$19-C355)*'DADOS GERAIS'!$B$23),'DADOS GERAIS'!$B$24)&lt;('DADOS GERAIS'!$B$20-C355)*'DADOS GERAIS'!$B$23+12,IF((F355-('DADOS GERAIS'!$B$19-C355)*'DADOS GERAIS'!$B$23)&lt;'DADOS GERAIS'!$B$24,(F355-('DADOS GERAIS'!$B$19-C355)*'DADOS GERAIS'!$B$23),'DADOS GERAIS'!$B$24),('DADOS GERAIS'!$B$20-C355)*'DADOS GERAIS'!$B$23+12)),"")</f>
        <v/>
      </c>
      <c r="H355" s="230" t="str">
        <f t="shared" si="10"/>
        <v/>
      </c>
      <c r="I355" s="232" t="str">
        <f t="shared" si="11"/>
        <v/>
      </c>
      <c r="J355" s="233" t="str">
        <f>IF(D355&lt;&gt;0,IF(H355&gt;F355,(I355*F355*D355)/'DADOS GERAIS'!$B$24,(I355*H355*D355)/'DADOS GERAIS'!$B$24),"")</f>
        <v/>
      </c>
      <c r="K355" s="2"/>
      <c r="L355" s="19"/>
      <c r="M355" s="242" t="str">
        <f>IF(D355="","",IF(E355&gt;$E$14,"ERRO",J355+((K355*D355)+(L355/'DADOS GERAIS'!$B$23*D355))/'DADOS GERAIS'!$B$24*$E355))</f>
        <v/>
      </c>
    </row>
    <row r="356" spans="1:13" x14ac:dyDescent="0.2">
      <c r="A356" s="60"/>
      <c r="B356" s="26"/>
      <c r="C356" s="31"/>
      <c r="D356" s="33"/>
      <c r="E356" s="72"/>
      <c r="F356" s="71"/>
      <c r="G356" s="211" t="str">
        <f>IF(F356&lt;&gt;0,IF(IF(IF((F356-('DADOS GERAIS'!$B$19-C356)*'DADOS GERAIS'!$B$23)&lt;'DADOS GERAIS'!$B$24,(F356-('DADOS GERAIS'!$B$19-C356)*'DADOS GERAIS'!$B$23),'DADOS GERAIS'!$B$24)&lt;('DADOS GERAIS'!$B$20-C356)*'DADOS GERAIS'!$B$23+12,IF((F356-('DADOS GERAIS'!$B$19-C356)*'DADOS GERAIS'!$B$23)&lt;'DADOS GERAIS'!$B$24,(F356-('DADOS GERAIS'!$B$19-C356)*'DADOS GERAIS'!$B$23),'DADOS GERAIS'!$B$24),('DADOS GERAIS'!$B$20-C356)*'DADOS GERAIS'!$B$23+12)&lt;0,0,IF(IF((F356-('DADOS GERAIS'!$B$19-C356)*'DADOS GERAIS'!$B$23)&lt;'DADOS GERAIS'!$B$24,(F356-('DADOS GERAIS'!$B$19-C356)*'DADOS GERAIS'!$B$23),'DADOS GERAIS'!$B$24)&lt;('DADOS GERAIS'!$B$20-C356)*'DADOS GERAIS'!$B$23+12,IF((F356-('DADOS GERAIS'!$B$19-C356)*'DADOS GERAIS'!$B$23)&lt;'DADOS GERAIS'!$B$24,(F356-('DADOS GERAIS'!$B$19-C356)*'DADOS GERAIS'!$B$23),'DADOS GERAIS'!$B$24),('DADOS GERAIS'!$B$20-C356)*'DADOS GERAIS'!$B$23+12)),"")</f>
        <v/>
      </c>
      <c r="H356" s="230" t="str">
        <f t="shared" si="10"/>
        <v/>
      </c>
      <c r="I356" s="232" t="str">
        <f t="shared" si="11"/>
        <v/>
      </c>
      <c r="J356" s="233" t="str">
        <f>IF(D356&lt;&gt;0,IF(H356&gt;F356,(I356*F356*D356)/'DADOS GERAIS'!$B$24,(I356*H356*D356)/'DADOS GERAIS'!$B$24),"")</f>
        <v/>
      </c>
      <c r="K356" s="2"/>
      <c r="L356" s="19"/>
      <c r="M356" s="242" t="str">
        <f>IF(D356="","",IF(E356&gt;$E$14,"ERRO",J356+((K356*D356)+(L356/'DADOS GERAIS'!$B$23*D356))/'DADOS GERAIS'!$B$24*$E356))</f>
        <v/>
      </c>
    </row>
    <row r="357" spans="1:13" x14ac:dyDescent="0.2">
      <c r="A357" s="60"/>
      <c r="B357" s="26"/>
      <c r="C357" s="31"/>
      <c r="D357" s="33"/>
      <c r="E357" s="72"/>
      <c r="F357" s="71"/>
      <c r="G357" s="211" t="str">
        <f>IF(F357&lt;&gt;0,IF(IF(IF((F357-('DADOS GERAIS'!$B$19-C357)*'DADOS GERAIS'!$B$23)&lt;'DADOS GERAIS'!$B$24,(F357-('DADOS GERAIS'!$B$19-C357)*'DADOS GERAIS'!$B$23),'DADOS GERAIS'!$B$24)&lt;('DADOS GERAIS'!$B$20-C357)*'DADOS GERAIS'!$B$23+12,IF((F357-('DADOS GERAIS'!$B$19-C357)*'DADOS GERAIS'!$B$23)&lt;'DADOS GERAIS'!$B$24,(F357-('DADOS GERAIS'!$B$19-C357)*'DADOS GERAIS'!$B$23),'DADOS GERAIS'!$B$24),('DADOS GERAIS'!$B$20-C357)*'DADOS GERAIS'!$B$23+12)&lt;0,0,IF(IF((F357-('DADOS GERAIS'!$B$19-C357)*'DADOS GERAIS'!$B$23)&lt;'DADOS GERAIS'!$B$24,(F357-('DADOS GERAIS'!$B$19-C357)*'DADOS GERAIS'!$B$23),'DADOS GERAIS'!$B$24)&lt;('DADOS GERAIS'!$B$20-C357)*'DADOS GERAIS'!$B$23+12,IF((F357-('DADOS GERAIS'!$B$19-C357)*'DADOS GERAIS'!$B$23)&lt;'DADOS GERAIS'!$B$24,(F357-('DADOS GERAIS'!$B$19-C357)*'DADOS GERAIS'!$B$23),'DADOS GERAIS'!$B$24),('DADOS GERAIS'!$B$20-C357)*'DADOS GERAIS'!$B$23+12)),"")</f>
        <v/>
      </c>
      <c r="H357" s="230" t="str">
        <f t="shared" si="10"/>
        <v/>
      </c>
      <c r="I357" s="232" t="str">
        <f t="shared" si="11"/>
        <v/>
      </c>
      <c r="J357" s="233" t="str">
        <f>IF(D357&lt;&gt;0,IF(H357&gt;F357,(I357*F357*D357)/'DADOS GERAIS'!$B$24,(I357*H357*D357)/'DADOS GERAIS'!$B$24),"")</f>
        <v/>
      </c>
      <c r="K357" s="2"/>
      <c r="L357" s="19"/>
      <c r="M357" s="242" t="str">
        <f>IF(D357="","",IF(E357&gt;$E$14,"ERRO",J357+((K357*D357)+(L357/'DADOS GERAIS'!$B$23*D357))/'DADOS GERAIS'!$B$24*$E357))</f>
        <v/>
      </c>
    </row>
    <row r="358" spans="1:13" x14ac:dyDescent="0.2">
      <c r="A358" s="60"/>
      <c r="B358" s="26"/>
      <c r="C358" s="31"/>
      <c r="D358" s="33"/>
      <c r="E358" s="72"/>
      <c r="F358" s="71"/>
      <c r="G358" s="211" t="str">
        <f>IF(F358&lt;&gt;0,IF(IF(IF((F358-('DADOS GERAIS'!$B$19-C358)*'DADOS GERAIS'!$B$23)&lt;'DADOS GERAIS'!$B$24,(F358-('DADOS GERAIS'!$B$19-C358)*'DADOS GERAIS'!$B$23),'DADOS GERAIS'!$B$24)&lt;('DADOS GERAIS'!$B$20-C358)*'DADOS GERAIS'!$B$23+12,IF((F358-('DADOS GERAIS'!$B$19-C358)*'DADOS GERAIS'!$B$23)&lt;'DADOS GERAIS'!$B$24,(F358-('DADOS GERAIS'!$B$19-C358)*'DADOS GERAIS'!$B$23),'DADOS GERAIS'!$B$24),('DADOS GERAIS'!$B$20-C358)*'DADOS GERAIS'!$B$23+12)&lt;0,0,IF(IF((F358-('DADOS GERAIS'!$B$19-C358)*'DADOS GERAIS'!$B$23)&lt;'DADOS GERAIS'!$B$24,(F358-('DADOS GERAIS'!$B$19-C358)*'DADOS GERAIS'!$B$23),'DADOS GERAIS'!$B$24)&lt;('DADOS GERAIS'!$B$20-C358)*'DADOS GERAIS'!$B$23+12,IF((F358-('DADOS GERAIS'!$B$19-C358)*'DADOS GERAIS'!$B$23)&lt;'DADOS GERAIS'!$B$24,(F358-('DADOS GERAIS'!$B$19-C358)*'DADOS GERAIS'!$B$23),'DADOS GERAIS'!$B$24),('DADOS GERAIS'!$B$20-C358)*'DADOS GERAIS'!$B$23+12)),"")</f>
        <v/>
      </c>
      <c r="H358" s="230" t="str">
        <f t="shared" si="10"/>
        <v/>
      </c>
      <c r="I358" s="232" t="str">
        <f t="shared" si="11"/>
        <v/>
      </c>
      <c r="J358" s="233" t="str">
        <f>IF(D358&lt;&gt;0,IF(H358&gt;F358,(I358*F358*D358)/'DADOS GERAIS'!$B$24,(I358*H358*D358)/'DADOS GERAIS'!$B$24),"")</f>
        <v/>
      </c>
      <c r="K358" s="2"/>
      <c r="L358" s="19"/>
      <c r="M358" s="242" t="str">
        <f>IF(D358="","",IF(E358&gt;$E$14,"ERRO",J358+((K358*D358)+(L358/'DADOS GERAIS'!$B$23*D358))/'DADOS GERAIS'!$B$24*$E358))</f>
        <v/>
      </c>
    </row>
    <row r="359" spans="1:13" x14ac:dyDescent="0.2">
      <c r="A359" s="60"/>
      <c r="B359" s="26"/>
      <c r="C359" s="31"/>
      <c r="D359" s="33"/>
      <c r="E359" s="72"/>
      <c r="F359" s="71"/>
      <c r="G359" s="211" t="str">
        <f>IF(F359&lt;&gt;0,IF(IF(IF((F359-('DADOS GERAIS'!$B$19-C359)*'DADOS GERAIS'!$B$23)&lt;'DADOS GERAIS'!$B$24,(F359-('DADOS GERAIS'!$B$19-C359)*'DADOS GERAIS'!$B$23),'DADOS GERAIS'!$B$24)&lt;('DADOS GERAIS'!$B$20-C359)*'DADOS GERAIS'!$B$23+12,IF((F359-('DADOS GERAIS'!$B$19-C359)*'DADOS GERAIS'!$B$23)&lt;'DADOS GERAIS'!$B$24,(F359-('DADOS GERAIS'!$B$19-C359)*'DADOS GERAIS'!$B$23),'DADOS GERAIS'!$B$24),('DADOS GERAIS'!$B$20-C359)*'DADOS GERAIS'!$B$23+12)&lt;0,0,IF(IF((F359-('DADOS GERAIS'!$B$19-C359)*'DADOS GERAIS'!$B$23)&lt;'DADOS GERAIS'!$B$24,(F359-('DADOS GERAIS'!$B$19-C359)*'DADOS GERAIS'!$B$23),'DADOS GERAIS'!$B$24)&lt;('DADOS GERAIS'!$B$20-C359)*'DADOS GERAIS'!$B$23+12,IF((F359-('DADOS GERAIS'!$B$19-C359)*'DADOS GERAIS'!$B$23)&lt;'DADOS GERAIS'!$B$24,(F359-('DADOS GERAIS'!$B$19-C359)*'DADOS GERAIS'!$B$23),'DADOS GERAIS'!$B$24),('DADOS GERAIS'!$B$20-C359)*'DADOS GERAIS'!$B$23+12)),"")</f>
        <v/>
      </c>
      <c r="H359" s="230" t="str">
        <f t="shared" si="10"/>
        <v/>
      </c>
      <c r="I359" s="232" t="str">
        <f t="shared" si="11"/>
        <v/>
      </c>
      <c r="J359" s="233" t="str">
        <f>IF(D359&lt;&gt;0,IF(H359&gt;F359,(I359*F359*D359)/'DADOS GERAIS'!$B$24,(I359*H359*D359)/'DADOS GERAIS'!$B$24),"")</f>
        <v/>
      </c>
      <c r="K359" s="2"/>
      <c r="L359" s="19"/>
      <c r="M359" s="242" t="str">
        <f>IF(D359="","",IF(E359&gt;$E$14,"ERRO",J359+((K359*D359)+(L359/'DADOS GERAIS'!$B$23*D359))/'DADOS GERAIS'!$B$24*$E359))</f>
        <v/>
      </c>
    </row>
    <row r="360" spans="1:13" x14ac:dyDescent="0.2">
      <c r="A360" s="60"/>
      <c r="B360" s="26"/>
      <c r="C360" s="31"/>
      <c r="D360" s="33"/>
      <c r="E360" s="72"/>
      <c r="F360" s="71"/>
      <c r="G360" s="211" t="str">
        <f>IF(F360&lt;&gt;0,IF(IF(IF((F360-('DADOS GERAIS'!$B$19-C360)*'DADOS GERAIS'!$B$23)&lt;'DADOS GERAIS'!$B$24,(F360-('DADOS GERAIS'!$B$19-C360)*'DADOS GERAIS'!$B$23),'DADOS GERAIS'!$B$24)&lt;('DADOS GERAIS'!$B$20-C360)*'DADOS GERAIS'!$B$23+12,IF((F360-('DADOS GERAIS'!$B$19-C360)*'DADOS GERAIS'!$B$23)&lt;'DADOS GERAIS'!$B$24,(F360-('DADOS GERAIS'!$B$19-C360)*'DADOS GERAIS'!$B$23),'DADOS GERAIS'!$B$24),('DADOS GERAIS'!$B$20-C360)*'DADOS GERAIS'!$B$23+12)&lt;0,0,IF(IF((F360-('DADOS GERAIS'!$B$19-C360)*'DADOS GERAIS'!$B$23)&lt;'DADOS GERAIS'!$B$24,(F360-('DADOS GERAIS'!$B$19-C360)*'DADOS GERAIS'!$B$23),'DADOS GERAIS'!$B$24)&lt;('DADOS GERAIS'!$B$20-C360)*'DADOS GERAIS'!$B$23+12,IF((F360-('DADOS GERAIS'!$B$19-C360)*'DADOS GERAIS'!$B$23)&lt;'DADOS GERAIS'!$B$24,(F360-('DADOS GERAIS'!$B$19-C360)*'DADOS GERAIS'!$B$23),'DADOS GERAIS'!$B$24),('DADOS GERAIS'!$B$20-C360)*'DADOS GERAIS'!$B$23+12)),"")</f>
        <v/>
      </c>
      <c r="H360" s="230" t="str">
        <f t="shared" si="10"/>
        <v/>
      </c>
      <c r="I360" s="232" t="str">
        <f t="shared" si="11"/>
        <v/>
      </c>
      <c r="J360" s="233" t="str">
        <f>IF(D360&lt;&gt;0,IF(H360&gt;F360,(I360*F360*D360)/'DADOS GERAIS'!$B$24,(I360*H360*D360)/'DADOS GERAIS'!$B$24),"")</f>
        <v/>
      </c>
      <c r="K360" s="2"/>
      <c r="L360" s="19"/>
      <c r="M360" s="242" t="str">
        <f>IF(D360="","",IF(E360&gt;$E$14,"ERRO",J360+((K360*D360)+(L360/'DADOS GERAIS'!$B$23*D360))/'DADOS GERAIS'!$B$24*$E360))</f>
        <v/>
      </c>
    </row>
    <row r="361" spans="1:13" x14ac:dyDescent="0.2">
      <c r="A361" s="60"/>
      <c r="B361" s="26"/>
      <c r="C361" s="31"/>
      <c r="D361" s="33"/>
      <c r="E361" s="72"/>
      <c r="F361" s="71"/>
      <c r="G361" s="211" t="str">
        <f>IF(F361&lt;&gt;0,IF(IF(IF((F361-('DADOS GERAIS'!$B$19-C361)*'DADOS GERAIS'!$B$23)&lt;'DADOS GERAIS'!$B$24,(F361-('DADOS GERAIS'!$B$19-C361)*'DADOS GERAIS'!$B$23),'DADOS GERAIS'!$B$24)&lt;('DADOS GERAIS'!$B$20-C361)*'DADOS GERAIS'!$B$23+12,IF((F361-('DADOS GERAIS'!$B$19-C361)*'DADOS GERAIS'!$B$23)&lt;'DADOS GERAIS'!$B$24,(F361-('DADOS GERAIS'!$B$19-C361)*'DADOS GERAIS'!$B$23),'DADOS GERAIS'!$B$24),('DADOS GERAIS'!$B$20-C361)*'DADOS GERAIS'!$B$23+12)&lt;0,0,IF(IF((F361-('DADOS GERAIS'!$B$19-C361)*'DADOS GERAIS'!$B$23)&lt;'DADOS GERAIS'!$B$24,(F361-('DADOS GERAIS'!$B$19-C361)*'DADOS GERAIS'!$B$23),'DADOS GERAIS'!$B$24)&lt;('DADOS GERAIS'!$B$20-C361)*'DADOS GERAIS'!$B$23+12,IF((F361-('DADOS GERAIS'!$B$19-C361)*'DADOS GERAIS'!$B$23)&lt;'DADOS GERAIS'!$B$24,(F361-('DADOS GERAIS'!$B$19-C361)*'DADOS GERAIS'!$B$23),'DADOS GERAIS'!$B$24),('DADOS GERAIS'!$B$20-C361)*'DADOS GERAIS'!$B$23+12)),"")</f>
        <v/>
      </c>
      <c r="H361" s="230" t="str">
        <f t="shared" si="10"/>
        <v/>
      </c>
      <c r="I361" s="232" t="str">
        <f t="shared" si="11"/>
        <v/>
      </c>
      <c r="J361" s="233" t="str">
        <f>IF(D361&lt;&gt;0,IF(H361&gt;F361,(I361*F361*D361)/'DADOS GERAIS'!$B$24,(I361*H361*D361)/'DADOS GERAIS'!$B$24),"")</f>
        <v/>
      </c>
      <c r="K361" s="2"/>
      <c r="L361" s="19"/>
      <c r="M361" s="242" t="str">
        <f>IF(D361="","",IF(E361&gt;$E$14,"ERRO",J361+((K361*D361)+(L361/'DADOS GERAIS'!$B$23*D361))/'DADOS GERAIS'!$B$24*$E361))</f>
        <v/>
      </c>
    </row>
    <row r="362" spans="1:13" x14ac:dyDescent="0.2">
      <c r="A362" s="60"/>
      <c r="B362" s="26"/>
      <c r="C362" s="31"/>
      <c r="D362" s="33"/>
      <c r="E362" s="72"/>
      <c r="F362" s="71"/>
      <c r="G362" s="211" t="str">
        <f>IF(F362&lt;&gt;0,IF(IF(IF((F362-('DADOS GERAIS'!$B$19-C362)*'DADOS GERAIS'!$B$23)&lt;'DADOS GERAIS'!$B$24,(F362-('DADOS GERAIS'!$B$19-C362)*'DADOS GERAIS'!$B$23),'DADOS GERAIS'!$B$24)&lt;('DADOS GERAIS'!$B$20-C362)*'DADOS GERAIS'!$B$23+12,IF((F362-('DADOS GERAIS'!$B$19-C362)*'DADOS GERAIS'!$B$23)&lt;'DADOS GERAIS'!$B$24,(F362-('DADOS GERAIS'!$B$19-C362)*'DADOS GERAIS'!$B$23),'DADOS GERAIS'!$B$24),('DADOS GERAIS'!$B$20-C362)*'DADOS GERAIS'!$B$23+12)&lt;0,0,IF(IF((F362-('DADOS GERAIS'!$B$19-C362)*'DADOS GERAIS'!$B$23)&lt;'DADOS GERAIS'!$B$24,(F362-('DADOS GERAIS'!$B$19-C362)*'DADOS GERAIS'!$B$23),'DADOS GERAIS'!$B$24)&lt;('DADOS GERAIS'!$B$20-C362)*'DADOS GERAIS'!$B$23+12,IF((F362-('DADOS GERAIS'!$B$19-C362)*'DADOS GERAIS'!$B$23)&lt;'DADOS GERAIS'!$B$24,(F362-('DADOS GERAIS'!$B$19-C362)*'DADOS GERAIS'!$B$23),'DADOS GERAIS'!$B$24),('DADOS GERAIS'!$B$20-C362)*'DADOS GERAIS'!$B$23+12)),"")</f>
        <v/>
      </c>
      <c r="H362" s="230" t="str">
        <f t="shared" si="10"/>
        <v/>
      </c>
      <c r="I362" s="232" t="str">
        <f t="shared" si="11"/>
        <v/>
      </c>
      <c r="J362" s="233" t="str">
        <f>IF(D362&lt;&gt;0,IF(H362&gt;F362,(I362*F362*D362)/'DADOS GERAIS'!$B$24,(I362*H362*D362)/'DADOS GERAIS'!$B$24),"")</f>
        <v/>
      </c>
      <c r="K362" s="2"/>
      <c r="L362" s="19"/>
      <c r="M362" s="242" t="str">
        <f>IF(D362="","",IF(E362&gt;$E$14,"ERRO",J362+((K362*D362)+(L362/'DADOS GERAIS'!$B$23*D362))/'DADOS GERAIS'!$B$24*$E362))</f>
        <v/>
      </c>
    </row>
    <row r="363" spans="1:13" x14ac:dyDescent="0.2">
      <c r="A363" s="60"/>
      <c r="B363" s="26"/>
      <c r="C363" s="31"/>
      <c r="D363" s="33"/>
      <c r="E363" s="72"/>
      <c r="F363" s="71"/>
      <c r="G363" s="211" t="str">
        <f>IF(F363&lt;&gt;0,IF(IF(IF((F363-('DADOS GERAIS'!$B$19-C363)*'DADOS GERAIS'!$B$23)&lt;'DADOS GERAIS'!$B$24,(F363-('DADOS GERAIS'!$B$19-C363)*'DADOS GERAIS'!$B$23),'DADOS GERAIS'!$B$24)&lt;('DADOS GERAIS'!$B$20-C363)*'DADOS GERAIS'!$B$23+12,IF((F363-('DADOS GERAIS'!$B$19-C363)*'DADOS GERAIS'!$B$23)&lt;'DADOS GERAIS'!$B$24,(F363-('DADOS GERAIS'!$B$19-C363)*'DADOS GERAIS'!$B$23),'DADOS GERAIS'!$B$24),('DADOS GERAIS'!$B$20-C363)*'DADOS GERAIS'!$B$23+12)&lt;0,0,IF(IF((F363-('DADOS GERAIS'!$B$19-C363)*'DADOS GERAIS'!$B$23)&lt;'DADOS GERAIS'!$B$24,(F363-('DADOS GERAIS'!$B$19-C363)*'DADOS GERAIS'!$B$23),'DADOS GERAIS'!$B$24)&lt;('DADOS GERAIS'!$B$20-C363)*'DADOS GERAIS'!$B$23+12,IF((F363-('DADOS GERAIS'!$B$19-C363)*'DADOS GERAIS'!$B$23)&lt;'DADOS GERAIS'!$B$24,(F363-('DADOS GERAIS'!$B$19-C363)*'DADOS GERAIS'!$B$23),'DADOS GERAIS'!$B$24),('DADOS GERAIS'!$B$20-C363)*'DADOS GERAIS'!$B$23+12)),"")</f>
        <v/>
      </c>
      <c r="H363" s="230" t="str">
        <f t="shared" si="10"/>
        <v/>
      </c>
      <c r="I363" s="232" t="str">
        <f t="shared" si="11"/>
        <v/>
      </c>
      <c r="J363" s="233" t="str">
        <f>IF(D363&lt;&gt;0,IF(H363&gt;F363,(I363*F363*D363)/'DADOS GERAIS'!$B$24,(I363*H363*D363)/'DADOS GERAIS'!$B$24),"")</f>
        <v/>
      </c>
      <c r="K363" s="2"/>
      <c r="L363" s="19"/>
      <c r="M363" s="242" t="str">
        <f>IF(D363="","",IF(E363&gt;$E$14,"ERRO",J363+((K363*D363)+(L363/'DADOS GERAIS'!$B$23*D363))/'DADOS GERAIS'!$B$24*$E363))</f>
        <v/>
      </c>
    </row>
    <row r="364" spans="1:13" x14ac:dyDescent="0.2">
      <c r="A364" s="60"/>
      <c r="B364" s="26"/>
      <c r="C364" s="31"/>
      <c r="D364" s="33"/>
      <c r="E364" s="72"/>
      <c r="F364" s="71"/>
      <c r="G364" s="211" t="str">
        <f>IF(F364&lt;&gt;0,IF(IF(IF((F364-('DADOS GERAIS'!$B$19-C364)*'DADOS GERAIS'!$B$23)&lt;'DADOS GERAIS'!$B$24,(F364-('DADOS GERAIS'!$B$19-C364)*'DADOS GERAIS'!$B$23),'DADOS GERAIS'!$B$24)&lt;('DADOS GERAIS'!$B$20-C364)*'DADOS GERAIS'!$B$23+12,IF((F364-('DADOS GERAIS'!$B$19-C364)*'DADOS GERAIS'!$B$23)&lt;'DADOS GERAIS'!$B$24,(F364-('DADOS GERAIS'!$B$19-C364)*'DADOS GERAIS'!$B$23),'DADOS GERAIS'!$B$24),('DADOS GERAIS'!$B$20-C364)*'DADOS GERAIS'!$B$23+12)&lt;0,0,IF(IF((F364-('DADOS GERAIS'!$B$19-C364)*'DADOS GERAIS'!$B$23)&lt;'DADOS GERAIS'!$B$24,(F364-('DADOS GERAIS'!$B$19-C364)*'DADOS GERAIS'!$B$23),'DADOS GERAIS'!$B$24)&lt;('DADOS GERAIS'!$B$20-C364)*'DADOS GERAIS'!$B$23+12,IF((F364-('DADOS GERAIS'!$B$19-C364)*'DADOS GERAIS'!$B$23)&lt;'DADOS GERAIS'!$B$24,(F364-('DADOS GERAIS'!$B$19-C364)*'DADOS GERAIS'!$B$23),'DADOS GERAIS'!$B$24),('DADOS GERAIS'!$B$20-C364)*'DADOS GERAIS'!$B$23+12)),"")</f>
        <v/>
      </c>
      <c r="H364" s="230" t="str">
        <f t="shared" si="10"/>
        <v/>
      </c>
      <c r="I364" s="232" t="str">
        <f t="shared" si="11"/>
        <v/>
      </c>
      <c r="J364" s="233" t="str">
        <f>IF(D364&lt;&gt;0,IF(H364&gt;F364,(I364*F364*D364)/'DADOS GERAIS'!$B$24,(I364*H364*D364)/'DADOS GERAIS'!$B$24),"")</f>
        <v/>
      </c>
      <c r="K364" s="2"/>
      <c r="L364" s="19"/>
      <c r="M364" s="242" t="str">
        <f>IF(D364="","",IF(E364&gt;$E$14,"ERRO",J364+((K364*D364)+(L364/'DADOS GERAIS'!$B$23*D364))/'DADOS GERAIS'!$B$24*$E364))</f>
        <v/>
      </c>
    </row>
    <row r="365" spans="1:13" x14ac:dyDescent="0.2">
      <c r="A365" s="60"/>
      <c r="B365" s="26"/>
      <c r="C365" s="31"/>
      <c r="D365" s="33"/>
      <c r="E365" s="72"/>
      <c r="F365" s="71"/>
      <c r="G365" s="211" t="str">
        <f>IF(F365&lt;&gt;0,IF(IF(IF((F365-('DADOS GERAIS'!$B$19-C365)*'DADOS GERAIS'!$B$23)&lt;'DADOS GERAIS'!$B$24,(F365-('DADOS GERAIS'!$B$19-C365)*'DADOS GERAIS'!$B$23),'DADOS GERAIS'!$B$24)&lt;('DADOS GERAIS'!$B$20-C365)*'DADOS GERAIS'!$B$23+12,IF((F365-('DADOS GERAIS'!$B$19-C365)*'DADOS GERAIS'!$B$23)&lt;'DADOS GERAIS'!$B$24,(F365-('DADOS GERAIS'!$B$19-C365)*'DADOS GERAIS'!$B$23),'DADOS GERAIS'!$B$24),('DADOS GERAIS'!$B$20-C365)*'DADOS GERAIS'!$B$23+12)&lt;0,0,IF(IF((F365-('DADOS GERAIS'!$B$19-C365)*'DADOS GERAIS'!$B$23)&lt;'DADOS GERAIS'!$B$24,(F365-('DADOS GERAIS'!$B$19-C365)*'DADOS GERAIS'!$B$23),'DADOS GERAIS'!$B$24)&lt;('DADOS GERAIS'!$B$20-C365)*'DADOS GERAIS'!$B$23+12,IF((F365-('DADOS GERAIS'!$B$19-C365)*'DADOS GERAIS'!$B$23)&lt;'DADOS GERAIS'!$B$24,(F365-('DADOS GERAIS'!$B$19-C365)*'DADOS GERAIS'!$B$23),'DADOS GERAIS'!$B$24),('DADOS GERAIS'!$B$20-C365)*'DADOS GERAIS'!$B$23+12)),"")</f>
        <v/>
      </c>
      <c r="H365" s="230" t="str">
        <f t="shared" si="10"/>
        <v/>
      </c>
      <c r="I365" s="232" t="str">
        <f t="shared" si="11"/>
        <v/>
      </c>
      <c r="J365" s="233" t="str">
        <f>IF(D365&lt;&gt;0,IF(H365&gt;F365,(I365*F365*D365)/'DADOS GERAIS'!$B$24,(I365*H365*D365)/'DADOS GERAIS'!$B$24),"")</f>
        <v/>
      </c>
      <c r="K365" s="2"/>
      <c r="L365" s="19"/>
      <c r="M365" s="242" t="str">
        <f>IF(D365="","",IF(E365&gt;$E$14,"ERRO",J365+((K365*D365)+(L365/'DADOS GERAIS'!$B$23*D365))/'DADOS GERAIS'!$B$24*$E365))</f>
        <v/>
      </c>
    </row>
    <row r="366" spans="1:13" x14ac:dyDescent="0.2">
      <c r="A366" s="60"/>
      <c r="B366" s="26"/>
      <c r="C366" s="31"/>
      <c r="D366" s="33"/>
      <c r="E366" s="72"/>
      <c r="F366" s="71"/>
      <c r="G366" s="211" t="str">
        <f>IF(F366&lt;&gt;0,IF(IF(IF((F366-('DADOS GERAIS'!$B$19-C366)*'DADOS GERAIS'!$B$23)&lt;'DADOS GERAIS'!$B$24,(F366-('DADOS GERAIS'!$B$19-C366)*'DADOS GERAIS'!$B$23),'DADOS GERAIS'!$B$24)&lt;('DADOS GERAIS'!$B$20-C366)*'DADOS GERAIS'!$B$23+12,IF((F366-('DADOS GERAIS'!$B$19-C366)*'DADOS GERAIS'!$B$23)&lt;'DADOS GERAIS'!$B$24,(F366-('DADOS GERAIS'!$B$19-C366)*'DADOS GERAIS'!$B$23),'DADOS GERAIS'!$B$24),('DADOS GERAIS'!$B$20-C366)*'DADOS GERAIS'!$B$23+12)&lt;0,0,IF(IF((F366-('DADOS GERAIS'!$B$19-C366)*'DADOS GERAIS'!$B$23)&lt;'DADOS GERAIS'!$B$24,(F366-('DADOS GERAIS'!$B$19-C366)*'DADOS GERAIS'!$B$23),'DADOS GERAIS'!$B$24)&lt;('DADOS GERAIS'!$B$20-C366)*'DADOS GERAIS'!$B$23+12,IF((F366-('DADOS GERAIS'!$B$19-C366)*'DADOS GERAIS'!$B$23)&lt;'DADOS GERAIS'!$B$24,(F366-('DADOS GERAIS'!$B$19-C366)*'DADOS GERAIS'!$B$23),'DADOS GERAIS'!$B$24),('DADOS GERAIS'!$B$20-C366)*'DADOS GERAIS'!$B$23+12)),"")</f>
        <v/>
      </c>
      <c r="H366" s="230" t="str">
        <f t="shared" si="10"/>
        <v/>
      </c>
      <c r="I366" s="232" t="str">
        <f t="shared" si="11"/>
        <v/>
      </c>
      <c r="J366" s="233" t="str">
        <f>IF(D366&lt;&gt;0,IF(H366&gt;F366,(I366*F366*D366)/'DADOS GERAIS'!$B$24,(I366*H366*D366)/'DADOS GERAIS'!$B$24),"")</f>
        <v/>
      </c>
      <c r="K366" s="2"/>
      <c r="L366" s="19"/>
      <c r="M366" s="242" t="str">
        <f>IF(D366="","",IF(E366&gt;$E$14,"ERRO",J366+((K366*D366)+(L366/'DADOS GERAIS'!$B$23*D366))/'DADOS GERAIS'!$B$24*$E366))</f>
        <v/>
      </c>
    </row>
    <row r="367" spans="1:13" x14ac:dyDescent="0.2">
      <c r="A367" s="60"/>
      <c r="B367" s="26"/>
      <c r="C367" s="31"/>
      <c r="D367" s="33"/>
      <c r="E367" s="72"/>
      <c r="F367" s="71"/>
      <c r="G367" s="211" t="str">
        <f>IF(F367&lt;&gt;0,IF(IF(IF((F367-('DADOS GERAIS'!$B$19-C367)*'DADOS GERAIS'!$B$23)&lt;'DADOS GERAIS'!$B$24,(F367-('DADOS GERAIS'!$B$19-C367)*'DADOS GERAIS'!$B$23),'DADOS GERAIS'!$B$24)&lt;('DADOS GERAIS'!$B$20-C367)*'DADOS GERAIS'!$B$23+12,IF((F367-('DADOS GERAIS'!$B$19-C367)*'DADOS GERAIS'!$B$23)&lt;'DADOS GERAIS'!$B$24,(F367-('DADOS GERAIS'!$B$19-C367)*'DADOS GERAIS'!$B$23),'DADOS GERAIS'!$B$24),('DADOS GERAIS'!$B$20-C367)*'DADOS GERAIS'!$B$23+12)&lt;0,0,IF(IF((F367-('DADOS GERAIS'!$B$19-C367)*'DADOS GERAIS'!$B$23)&lt;'DADOS GERAIS'!$B$24,(F367-('DADOS GERAIS'!$B$19-C367)*'DADOS GERAIS'!$B$23),'DADOS GERAIS'!$B$24)&lt;('DADOS GERAIS'!$B$20-C367)*'DADOS GERAIS'!$B$23+12,IF((F367-('DADOS GERAIS'!$B$19-C367)*'DADOS GERAIS'!$B$23)&lt;'DADOS GERAIS'!$B$24,(F367-('DADOS GERAIS'!$B$19-C367)*'DADOS GERAIS'!$B$23),'DADOS GERAIS'!$B$24),('DADOS GERAIS'!$B$20-C367)*'DADOS GERAIS'!$B$23+12)),"")</f>
        <v/>
      </c>
      <c r="H367" s="230" t="str">
        <f t="shared" si="10"/>
        <v/>
      </c>
      <c r="I367" s="232" t="str">
        <f t="shared" si="11"/>
        <v/>
      </c>
      <c r="J367" s="233" t="str">
        <f>IF(D367&lt;&gt;0,IF(H367&gt;F367,(I367*F367*D367)/'DADOS GERAIS'!$B$24,(I367*H367*D367)/'DADOS GERAIS'!$B$24),"")</f>
        <v/>
      </c>
      <c r="K367" s="2"/>
      <c r="L367" s="19"/>
      <c r="M367" s="242" t="str">
        <f>IF(D367="","",IF(E367&gt;$E$14,"ERRO",J367+((K367*D367)+(L367/'DADOS GERAIS'!$B$23*D367))/'DADOS GERAIS'!$B$24*$E367))</f>
        <v/>
      </c>
    </row>
    <row r="368" spans="1:13" x14ac:dyDescent="0.2">
      <c r="A368" s="60"/>
      <c r="B368" s="26"/>
      <c r="C368" s="31"/>
      <c r="D368" s="33"/>
      <c r="E368" s="72"/>
      <c r="F368" s="71"/>
      <c r="G368" s="211" t="str">
        <f>IF(F368&lt;&gt;0,IF(IF(IF((F368-('DADOS GERAIS'!$B$19-C368)*'DADOS GERAIS'!$B$23)&lt;'DADOS GERAIS'!$B$24,(F368-('DADOS GERAIS'!$B$19-C368)*'DADOS GERAIS'!$B$23),'DADOS GERAIS'!$B$24)&lt;('DADOS GERAIS'!$B$20-C368)*'DADOS GERAIS'!$B$23+12,IF((F368-('DADOS GERAIS'!$B$19-C368)*'DADOS GERAIS'!$B$23)&lt;'DADOS GERAIS'!$B$24,(F368-('DADOS GERAIS'!$B$19-C368)*'DADOS GERAIS'!$B$23),'DADOS GERAIS'!$B$24),('DADOS GERAIS'!$B$20-C368)*'DADOS GERAIS'!$B$23+12)&lt;0,0,IF(IF((F368-('DADOS GERAIS'!$B$19-C368)*'DADOS GERAIS'!$B$23)&lt;'DADOS GERAIS'!$B$24,(F368-('DADOS GERAIS'!$B$19-C368)*'DADOS GERAIS'!$B$23),'DADOS GERAIS'!$B$24)&lt;('DADOS GERAIS'!$B$20-C368)*'DADOS GERAIS'!$B$23+12,IF((F368-('DADOS GERAIS'!$B$19-C368)*'DADOS GERAIS'!$B$23)&lt;'DADOS GERAIS'!$B$24,(F368-('DADOS GERAIS'!$B$19-C368)*'DADOS GERAIS'!$B$23),'DADOS GERAIS'!$B$24),('DADOS GERAIS'!$B$20-C368)*'DADOS GERAIS'!$B$23+12)),"")</f>
        <v/>
      </c>
      <c r="H368" s="230" t="str">
        <f t="shared" si="10"/>
        <v/>
      </c>
      <c r="I368" s="232" t="str">
        <f t="shared" si="11"/>
        <v/>
      </c>
      <c r="J368" s="233" t="str">
        <f>IF(D368&lt;&gt;0,IF(H368&gt;F368,(I368*F368*D368)/'DADOS GERAIS'!$B$24,(I368*H368*D368)/'DADOS GERAIS'!$B$24),"")</f>
        <v/>
      </c>
      <c r="K368" s="2"/>
      <c r="L368" s="19"/>
      <c r="M368" s="242" t="str">
        <f>IF(D368="","",IF(E368&gt;$E$14,"ERRO",J368+((K368*D368)+(L368/'DADOS GERAIS'!$B$23*D368))/'DADOS GERAIS'!$B$24*$E368))</f>
        <v/>
      </c>
    </row>
    <row r="369" spans="1:13" x14ac:dyDescent="0.2">
      <c r="A369" s="60"/>
      <c r="B369" s="26"/>
      <c r="C369" s="31"/>
      <c r="D369" s="33"/>
      <c r="E369" s="72"/>
      <c r="F369" s="71"/>
      <c r="G369" s="211" t="str">
        <f>IF(F369&lt;&gt;0,IF(IF(IF((F369-('DADOS GERAIS'!$B$19-C369)*'DADOS GERAIS'!$B$23)&lt;'DADOS GERAIS'!$B$24,(F369-('DADOS GERAIS'!$B$19-C369)*'DADOS GERAIS'!$B$23),'DADOS GERAIS'!$B$24)&lt;('DADOS GERAIS'!$B$20-C369)*'DADOS GERAIS'!$B$23+12,IF((F369-('DADOS GERAIS'!$B$19-C369)*'DADOS GERAIS'!$B$23)&lt;'DADOS GERAIS'!$B$24,(F369-('DADOS GERAIS'!$B$19-C369)*'DADOS GERAIS'!$B$23),'DADOS GERAIS'!$B$24),('DADOS GERAIS'!$B$20-C369)*'DADOS GERAIS'!$B$23+12)&lt;0,0,IF(IF((F369-('DADOS GERAIS'!$B$19-C369)*'DADOS GERAIS'!$B$23)&lt;'DADOS GERAIS'!$B$24,(F369-('DADOS GERAIS'!$B$19-C369)*'DADOS GERAIS'!$B$23),'DADOS GERAIS'!$B$24)&lt;('DADOS GERAIS'!$B$20-C369)*'DADOS GERAIS'!$B$23+12,IF((F369-('DADOS GERAIS'!$B$19-C369)*'DADOS GERAIS'!$B$23)&lt;'DADOS GERAIS'!$B$24,(F369-('DADOS GERAIS'!$B$19-C369)*'DADOS GERAIS'!$B$23),'DADOS GERAIS'!$B$24),('DADOS GERAIS'!$B$20-C369)*'DADOS GERAIS'!$B$23+12)),"")</f>
        <v/>
      </c>
      <c r="H369" s="230" t="str">
        <f t="shared" si="10"/>
        <v/>
      </c>
      <c r="I369" s="232" t="str">
        <f t="shared" si="11"/>
        <v/>
      </c>
      <c r="J369" s="233" t="str">
        <f>IF(D369&lt;&gt;0,IF(H369&gt;F369,(I369*F369*D369)/'DADOS GERAIS'!$B$24,(I369*H369*D369)/'DADOS GERAIS'!$B$24),"")</f>
        <v/>
      </c>
      <c r="K369" s="2"/>
      <c r="L369" s="19"/>
      <c r="M369" s="242" t="str">
        <f>IF(D369="","",IF(E369&gt;$E$14,"ERRO",J369+((K369*D369)+(L369/'DADOS GERAIS'!$B$23*D369))/'DADOS GERAIS'!$B$24*$E369))</f>
        <v/>
      </c>
    </row>
    <row r="370" spans="1:13" x14ac:dyDescent="0.2">
      <c r="A370" s="60"/>
      <c r="B370" s="26"/>
      <c r="C370" s="31"/>
      <c r="D370" s="33"/>
      <c r="E370" s="72"/>
      <c r="F370" s="71"/>
      <c r="G370" s="211" t="str">
        <f>IF(F370&lt;&gt;0,IF(IF(IF((F370-('DADOS GERAIS'!$B$19-C370)*'DADOS GERAIS'!$B$23)&lt;'DADOS GERAIS'!$B$24,(F370-('DADOS GERAIS'!$B$19-C370)*'DADOS GERAIS'!$B$23),'DADOS GERAIS'!$B$24)&lt;('DADOS GERAIS'!$B$20-C370)*'DADOS GERAIS'!$B$23+12,IF((F370-('DADOS GERAIS'!$B$19-C370)*'DADOS GERAIS'!$B$23)&lt;'DADOS GERAIS'!$B$24,(F370-('DADOS GERAIS'!$B$19-C370)*'DADOS GERAIS'!$B$23),'DADOS GERAIS'!$B$24),('DADOS GERAIS'!$B$20-C370)*'DADOS GERAIS'!$B$23+12)&lt;0,0,IF(IF((F370-('DADOS GERAIS'!$B$19-C370)*'DADOS GERAIS'!$B$23)&lt;'DADOS GERAIS'!$B$24,(F370-('DADOS GERAIS'!$B$19-C370)*'DADOS GERAIS'!$B$23),'DADOS GERAIS'!$B$24)&lt;('DADOS GERAIS'!$B$20-C370)*'DADOS GERAIS'!$B$23+12,IF((F370-('DADOS GERAIS'!$B$19-C370)*'DADOS GERAIS'!$B$23)&lt;'DADOS GERAIS'!$B$24,(F370-('DADOS GERAIS'!$B$19-C370)*'DADOS GERAIS'!$B$23),'DADOS GERAIS'!$B$24),('DADOS GERAIS'!$B$20-C370)*'DADOS GERAIS'!$B$23+12)),"")</f>
        <v/>
      </c>
      <c r="H370" s="230" t="str">
        <f t="shared" si="10"/>
        <v/>
      </c>
      <c r="I370" s="232" t="str">
        <f t="shared" si="11"/>
        <v/>
      </c>
      <c r="J370" s="233" t="str">
        <f>IF(D370&lt;&gt;0,IF(H370&gt;F370,(I370*F370*D370)/'DADOS GERAIS'!$B$24,(I370*H370*D370)/'DADOS GERAIS'!$B$24),"")</f>
        <v/>
      </c>
      <c r="K370" s="2"/>
      <c r="L370" s="19"/>
      <c r="M370" s="242" t="str">
        <f>IF(D370="","",IF(E370&gt;$E$14,"ERRO",J370+((K370*D370)+(L370/'DADOS GERAIS'!$B$23*D370))/'DADOS GERAIS'!$B$24*$E370))</f>
        <v/>
      </c>
    </row>
    <row r="371" spans="1:13" x14ac:dyDescent="0.2">
      <c r="A371" s="60"/>
      <c r="B371" s="26"/>
      <c r="C371" s="31"/>
      <c r="D371" s="33"/>
      <c r="E371" s="72"/>
      <c r="F371" s="71"/>
      <c r="G371" s="211" t="str">
        <f>IF(F371&lt;&gt;0,IF(IF(IF((F371-('DADOS GERAIS'!$B$19-C371)*'DADOS GERAIS'!$B$23)&lt;'DADOS GERAIS'!$B$24,(F371-('DADOS GERAIS'!$B$19-C371)*'DADOS GERAIS'!$B$23),'DADOS GERAIS'!$B$24)&lt;('DADOS GERAIS'!$B$20-C371)*'DADOS GERAIS'!$B$23+12,IF((F371-('DADOS GERAIS'!$B$19-C371)*'DADOS GERAIS'!$B$23)&lt;'DADOS GERAIS'!$B$24,(F371-('DADOS GERAIS'!$B$19-C371)*'DADOS GERAIS'!$B$23),'DADOS GERAIS'!$B$24),('DADOS GERAIS'!$B$20-C371)*'DADOS GERAIS'!$B$23+12)&lt;0,0,IF(IF((F371-('DADOS GERAIS'!$B$19-C371)*'DADOS GERAIS'!$B$23)&lt;'DADOS GERAIS'!$B$24,(F371-('DADOS GERAIS'!$B$19-C371)*'DADOS GERAIS'!$B$23),'DADOS GERAIS'!$B$24)&lt;('DADOS GERAIS'!$B$20-C371)*'DADOS GERAIS'!$B$23+12,IF((F371-('DADOS GERAIS'!$B$19-C371)*'DADOS GERAIS'!$B$23)&lt;'DADOS GERAIS'!$B$24,(F371-('DADOS GERAIS'!$B$19-C371)*'DADOS GERAIS'!$B$23),'DADOS GERAIS'!$B$24),('DADOS GERAIS'!$B$20-C371)*'DADOS GERAIS'!$B$23+12)),"")</f>
        <v/>
      </c>
      <c r="H371" s="230" t="str">
        <f t="shared" si="10"/>
        <v/>
      </c>
      <c r="I371" s="232" t="str">
        <f t="shared" si="11"/>
        <v/>
      </c>
      <c r="J371" s="233" t="str">
        <f>IF(D371&lt;&gt;0,IF(H371&gt;F371,(I371*F371*D371)/'DADOS GERAIS'!$B$24,(I371*H371*D371)/'DADOS GERAIS'!$B$24),"")</f>
        <v/>
      </c>
      <c r="K371" s="2"/>
      <c r="L371" s="19"/>
      <c r="M371" s="242" t="str">
        <f>IF(D371="","",IF(E371&gt;$E$14,"ERRO",J371+((K371*D371)+(L371/'DADOS GERAIS'!$B$23*D371))/'DADOS GERAIS'!$B$24*$E371))</f>
        <v/>
      </c>
    </row>
    <row r="372" spans="1:13" x14ac:dyDescent="0.2">
      <c r="A372" s="60"/>
      <c r="B372" s="26"/>
      <c r="C372" s="31"/>
      <c r="D372" s="33"/>
      <c r="E372" s="72"/>
      <c r="F372" s="71"/>
      <c r="G372" s="211" t="str">
        <f>IF(F372&lt;&gt;0,IF(IF(IF((F372-('DADOS GERAIS'!$B$19-C372)*'DADOS GERAIS'!$B$23)&lt;'DADOS GERAIS'!$B$24,(F372-('DADOS GERAIS'!$B$19-C372)*'DADOS GERAIS'!$B$23),'DADOS GERAIS'!$B$24)&lt;('DADOS GERAIS'!$B$20-C372)*'DADOS GERAIS'!$B$23+12,IF((F372-('DADOS GERAIS'!$B$19-C372)*'DADOS GERAIS'!$B$23)&lt;'DADOS GERAIS'!$B$24,(F372-('DADOS GERAIS'!$B$19-C372)*'DADOS GERAIS'!$B$23),'DADOS GERAIS'!$B$24),('DADOS GERAIS'!$B$20-C372)*'DADOS GERAIS'!$B$23+12)&lt;0,0,IF(IF((F372-('DADOS GERAIS'!$B$19-C372)*'DADOS GERAIS'!$B$23)&lt;'DADOS GERAIS'!$B$24,(F372-('DADOS GERAIS'!$B$19-C372)*'DADOS GERAIS'!$B$23),'DADOS GERAIS'!$B$24)&lt;('DADOS GERAIS'!$B$20-C372)*'DADOS GERAIS'!$B$23+12,IF((F372-('DADOS GERAIS'!$B$19-C372)*'DADOS GERAIS'!$B$23)&lt;'DADOS GERAIS'!$B$24,(F372-('DADOS GERAIS'!$B$19-C372)*'DADOS GERAIS'!$B$23),'DADOS GERAIS'!$B$24),('DADOS GERAIS'!$B$20-C372)*'DADOS GERAIS'!$B$23+12)),"")</f>
        <v/>
      </c>
      <c r="H372" s="230" t="str">
        <f t="shared" si="10"/>
        <v/>
      </c>
      <c r="I372" s="232" t="str">
        <f t="shared" si="11"/>
        <v/>
      </c>
      <c r="J372" s="233" t="str">
        <f>IF(D372&lt;&gt;0,IF(H372&gt;F372,(I372*F372*D372)/'DADOS GERAIS'!$B$24,(I372*H372*D372)/'DADOS GERAIS'!$B$24),"")</f>
        <v/>
      </c>
      <c r="K372" s="2"/>
      <c r="L372" s="19"/>
      <c r="M372" s="242" t="str">
        <f>IF(D372="","",IF(E372&gt;$E$14,"ERRO",J372+((K372*D372)+(L372/'DADOS GERAIS'!$B$23*D372))/'DADOS GERAIS'!$B$24*$E372))</f>
        <v/>
      </c>
    </row>
    <row r="373" spans="1:13" x14ac:dyDescent="0.2">
      <c r="A373" s="60"/>
      <c r="B373" s="26"/>
      <c r="C373" s="31"/>
      <c r="D373" s="33"/>
      <c r="E373" s="72"/>
      <c r="F373" s="71"/>
      <c r="G373" s="211" t="str">
        <f>IF(F373&lt;&gt;0,IF(IF(IF((F373-('DADOS GERAIS'!$B$19-C373)*'DADOS GERAIS'!$B$23)&lt;'DADOS GERAIS'!$B$24,(F373-('DADOS GERAIS'!$B$19-C373)*'DADOS GERAIS'!$B$23),'DADOS GERAIS'!$B$24)&lt;('DADOS GERAIS'!$B$20-C373)*'DADOS GERAIS'!$B$23+12,IF((F373-('DADOS GERAIS'!$B$19-C373)*'DADOS GERAIS'!$B$23)&lt;'DADOS GERAIS'!$B$24,(F373-('DADOS GERAIS'!$B$19-C373)*'DADOS GERAIS'!$B$23),'DADOS GERAIS'!$B$24),('DADOS GERAIS'!$B$20-C373)*'DADOS GERAIS'!$B$23+12)&lt;0,0,IF(IF((F373-('DADOS GERAIS'!$B$19-C373)*'DADOS GERAIS'!$B$23)&lt;'DADOS GERAIS'!$B$24,(F373-('DADOS GERAIS'!$B$19-C373)*'DADOS GERAIS'!$B$23),'DADOS GERAIS'!$B$24)&lt;('DADOS GERAIS'!$B$20-C373)*'DADOS GERAIS'!$B$23+12,IF((F373-('DADOS GERAIS'!$B$19-C373)*'DADOS GERAIS'!$B$23)&lt;'DADOS GERAIS'!$B$24,(F373-('DADOS GERAIS'!$B$19-C373)*'DADOS GERAIS'!$B$23),'DADOS GERAIS'!$B$24),('DADOS GERAIS'!$B$20-C373)*'DADOS GERAIS'!$B$23+12)),"")</f>
        <v/>
      </c>
      <c r="H373" s="230" t="str">
        <f t="shared" si="10"/>
        <v/>
      </c>
      <c r="I373" s="232" t="str">
        <f t="shared" si="11"/>
        <v/>
      </c>
      <c r="J373" s="233" t="str">
        <f>IF(D373&lt;&gt;0,IF(H373&gt;F373,(I373*F373*D373)/'DADOS GERAIS'!$B$24,(I373*H373*D373)/'DADOS GERAIS'!$B$24),"")</f>
        <v/>
      </c>
      <c r="K373" s="2"/>
      <c r="L373" s="19"/>
      <c r="M373" s="242" t="str">
        <f>IF(D373="","",IF(E373&gt;$E$14,"ERRO",J373+((K373*D373)+(L373/'DADOS GERAIS'!$B$23*D373))/'DADOS GERAIS'!$B$24*$E373))</f>
        <v/>
      </c>
    </row>
    <row r="374" spans="1:13" x14ac:dyDescent="0.2">
      <c r="A374" s="60"/>
      <c r="B374" s="26"/>
      <c r="C374" s="31"/>
      <c r="D374" s="33"/>
      <c r="E374" s="72"/>
      <c r="F374" s="71"/>
      <c r="G374" s="211" t="str">
        <f>IF(F374&lt;&gt;0,IF(IF(IF((F374-('DADOS GERAIS'!$B$19-C374)*'DADOS GERAIS'!$B$23)&lt;'DADOS GERAIS'!$B$24,(F374-('DADOS GERAIS'!$B$19-C374)*'DADOS GERAIS'!$B$23),'DADOS GERAIS'!$B$24)&lt;('DADOS GERAIS'!$B$20-C374)*'DADOS GERAIS'!$B$23+12,IF((F374-('DADOS GERAIS'!$B$19-C374)*'DADOS GERAIS'!$B$23)&lt;'DADOS GERAIS'!$B$24,(F374-('DADOS GERAIS'!$B$19-C374)*'DADOS GERAIS'!$B$23),'DADOS GERAIS'!$B$24),('DADOS GERAIS'!$B$20-C374)*'DADOS GERAIS'!$B$23+12)&lt;0,0,IF(IF((F374-('DADOS GERAIS'!$B$19-C374)*'DADOS GERAIS'!$B$23)&lt;'DADOS GERAIS'!$B$24,(F374-('DADOS GERAIS'!$B$19-C374)*'DADOS GERAIS'!$B$23),'DADOS GERAIS'!$B$24)&lt;('DADOS GERAIS'!$B$20-C374)*'DADOS GERAIS'!$B$23+12,IF((F374-('DADOS GERAIS'!$B$19-C374)*'DADOS GERAIS'!$B$23)&lt;'DADOS GERAIS'!$B$24,(F374-('DADOS GERAIS'!$B$19-C374)*'DADOS GERAIS'!$B$23),'DADOS GERAIS'!$B$24),('DADOS GERAIS'!$B$20-C374)*'DADOS GERAIS'!$B$23+12)),"")</f>
        <v/>
      </c>
      <c r="H374" s="230" t="str">
        <f t="shared" si="10"/>
        <v/>
      </c>
      <c r="I374" s="232" t="str">
        <f t="shared" si="11"/>
        <v/>
      </c>
      <c r="J374" s="233" t="str">
        <f>IF(D374&lt;&gt;0,IF(H374&gt;F374,(I374*F374*D374)/'DADOS GERAIS'!$B$24,(I374*H374*D374)/'DADOS GERAIS'!$B$24),"")</f>
        <v/>
      </c>
      <c r="K374" s="2"/>
      <c r="L374" s="19"/>
      <c r="M374" s="242" t="str">
        <f>IF(D374="","",IF(E374&gt;$E$14,"ERRO",J374+((K374*D374)+(L374/'DADOS GERAIS'!$B$23*D374))/'DADOS GERAIS'!$B$24*$E374))</f>
        <v/>
      </c>
    </row>
    <row r="375" spans="1:13" x14ac:dyDescent="0.2">
      <c r="A375" s="60"/>
      <c r="B375" s="26"/>
      <c r="C375" s="31"/>
      <c r="D375" s="33"/>
      <c r="E375" s="72"/>
      <c r="F375" s="71"/>
      <c r="G375" s="211" t="str">
        <f>IF(F375&lt;&gt;0,IF(IF(IF((F375-('DADOS GERAIS'!$B$19-C375)*'DADOS GERAIS'!$B$23)&lt;'DADOS GERAIS'!$B$24,(F375-('DADOS GERAIS'!$B$19-C375)*'DADOS GERAIS'!$B$23),'DADOS GERAIS'!$B$24)&lt;('DADOS GERAIS'!$B$20-C375)*'DADOS GERAIS'!$B$23+12,IF((F375-('DADOS GERAIS'!$B$19-C375)*'DADOS GERAIS'!$B$23)&lt;'DADOS GERAIS'!$B$24,(F375-('DADOS GERAIS'!$B$19-C375)*'DADOS GERAIS'!$B$23),'DADOS GERAIS'!$B$24),('DADOS GERAIS'!$B$20-C375)*'DADOS GERAIS'!$B$23+12)&lt;0,0,IF(IF((F375-('DADOS GERAIS'!$B$19-C375)*'DADOS GERAIS'!$B$23)&lt;'DADOS GERAIS'!$B$24,(F375-('DADOS GERAIS'!$B$19-C375)*'DADOS GERAIS'!$B$23),'DADOS GERAIS'!$B$24)&lt;('DADOS GERAIS'!$B$20-C375)*'DADOS GERAIS'!$B$23+12,IF((F375-('DADOS GERAIS'!$B$19-C375)*'DADOS GERAIS'!$B$23)&lt;'DADOS GERAIS'!$B$24,(F375-('DADOS GERAIS'!$B$19-C375)*'DADOS GERAIS'!$B$23),'DADOS GERAIS'!$B$24),('DADOS GERAIS'!$B$20-C375)*'DADOS GERAIS'!$B$23+12)),"")</f>
        <v/>
      </c>
      <c r="H375" s="230" t="str">
        <f t="shared" si="10"/>
        <v/>
      </c>
      <c r="I375" s="232" t="str">
        <f t="shared" si="11"/>
        <v/>
      </c>
      <c r="J375" s="233" t="str">
        <f>IF(D375&lt;&gt;0,IF(H375&gt;F375,(I375*F375*D375)/'DADOS GERAIS'!$B$24,(I375*H375*D375)/'DADOS GERAIS'!$B$24),"")</f>
        <v/>
      </c>
      <c r="K375" s="2"/>
      <c r="L375" s="19"/>
      <c r="M375" s="242" t="str">
        <f>IF(D375="","",IF(E375&gt;$E$14,"ERRO",J375+((K375*D375)+(L375/'DADOS GERAIS'!$B$23*D375))/'DADOS GERAIS'!$B$24*$E375))</f>
        <v/>
      </c>
    </row>
    <row r="376" spans="1:13" x14ac:dyDescent="0.2">
      <c r="A376" s="60"/>
      <c r="B376" s="26"/>
      <c r="C376" s="31"/>
      <c r="D376" s="33"/>
      <c r="E376" s="72"/>
      <c r="F376" s="71"/>
      <c r="G376" s="211" t="str">
        <f>IF(F376&lt;&gt;0,IF(IF(IF((F376-('DADOS GERAIS'!$B$19-C376)*'DADOS GERAIS'!$B$23)&lt;'DADOS GERAIS'!$B$24,(F376-('DADOS GERAIS'!$B$19-C376)*'DADOS GERAIS'!$B$23),'DADOS GERAIS'!$B$24)&lt;('DADOS GERAIS'!$B$20-C376)*'DADOS GERAIS'!$B$23+12,IF((F376-('DADOS GERAIS'!$B$19-C376)*'DADOS GERAIS'!$B$23)&lt;'DADOS GERAIS'!$B$24,(F376-('DADOS GERAIS'!$B$19-C376)*'DADOS GERAIS'!$B$23),'DADOS GERAIS'!$B$24),('DADOS GERAIS'!$B$20-C376)*'DADOS GERAIS'!$B$23+12)&lt;0,0,IF(IF((F376-('DADOS GERAIS'!$B$19-C376)*'DADOS GERAIS'!$B$23)&lt;'DADOS GERAIS'!$B$24,(F376-('DADOS GERAIS'!$B$19-C376)*'DADOS GERAIS'!$B$23),'DADOS GERAIS'!$B$24)&lt;('DADOS GERAIS'!$B$20-C376)*'DADOS GERAIS'!$B$23+12,IF((F376-('DADOS GERAIS'!$B$19-C376)*'DADOS GERAIS'!$B$23)&lt;'DADOS GERAIS'!$B$24,(F376-('DADOS GERAIS'!$B$19-C376)*'DADOS GERAIS'!$B$23),'DADOS GERAIS'!$B$24),('DADOS GERAIS'!$B$20-C376)*'DADOS GERAIS'!$B$23+12)),"")</f>
        <v/>
      </c>
      <c r="H376" s="230" t="str">
        <f t="shared" si="10"/>
        <v/>
      </c>
      <c r="I376" s="232" t="str">
        <f t="shared" si="11"/>
        <v/>
      </c>
      <c r="J376" s="233" t="str">
        <f>IF(D376&lt;&gt;0,IF(H376&gt;F376,(I376*F376*D376)/'DADOS GERAIS'!$B$24,(I376*H376*D376)/'DADOS GERAIS'!$B$24),"")</f>
        <v/>
      </c>
      <c r="K376" s="2"/>
      <c r="L376" s="19"/>
      <c r="M376" s="242" t="str">
        <f>IF(D376="","",IF(E376&gt;$E$14,"ERRO",J376+((K376*D376)+(L376/'DADOS GERAIS'!$B$23*D376))/'DADOS GERAIS'!$B$24*$E376))</f>
        <v/>
      </c>
    </row>
    <row r="377" spans="1:13" x14ac:dyDescent="0.2">
      <c r="A377" s="60"/>
      <c r="B377" s="26"/>
      <c r="C377" s="31"/>
      <c r="D377" s="33"/>
      <c r="E377" s="72"/>
      <c r="F377" s="71"/>
      <c r="G377" s="211" t="str">
        <f>IF(F377&lt;&gt;0,IF(IF(IF((F377-('DADOS GERAIS'!$B$19-C377)*'DADOS GERAIS'!$B$23)&lt;'DADOS GERAIS'!$B$24,(F377-('DADOS GERAIS'!$B$19-C377)*'DADOS GERAIS'!$B$23),'DADOS GERAIS'!$B$24)&lt;('DADOS GERAIS'!$B$20-C377)*'DADOS GERAIS'!$B$23+12,IF((F377-('DADOS GERAIS'!$B$19-C377)*'DADOS GERAIS'!$B$23)&lt;'DADOS GERAIS'!$B$24,(F377-('DADOS GERAIS'!$B$19-C377)*'DADOS GERAIS'!$B$23),'DADOS GERAIS'!$B$24),('DADOS GERAIS'!$B$20-C377)*'DADOS GERAIS'!$B$23+12)&lt;0,0,IF(IF((F377-('DADOS GERAIS'!$B$19-C377)*'DADOS GERAIS'!$B$23)&lt;'DADOS GERAIS'!$B$24,(F377-('DADOS GERAIS'!$B$19-C377)*'DADOS GERAIS'!$B$23),'DADOS GERAIS'!$B$24)&lt;('DADOS GERAIS'!$B$20-C377)*'DADOS GERAIS'!$B$23+12,IF((F377-('DADOS GERAIS'!$B$19-C377)*'DADOS GERAIS'!$B$23)&lt;'DADOS GERAIS'!$B$24,(F377-('DADOS GERAIS'!$B$19-C377)*'DADOS GERAIS'!$B$23),'DADOS GERAIS'!$B$24),('DADOS GERAIS'!$B$20-C377)*'DADOS GERAIS'!$B$23+12)),"")</f>
        <v/>
      </c>
      <c r="H377" s="230" t="str">
        <f t="shared" si="10"/>
        <v/>
      </c>
      <c r="I377" s="232" t="str">
        <f t="shared" si="11"/>
        <v/>
      </c>
      <c r="J377" s="233" t="str">
        <f>IF(D377&lt;&gt;0,IF(H377&gt;F377,(I377*F377*D377)/'DADOS GERAIS'!$B$24,(I377*H377*D377)/'DADOS GERAIS'!$B$24),"")</f>
        <v/>
      </c>
      <c r="K377" s="2"/>
      <c r="L377" s="19"/>
      <c r="M377" s="242" t="str">
        <f>IF(D377="","",IF(E377&gt;$E$14,"ERRO",J377+((K377*D377)+(L377/'DADOS GERAIS'!$B$23*D377))/'DADOS GERAIS'!$B$24*$E377))</f>
        <v/>
      </c>
    </row>
    <row r="378" spans="1:13" x14ac:dyDescent="0.2">
      <c r="A378" s="60"/>
      <c r="B378" s="26"/>
      <c r="C378" s="31"/>
      <c r="D378" s="33"/>
      <c r="E378" s="72"/>
      <c r="F378" s="71"/>
      <c r="G378" s="211" t="str">
        <f>IF(F378&lt;&gt;0,IF(IF(IF((F378-('DADOS GERAIS'!$B$19-C378)*'DADOS GERAIS'!$B$23)&lt;'DADOS GERAIS'!$B$24,(F378-('DADOS GERAIS'!$B$19-C378)*'DADOS GERAIS'!$B$23),'DADOS GERAIS'!$B$24)&lt;('DADOS GERAIS'!$B$20-C378)*'DADOS GERAIS'!$B$23+12,IF((F378-('DADOS GERAIS'!$B$19-C378)*'DADOS GERAIS'!$B$23)&lt;'DADOS GERAIS'!$B$24,(F378-('DADOS GERAIS'!$B$19-C378)*'DADOS GERAIS'!$B$23),'DADOS GERAIS'!$B$24),('DADOS GERAIS'!$B$20-C378)*'DADOS GERAIS'!$B$23+12)&lt;0,0,IF(IF((F378-('DADOS GERAIS'!$B$19-C378)*'DADOS GERAIS'!$B$23)&lt;'DADOS GERAIS'!$B$24,(F378-('DADOS GERAIS'!$B$19-C378)*'DADOS GERAIS'!$B$23),'DADOS GERAIS'!$B$24)&lt;('DADOS GERAIS'!$B$20-C378)*'DADOS GERAIS'!$B$23+12,IF((F378-('DADOS GERAIS'!$B$19-C378)*'DADOS GERAIS'!$B$23)&lt;'DADOS GERAIS'!$B$24,(F378-('DADOS GERAIS'!$B$19-C378)*'DADOS GERAIS'!$B$23),'DADOS GERAIS'!$B$24),('DADOS GERAIS'!$B$20-C378)*'DADOS GERAIS'!$B$23+12)),"")</f>
        <v/>
      </c>
      <c r="H378" s="230" t="str">
        <f t="shared" si="10"/>
        <v/>
      </c>
      <c r="I378" s="232" t="str">
        <f t="shared" si="11"/>
        <v/>
      </c>
      <c r="J378" s="233" t="str">
        <f>IF(D378&lt;&gt;0,IF(H378&gt;F378,(I378*F378*D378)/'DADOS GERAIS'!$B$24,(I378*H378*D378)/'DADOS GERAIS'!$B$24),"")</f>
        <v/>
      </c>
      <c r="K378" s="2"/>
      <c r="L378" s="19"/>
      <c r="M378" s="242" t="str">
        <f>IF(D378="","",IF(E378&gt;$E$14,"ERRO",J378+((K378*D378)+(L378/'DADOS GERAIS'!$B$23*D378))/'DADOS GERAIS'!$B$24*$E378))</f>
        <v/>
      </c>
    </row>
    <row r="379" spans="1:13" x14ac:dyDescent="0.2">
      <c r="A379" s="60"/>
      <c r="B379" s="26"/>
      <c r="C379" s="31"/>
      <c r="D379" s="33"/>
      <c r="E379" s="72"/>
      <c r="F379" s="71"/>
      <c r="G379" s="211" t="str">
        <f>IF(F379&lt;&gt;0,IF(IF(IF((F379-('DADOS GERAIS'!$B$19-C379)*'DADOS GERAIS'!$B$23)&lt;'DADOS GERAIS'!$B$24,(F379-('DADOS GERAIS'!$B$19-C379)*'DADOS GERAIS'!$B$23),'DADOS GERAIS'!$B$24)&lt;('DADOS GERAIS'!$B$20-C379)*'DADOS GERAIS'!$B$23+12,IF((F379-('DADOS GERAIS'!$B$19-C379)*'DADOS GERAIS'!$B$23)&lt;'DADOS GERAIS'!$B$24,(F379-('DADOS GERAIS'!$B$19-C379)*'DADOS GERAIS'!$B$23),'DADOS GERAIS'!$B$24),('DADOS GERAIS'!$B$20-C379)*'DADOS GERAIS'!$B$23+12)&lt;0,0,IF(IF((F379-('DADOS GERAIS'!$B$19-C379)*'DADOS GERAIS'!$B$23)&lt;'DADOS GERAIS'!$B$24,(F379-('DADOS GERAIS'!$B$19-C379)*'DADOS GERAIS'!$B$23),'DADOS GERAIS'!$B$24)&lt;('DADOS GERAIS'!$B$20-C379)*'DADOS GERAIS'!$B$23+12,IF((F379-('DADOS GERAIS'!$B$19-C379)*'DADOS GERAIS'!$B$23)&lt;'DADOS GERAIS'!$B$24,(F379-('DADOS GERAIS'!$B$19-C379)*'DADOS GERAIS'!$B$23),'DADOS GERAIS'!$B$24),('DADOS GERAIS'!$B$20-C379)*'DADOS GERAIS'!$B$23+12)),"")</f>
        <v/>
      </c>
      <c r="H379" s="230" t="str">
        <f t="shared" si="10"/>
        <v/>
      </c>
      <c r="I379" s="232" t="str">
        <f t="shared" si="11"/>
        <v/>
      </c>
      <c r="J379" s="233" t="str">
        <f>IF(D379&lt;&gt;0,IF(H379&gt;F379,(I379*F379*D379)/'DADOS GERAIS'!$B$24,(I379*H379*D379)/'DADOS GERAIS'!$B$24),"")</f>
        <v/>
      </c>
      <c r="K379" s="2"/>
      <c r="L379" s="19"/>
      <c r="M379" s="242" t="str">
        <f>IF(D379="","",IF(E379&gt;$E$14,"ERRO",J379+((K379*D379)+(L379/'DADOS GERAIS'!$B$23*D379))/'DADOS GERAIS'!$B$24*$E379))</f>
        <v/>
      </c>
    </row>
    <row r="380" spans="1:13" x14ac:dyDescent="0.2">
      <c r="A380" s="60"/>
      <c r="B380" s="26"/>
      <c r="C380" s="31"/>
      <c r="D380" s="33"/>
      <c r="E380" s="72"/>
      <c r="F380" s="71"/>
      <c r="G380" s="211" t="str">
        <f>IF(F380&lt;&gt;0,IF(IF(IF((F380-('DADOS GERAIS'!$B$19-C380)*'DADOS GERAIS'!$B$23)&lt;'DADOS GERAIS'!$B$24,(F380-('DADOS GERAIS'!$B$19-C380)*'DADOS GERAIS'!$B$23),'DADOS GERAIS'!$B$24)&lt;('DADOS GERAIS'!$B$20-C380)*'DADOS GERAIS'!$B$23+12,IF((F380-('DADOS GERAIS'!$B$19-C380)*'DADOS GERAIS'!$B$23)&lt;'DADOS GERAIS'!$B$24,(F380-('DADOS GERAIS'!$B$19-C380)*'DADOS GERAIS'!$B$23),'DADOS GERAIS'!$B$24),('DADOS GERAIS'!$B$20-C380)*'DADOS GERAIS'!$B$23+12)&lt;0,0,IF(IF((F380-('DADOS GERAIS'!$B$19-C380)*'DADOS GERAIS'!$B$23)&lt;'DADOS GERAIS'!$B$24,(F380-('DADOS GERAIS'!$B$19-C380)*'DADOS GERAIS'!$B$23),'DADOS GERAIS'!$B$24)&lt;('DADOS GERAIS'!$B$20-C380)*'DADOS GERAIS'!$B$23+12,IF((F380-('DADOS GERAIS'!$B$19-C380)*'DADOS GERAIS'!$B$23)&lt;'DADOS GERAIS'!$B$24,(F380-('DADOS GERAIS'!$B$19-C380)*'DADOS GERAIS'!$B$23),'DADOS GERAIS'!$B$24),('DADOS GERAIS'!$B$20-C380)*'DADOS GERAIS'!$B$23+12)),"")</f>
        <v/>
      </c>
      <c r="H380" s="230" t="str">
        <f t="shared" si="10"/>
        <v/>
      </c>
      <c r="I380" s="232" t="str">
        <f t="shared" si="11"/>
        <v/>
      </c>
      <c r="J380" s="233" t="str">
        <f>IF(D380&lt;&gt;0,IF(H380&gt;F380,(I380*F380*D380)/'DADOS GERAIS'!$B$24,(I380*H380*D380)/'DADOS GERAIS'!$B$24),"")</f>
        <v/>
      </c>
      <c r="K380" s="2"/>
      <c r="L380" s="19"/>
      <c r="M380" s="242" t="str">
        <f>IF(D380="","",IF(E380&gt;$E$14,"ERRO",J380+((K380*D380)+(L380/'DADOS GERAIS'!$B$23*D380))/'DADOS GERAIS'!$B$24*$E380))</f>
        <v/>
      </c>
    </row>
    <row r="381" spans="1:13" x14ac:dyDescent="0.2">
      <c r="A381" s="60"/>
      <c r="B381" s="26"/>
      <c r="C381" s="31"/>
      <c r="D381" s="33"/>
      <c r="E381" s="72"/>
      <c r="F381" s="71"/>
      <c r="G381" s="211" t="str">
        <f>IF(F381&lt;&gt;0,IF(IF(IF((F381-('DADOS GERAIS'!$B$19-C381)*'DADOS GERAIS'!$B$23)&lt;'DADOS GERAIS'!$B$24,(F381-('DADOS GERAIS'!$B$19-C381)*'DADOS GERAIS'!$B$23),'DADOS GERAIS'!$B$24)&lt;('DADOS GERAIS'!$B$20-C381)*'DADOS GERAIS'!$B$23+12,IF((F381-('DADOS GERAIS'!$B$19-C381)*'DADOS GERAIS'!$B$23)&lt;'DADOS GERAIS'!$B$24,(F381-('DADOS GERAIS'!$B$19-C381)*'DADOS GERAIS'!$B$23),'DADOS GERAIS'!$B$24),('DADOS GERAIS'!$B$20-C381)*'DADOS GERAIS'!$B$23+12)&lt;0,0,IF(IF((F381-('DADOS GERAIS'!$B$19-C381)*'DADOS GERAIS'!$B$23)&lt;'DADOS GERAIS'!$B$24,(F381-('DADOS GERAIS'!$B$19-C381)*'DADOS GERAIS'!$B$23),'DADOS GERAIS'!$B$24)&lt;('DADOS GERAIS'!$B$20-C381)*'DADOS GERAIS'!$B$23+12,IF((F381-('DADOS GERAIS'!$B$19-C381)*'DADOS GERAIS'!$B$23)&lt;'DADOS GERAIS'!$B$24,(F381-('DADOS GERAIS'!$B$19-C381)*'DADOS GERAIS'!$B$23),'DADOS GERAIS'!$B$24),('DADOS GERAIS'!$B$20-C381)*'DADOS GERAIS'!$B$23+12)),"")</f>
        <v/>
      </c>
      <c r="H381" s="230" t="str">
        <f t="shared" si="10"/>
        <v/>
      </c>
      <c r="I381" s="232" t="str">
        <f t="shared" si="11"/>
        <v/>
      </c>
      <c r="J381" s="233" t="str">
        <f>IF(D381&lt;&gt;0,IF(H381&gt;F381,(I381*F381*D381)/'DADOS GERAIS'!$B$24,(I381*H381*D381)/'DADOS GERAIS'!$B$24),"")</f>
        <v/>
      </c>
      <c r="K381" s="2"/>
      <c r="L381" s="19"/>
      <c r="M381" s="242" t="str">
        <f>IF(D381="","",IF(E381&gt;$E$14,"ERRO",J381+((K381*D381)+(L381/'DADOS GERAIS'!$B$23*D381))/'DADOS GERAIS'!$B$24*$E381))</f>
        <v/>
      </c>
    </row>
    <row r="382" spans="1:13" x14ac:dyDescent="0.2">
      <c r="A382" s="60"/>
      <c r="B382" s="26"/>
      <c r="C382" s="31"/>
      <c r="D382" s="33"/>
      <c r="E382" s="72"/>
      <c r="F382" s="71"/>
      <c r="G382" s="211" t="str">
        <f>IF(F382&lt;&gt;0,IF(IF(IF((F382-('DADOS GERAIS'!$B$19-C382)*'DADOS GERAIS'!$B$23)&lt;'DADOS GERAIS'!$B$24,(F382-('DADOS GERAIS'!$B$19-C382)*'DADOS GERAIS'!$B$23),'DADOS GERAIS'!$B$24)&lt;('DADOS GERAIS'!$B$20-C382)*'DADOS GERAIS'!$B$23+12,IF((F382-('DADOS GERAIS'!$B$19-C382)*'DADOS GERAIS'!$B$23)&lt;'DADOS GERAIS'!$B$24,(F382-('DADOS GERAIS'!$B$19-C382)*'DADOS GERAIS'!$B$23),'DADOS GERAIS'!$B$24),('DADOS GERAIS'!$B$20-C382)*'DADOS GERAIS'!$B$23+12)&lt;0,0,IF(IF((F382-('DADOS GERAIS'!$B$19-C382)*'DADOS GERAIS'!$B$23)&lt;'DADOS GERAIS'!$B$24,(F382-('DADOS GERAIS'!$B$19-C382)*'DADOS GERAIS'!$B$23),'DADOS GERAIS'!$B$24)&lt;('DADOS GERAIS'!$B$20-C382)*'DADOS GERAIS'!$B$23+12,IF((F382-('DADOS GERAIS'!$B$19-C382)*'DADOS GERAIS'!$B$23)&lt;'DADOS GERAIS'!$B$24,(F382-('DADOS GERAIS'!$B$19-C382)*'DADOS GERAIS'!$B$23),'DADOS GERAIS'!$B$24),('DADOS GERAIS'!$B$20-C382)*'DADOS GERAIS'!$B$23+12)),"")</f>
        <v/>
      </c>
      <c r="H382" s="230" t="str">
        <f t="shared" si="10"/>
        <v/>
      </c>
      <c r="I382" s="232" t="str">
        <f t="shared" si="11"/>
        <v/>
      </c>
      <c r="J382" s="233" t="str">
        <f>IF(D382&lt;&gt;0,IF(H382&gt;F382,(I382*F382*D382)/'DADOS GERAIS'!$B$24,(I382*H382*D382)/'DADOS GERAIS'!$B$24),"")</f>
        <v/>
      </c>
      <c r="K382" s="2"/>
      <c r="L382" s="19"/>
      <c r="M382" s="242" t="str">
        <f>IF(D382="","",IF(E382&gt;$E$14,"ERRO",J382+((K382*D382)+(L382/'DADOS GERAIS'!$B$23*D382))/'DADOS GERAIS'!$B$24*$E382))</f>
        <v/>
      </c>
    </row>
    <row r="383" spans="1:13" x14ac:dyDescent="0.2">
      <c r="A383" s="60"/>
      <c r="B383" s="26"/>
      <c r="C383" s="31"/>
      <c r="D383" s="33"/>
      <c r="E383" s="72"/>
      <c r="F383" s="71"/>
      <c r="G383" s="211" t="str">
        <f>IF(F383&lt;&gt;0,IF(IF(IF((F383-('DADOS GERAIS'!$B$19-C383)*'DADOS GERAIS'!$B$23)&lt;'DADOS GERAIS'!$B$24,(F383-('DADOS GERAIS'!$B$19-C383)*'DADOS GERAIS'!$B$23),'DADOS GERAIS'!$B$24)&lt;('DADOS GERAIS'!$B$20-C383)*'DADOS GERAIS'!$B$23+12,IF((F383-('DADOS GERAIS'!$B$19-C383)*'DADOS GERAIS'!$B$23)&lt;'DADOS GERAIS'!$B$24,(F383-('DADOS GERAIS'!$B$19-C383)*'DADOS GERAIS'!$B$23),'DADOS GERAIS'!$B$24),('DADOS GERAIS'!$B$20-C383)*'DADOS GERAIS'!$B$23+12)&lt;0,0,IF(IF((F383-('DADOS GERAIS'!$B$19-C383)*'DADOS GERAIS'!$B$23)&lt;'DADOS GERAIS'!$B$24,(F383-('DADOS GERAIS'!$B$19-C383)*'DADOS GERAIS'!$B$23),'DADOS GERAIS'!$B$24)&lt;('DADOS GERAIS'!$B$20-C383)*'DADOS GERAIS'!$B$23+12,IF((F383-('DADOS GERAIS'!$B$19-C383)*'DADOS GERAIS'!$B$23)&lt;'DADOS GERAIS'!$B$24,(F383-('DADOS GERAIS'!$B$19-C383)*'DADOS GERAIS'!$B$23),'DADOS GERAIS'!$B$24),('DADOS GERAIS'!$B$20-C383)*'DADOS GERAIS'!$B$23+12)),"")</f>
        <v/>
      </c>
      <c r="H383" s="230" t="str">
        <f t="shared" si="10"/>
        <v/>
      </c>
      <c r="I383" s="232" t="str">
        <f t="shared" si="11"/>
        <v/>
      </c>
      <c r="J383" s="233" t="str">
        <f>IF(D383&lt;&gt;0,IF(H383&gt;F383,(I383*F383*D383)/'DADOS GERAIS'!$B$24,(I383*H383*D383)/'DADOS GERAIS'!$B$24),"")</f>
        <v/>
      </c>
      <c r="K383" s="2"/>
      <c r="L383" s="19"/>
      <c r="M383" s="242" t="str">
        <f>IF(D383="","",IF(E383&gt;$E$14,"ERRO",J383+((K383*D383)+(L383/'DADOS GERAIS'!$B$23*D383))/'DADOS GERAIS'!$B$24*$E383))</f>
        <v/>
      </c>
    </row>
    <row r="384" spans="1:13" x14ac:dyDescent="0.2">
      <c r="A384" s="60"/>
      <c r="B384" s="26"/>
      <c r="C384" s="31"/>
      <c r="D384" s="33"/>
      <c r="E384" s="72"/>
      <c r="F384" s="71"/>
      <c r="G384" s="211" t="str">
        <f>IF(F384&lt;&gt;0,IF(IF(IF((F384-('DADOS GERAIS'!$B$19-C384)*'DADOS GERAIS'!$B$23)&lt;'DADOS GERAIS'!$B$24,(F384-('DADOS GERAIS'!$B$19-C384)*'DADOS GERAIS'!$B$23),'DADOS GERAIS'!$B$24)&lt;('DADOS GERAIS'!$B$20-C384)*'DADOS GERAIS'!$B$23+12,IF((F384-('DADOS GERAIS'!$B$19-C384)*'DADOS GERAIS'!$B$23)&lt;'DADOS GERAIS'!$B$24,(F384-('DADOS GERAIS'!$B$19-C384)*'DADOS GERAIS'!$B$23),'DADOS GERAIS'!$B$24),('DADOS GERAIS'!$B$20-C384)*'DADOS GERAIS'!$B$23+12)&lt;0,0,IF(IF((F384-('DADOS GERAIS'!$B$19-C384)*'DADOS GERAIS'!$B$23)&lt;'DADOS GERAIS'!$B$24,(F384-('DADOS GERAIS'!$B$19-C384)*'DADOS GERAIS'!$B$23),'DADOS GERAIS'!$B$24)&lt;('DADOS GERAIS'!$B$20-C384)*'DADOS GERAIS'!$B$23+12,IF((F384-('DADOS GERAIS'!$B$19-C384)*'DADOS GERAIS'!$B$23)&lt;'DADOS GERAIS'!$B$24,(F384-('DADOS GERAIS'!$B$19-C384)*'DADOS GERAIS'!$B$23),'DADOS GERAIS'!$B$24),('DADOS GERAIS'!$B$20-C384)*'DADOS GERAIS'!$B$23+12)),"")</f>
        <v/>
      </c>
      <c r="H384" s="230" t="str">
        <f t="shared" si="10"/>
        <v/>
      </c>
      <c r="I384" s="232" t="str">
        <f t="shared" si="11"/>
        <v/>
      </c>
      <c r="J384" s="233" t="str">
        <f>IF(D384&lt;&gt;0,IF(H384&gt;F384,(I384*F384*D384)/'DADOS GERAIS'!$B$24,(I384*H384*D384)/'DADOS GERAIS'!$B$24),"")</f>
        <v/>
      </c>
      <c r="K384" s="2"/>
      <c r="L384" s="19"/>
      <c r="M384" s="242" t="str">
        <f>IF(D384="","",IF(E384&gt;$E$14,"ERRO",J384+((K384*D384)+(L384/'DADOS GERAIS'!$B$23*D384))/'DADOS GERAIS'!$B$24*$E384))</f>
        <v/>
      </c>
    </row>
    <row r="385" spans="1:13" x14ac:dyDescent="0.2">
      <c r="A385" s="60"/>
      <c r="B385" s="26"/>
      <c r="C385" s="31"/>
      <c r="D385" s="33"/>
      <c r="E385" s="72"/>
      <c r="F385" s="71"/>
      <c r="G385" s="211" t="str">
        <f>IF(F385&lt;&gt;0,IF(IF(IF((F385-('DADOS GERAIS'!$B$19-C385)*'DADOS GERAIS'!$B$23)&lt;'DADOS GERAIS'!$B$24,(F385-('DADOS GERAIS'!$B$19-C385)*'DADOS GERAIS'!$B$23),'DADOS GERAIS'!$B$24)&lt;('DADOS GERAIS'!$B$20-C385)*'DADOS GERAIS'!$B$23+12,IF((F385-('DADOS GERAIS'!$B$19-C385)*'DADOS GERAIS'!$B$23)&lt;'DADOS GERAIS'!$B$24,(F385-('DADOS GERAIS'!$B$19-C385)*'DADOS GERAIS'!$B$23),'DADOS GERAIS'!$B$24),('DADOS GERAIS'!$B$20-C385)*'DADOS GERAIS'!$B$23+12)&lt;0,0,IF(IF((F385-('DADOS GERAIS'!$B$19-C385)*'DADOS GERAIS'!$B$23)&lt;'DADOS GERAIS'!$B$24,(F385-('DADOS GERAIS'!$B$19-C385)*'DADOS GERAIS'!$B$23),'DADOS GERAIS'!$B$24)&lt;('DADOS GERAIS'!$B$20-C385)*'DADOS GERAIS'!$B$23+12,IF((F385-('DADOS GERAIS'!$B$19-C385)*'DADOS GERAIS'!$B$23)&lt;'DADOS GERAIS'!$B$24,(F385-('DADOS GERAIS'!$B$19-C385)*'DADOS GERAIS'!$B$23),'DADOS GERAIS'!$B$24),('DADOS GERAIS'!$B$20-C385)*'DADOS GERAIS'!$B$23+12)),"")</f>
        <v/>
      </c>
      <c r="H385" s="230" t="str">
        <f t="shared" si="10"/>
        <v/>
      </c>
      <c r="I385" s="232" t="str">
        <f t="shared" si="11"/>
        <v/>
      </c>
      <c r="J385" s="233" t="str">
        <f>IF(D385&lt;&gt;0,IF(H385&gt;F385,(I385*F385*D385)/'DADOS GERAIS'!$B$24,(I385*H385*D385)/'DADOS GERAIS'!$B$24),"")</f>
        <v/>
      </c>
      <c r="K385" s="2"/>
      <c r="L385" s="19"/>
      <c r="M385" s="242" t="str">
        <f>IF(D385="","",IF(E385&gt;$E$14,"ERRO",J385+((K385*D385)+(L385/'DADOS GERAIS'!$B$23*D385))/'DADOS GERAIS'!$B$24*$E385))</f>
        <v/>
      </c>
    </row>
    <row r="386" spans="1:13" x14ac:dyDescent="0.2">
      <c r="A386" s="60"/>
      <c r="B386" s="26"/>
      <c r="C386" s="31"/>
      <c r="D386" s="33"/>
      <c r="E386" s="72"/>
      <c r="F386" s="71"/>
      <c r="G386" s="211" t="str">
        <f>IF(F386&lt;&gt;0,IF(IF(IF((F386-('DADOS GERAIS'!$B$19-C386)*'DADOS GERAIS'!$B$23)&lt;'DADOS GERAIS'!$B$24,(F386-('DADOS GERAIS'!$B$19-C386)*'DADOS GERAIS'!$B$23),'DADOS GERAIS'!$B$24)&lt;('DADOS GERAIS'!$B$20-C386)*'DADOS GERAIS'!$B$23+12,IF((F386-('DADOS GERAIS'!$B$19-C386)*'DADOS GERAIS'!$B$23)&lt;'DADOS GERAIS'!$B$24,(F386-('DADOS GERAIS'!$B$19-C386)*'DADOS GERAIS'!$B$23),'DADOS GERAIS'!$B$24),('DADOS GERAIS'!$B$20-C386)*'DADOS GERAIS'!$B$23+12)&lt;0,0,IF(IF((F386-('DADOS GERAIS'!$B$19-C386)*'DADOS GERAIS'!$B$23)&lt;'DADOS GERAIS'!$B$24,(F386-('DADOS GERAIS'!$B$19-C386)*'DADOS GERAIS'!$B$23),'DADOS GERAIS'!$B$24)&lt;('DADOS GERAIS'!$B$20-C386)*'DADOS GERAIS'!$B$23+12,IF((F386-('DADOS GERAIS'!$B$19-C386)*'DADOS GERAIS'!$B$23)&lt;'DADOS GERAIS'!$B$24,(F386-('DADOS GERAIS'!$B$19-C386)*'DADOS GERAIS'!$B$23),'DADOS GERAIS'!$B$24),('DADOS GERAIS'!$B$20-C386)*'DADOS GERAIS'!$B$23+12)),"")</f>
        <v/>
      </c>
      <c r="H386" s="230" t="str">
        <f t="shared" si="10"/>
        <v/>
      </c>
      <c r="I386" s="232" t="str">
        <f t="shared" si="11"/>
        <v/>
      </c>
      <c r="J386" s="233" t="str">
        <f>IF(D386&lt;&gt;0,IF(H386&gt;F386,(I386*F386*D386)/'DADOS GERAIS'!$B$24,(I386*H386*D386)/'DADOS GERAIS'!$B$24),"")</f>
        <v/>
      </c>
      <c r="K386" s="2"/>
      <c r="L386" s="19"/>
      <c r="M386" s="242" t="str">
        <f>IF(D386="","",IF(E386&gt;$E$14,"ERRO",J386+((K386*D386)+(L386/'DADOS GERAIS'!$B$23*D386))/'DADOS GERAIS'!$B$24*$E386))</f>
        <v/>
      </c>
    </row>
    <row r="387" spans="1:13" x14ac:dyDescent="0.2">
      <c r="A387" s="60"/>
      <c r="B387" s="26"/>
      <c r="C387" s="31"/>
      <c r="D387" s="33"/>
      <c r="E387" s="72"/>
      <c r="F387" s="71"/>
      <c r="G387" s="211" t="str">
        <f>IF(F387&lt;&gt;0,IF(IF(IF((F387-('DADOS GERAIS'!$B$19-C387)*'DADOS GERAIS'!$B$23)&lt;'DADOS GERAIS'!$B$24,(F387-('DADOS GERAIS'!$B$19-C387)*'DADOS GERAIS'!$B$23),'DADOS GERAIS'!$B$24)&lt;('DADOS GERAIS'!$B$20-C387)*'DADOS GERAIS'!$B$23+12,IF((F387-('DADOS GERAIS'!$B$19-C387)*'DADOS GERAIS'!$B$23)&lt;'DADOS GERAIS'!$B$24,(F387-('DADOS GERAIS'!$B$19-C387)*'DADOS GERAIS'!$B$23),'DADOS GERAIS'!$B$24),('DADOS GERAIS'!$B$20-C387)*'DADOS GERAIS'!$B$23+12)&lt;0,0,IF(IF((F387-('DADOS GERAIS'!$B$19-C387)*'DADOS GERAIS'!$B$23)&lt;'DADOS GERAIS'!$B$24,(F387-('DADOS GERAIS'!$B$19-C387)*'DADOS GERAIS'!$B$23),'DADOS GERAIS'!$B$24)&lt;('DADOS GERAIS'!$B$20-C387)*'DADOS GERAIS'!$B$23+12,IF((F387-('DADOS GERAIS'!$B$19-C387)*'DADOS GERAIS'!$B$23)&lt;'DADOS GERAIS'!$B$24,(F387-('DADOS GERAIS'!$B$19-C387)*'DADOS GERAIS'!$B$23),'DADOS GERAIS'!$B$24),('DADOS GERAIS'!$B$20-C387)*'DADOS GERAIS'!$B$23+12)),"")</f>
        <v/>
      </c>
      <c r="H387" s="230" t="str">
        <f t="shared" si="10"/>
        <v/>
      </c>
      <c r="I387" s="232" t="str">
        <f t="shared" si="11"/>
        <v/>
      </c>
      <c r="J387" s="233" t="str">
        <f>IF(D387&lt;&gt;0,IF(H387&gt;F387,(I387*F387*D387)/'DADOS GERAIS'!$B$24,(I387*H387*D387)/'DADOS GERAIS'!$B$24),"")</f>
        <v/>
      </c>
      <c r="K387" s="2"/>
      <c r="L387" s="19"/>
      <c r="M387" s="242" t="str">
        <f>IF(D387="","",IF(E387&gt;$E$14,"ERRO",J387+((K387*D387)+(L387/'DADOS GERAIS'!$B$23*D387))/'DADOS GERAIS'!$B$24*$E387))</f>
        <v/>
      </c>
    </row>
    <row r="388" spans="1:13" x14ac:dyDescent="0.2">
      <c r="A388" s="60"/>
      <c r="B388" s="26"/>
      <c r="C388" s="31"/>
      <c r="D388" s="33"/>
      <c r="E388" s="72"/>
      <c r="F388" s="71"/>
      <c r="G388" s="211" t="str">
        <f>IF(F388&lt;&gt;0,IF(IF(IF((F388-('DADOS GERAIS'!$B$19-C388)*'DADOS GERAIS'!$B$23)&lt;'DADOS GERAIS'!$B$24,(F388-('DADOS GERAIS'!$B$19-C388)*'DADOS GERAIS'!$B$23),'DADOS GERAIS'!$B$24)&lt;('DADOS GERAIS'!$B$20-C388)*'DADOS GERAIS'!$B$23+12,IF((F388-('DADOS GERAIS'!$B$19-C388)*'DADOS GERAIS'!$B$23)&lt;'DADOS GERAIS'!$B$24,(F388-('DADOS GERAIS'!$B$19-C388)*'DADOS GERAIS'!$B$23),'DADOS GERAIS'!$B$24),('DADOS GERAIS'!$B$20-C388)*'DADOS GERAIS'!$B$23+12)&lt;0,0,IF(IF((F388-('DADOS GERAIS'!$B$19-C388)*'DADOS GERAIS'!$B$23)&lt;'DADOS GERAIS'!$B$24,(F388-('DADOS GERAIS'!$B$19-C388)*'DADOS GERAIS'!$B$23),'DADOS GERAIS'!$B$24)&lt;('DADOS GERAIS'!$B$20-C388)*'DADOS GERAIS'!$B$23+12,IF((F388-('DADOS GERAIS'!$B$19-C388)*'DADOS GERAIS'!$B$23)&lt;'DADOS GERAIS'!$B$24,(F388-('DADOS GERAIS'!$B$19-C388)*'DADOS GERAIS'!$B$23),'DADOS GERAIS'!$B$24),('DADOS GERAIS'!$B$20-C388)*'DADOS GERAIS'!$B$23+12)),"")</f>
        <v/>
      </c>
      <c r="H388" s="230" t="str">
        <f t="shared" si="10"/>
        <v/>
      </c>
      <c r="I388" s="232" t="str">
        <f t="shared" si="11"/>
        <v/>
      </c>
      <c r="J388" s="233" t="str">
        <f>IF(D388&lt;&gt;0,IF(H388&gt;F388,(I388*F388*D388)/'DADOS GERAIS'!$B$24,(I388*H388*D388)/'DADOS GERAIS'!$B$24),"")</f>
        <v/>
      </c>
      <c r="K388" s="2"/>
      <c r="L388" s="19"/>
      <c r="M388" s="242" t="str">
        <f>IF(D388="","",IF(E388&gt;$E$14,"ERRO",J388+((K388*D388)+(L388/'DADOS GERAIS'!$B$23*D388))/'DADOS GERAIS'!$B$24*$E388))</f>
        <v/>
      </c>
    </row>
    <row r="389" spans="1:13" x14ac:dyDescent="0.2">
      <c r="A389" s="60"/>
      <c r="B389" s="26"/>
      <c r="C389" s="31"/>
      <c r="D389" s="33"/>
      <c r="E389" s="72"/>
      <c r="F389" s="71"/>
      <c r="G389" s="211" t="str">
        <f>IF(F389&lt;&gt;0,IF(IF(IF((F389-('DADOS GERAIS'!$B$19-C389)*'DADOS GERAIS'!$B$23)&lt;'DADOS GERAIS'!$B$24,(F389-('DADOS GERAIS'!$B$19-C389)*'DADOS GERAIS'!$B$23),'DADOS GERAIS'!$B$24)&lt;('DADOS GERAIS'!$B$20-C389)*'DADOS GERAIS'!$B$23+12,IF((F389-('DADOS GERAIS'!$B$19-C389)*'DADOS GERAIS'!$B$23)&lt;'DADOS GERAIS'!$B$24,(F389-('DADOS GERAIS'!$B$19-C389)*'DADOS GERAIS'!$B$23),'DADOS GERAIS'!$B$24),('DADOS GERAIS'!$B$20-C389)*'DADOS GERAIS'!$B$23+12)&lt;0,0,IF(IF((F389-('DADOS GERAIS'!$B$19-C389)*'DADOS GERAIS'!$B$23)&lt;'DADOS GERAIS'!$B$24,(F389-('DADOS GERAIS'!$B$19-C389)*'DADOS GERAIS'!$B$23),'DADOS GERAIS'!$B$24)&lt;('DADOS GERAIS'!$B$20-C389)*'DADOS GERAIS'!$B$23+12,IF((F389-('DADOS GERAIS'!$B$19-C389)*'DADOS GERAIS'!$B$23)&lt;'DADOS GERAIS'!$B$24,(F389-('DADOS GERAIS'!$B$19-C389)*'DADOS GERAIS'!$B$23),'DADOS GERAIS'!$B$24),('DADOS GERAIS'!$B$20-C389)*'DADOS GERAIS'!$B$23+12)),"")</f>
        <v/>
      </c>
      <c r="H389" s="230" t="str">
        <f t="shared" si="10"/>
        <v/>
      </c>
      <c r="I389" s="232" t="str">
        <f t="shared" si="11"/>
        <v/>
      </c>
      <c r="J389" s="233" t="str">
        <f>IF(D389&lt;&gt;0,IF(H389&gt;F389,(I389*F389*D389)/'DADOS GERAIS'!$B$24,(I389*H389*D389)/'DADOS GERAIS'!$B$24),"")</f>
        <v/>
      </c>
      <c r="K389" s="2"/>
      <c r="L389" s="19"/>
      <c r="M389" s="242" t="str">
        <f>IF(D389="","",IF(E389&gt;$E$14,"ERRO",J389+((K389*D389)+(L389/'DADOS GERAIS'!$B$23*D389))/'DADOS GERAIS'!$B$24*$E389))</f>
        <v/>
      </c>
    </row>
    <row r="390" spans="1:13" x14ac:dyDescent="0.2">
      <c r="A390" s="60"/>
      <c r="B390" s="26"/>
      <c r="C390" s="31"/>
      <c r="D390" s="33"/>
      <c r="E390" s="72"/>
      <c r="F390" s="71"/>
      <c r="G390" s="211" t="str">
        <f>IF(F390&lt;&gt;0,IF(IF(IF((F390-('DADOS GERAIS'!$B$19-C390)*'DADOS GERAIS'!$B$23)&lt;'DADOS GERAIS'!$B$24,(F390-('DADOS GERAIS'!$B$19-C390)*'DADOS GERAIS'!$B$23),'DADOS GERAIS'!$B$24)&lt;('DADOS GERAIS'!$B$20-C390)*'DADOS GERAIS'!$B$23+12,IF((F390-('DADOS GERAIS'!$B$19-C390)*'DADOS GERAIS'!$B$23)&lt;'DADOS GERAIS'!$B$24,(F390-('DADOS GERAIS'!$B$19-C390)*'DADOS GERAIS'!$B$23),'DADOS GERAIS'!$B$24),('DADOS GERAIS'!$B$20-C390)*'DADOS GERAIS'!$B$23+12)&lt;0,0,IF(IF((F390-('DADOS GERAIS'!$B$19-C390)*'DADOS GERAIS'!$B$23)&lt;'DADOS GERAIS'!$B$24,(F390-('DADOS GERAIS'!$B$19-C390)*'DADOS GERAIS'!$B$23),'DADOS GERAIS'!$B$24)&lt;('DADOS GERAIS'!$B$20-C390)*'DADOS GERAIS'!$B$23+12,IF((F390-('DADOS GERAIS'!$B$19-C390)*'DADOS GERAIS'!$B$23)&lt;'DADOS GERAIS'!$B$24,(F390-('DADOS GERAIS'!$B$19-C390)*'DADOS GERAIS'!$B$23),'DADOS GERAIS'!$B$24),('DADOS GERAIS'!$B$20-C390)*'DADOS GERAIS'!$B$23+12)),"")</f>
        <v/>
      </c>
      <c r="H390" s="230" t="str">
        <f t="shared" si="10"/>
        <v/>
      </c>
      <c r="I390" s="232" t="str">
        <f t="shared" si="11"/>
        <v/>
      </c>
      <c r="J390" s="233" t="str">
        <f>IF(D390&lt;&gt;0,IF(H390&gt;F390,(I390*F390*D390)/'DADOS GERAIS'!$B$24,(I390*H390*D390)/'DADOS GERAIS'!$B$24),"")</f>
        <v/>
      </c>
      <c r="K390" s="2"/>
      <c r="L390" s="19"/>
      <c r="M390" s="242" t="str">
        <f>IF(D390="","",IF(E390&gt;$E$14,"ERRO",J390+((K390*D390)+(L390/'DADOS GERAIS'!$B$23*D390))/'DADOS GERAIS'!$B$24*$E390))</f>
        <v/>
      </c>
    </row>
    <row r="391" spans="1:13" x14ac:dyDescent="0.2">
      <c r="A391" s="60"/>
      <c r="B391" s="26"/>
      <c r="C391" s="31"/>
      <c r="D391" s="33"/>
      <c r="E391" s="72"/>
      <c r="F391" s="71"/>
      <c r="G391" s="211" t="str">
        <f>IF(F391&lt;&gt;0,IF(IF(IF((F391-('DADOS GERAIS'!$B$19-C391)*'DADOS GERAIS'!$B$23)&lt;'DADOS GERAIS'!$B$24,(F391-('DADOS GERAIS'!$B$19-C391)*'DADOS GERAIS'!$B$23),'DADOS GERAIS'!$B$24)&lt;('DADOS GERAIS'!$B$20-C391)*'DADOS GERAIS'!$B$23+12,IF((F391-('DADOS GERAIS'!$B$19-C391)*'DADOS GERAIS'!$B$23)&lt;'DADOS GERAIS'!$B$24,(F391-('DADOS GERAIS'!$B$19-C391)*'DADOS GERAIS'!$B$23),'DADOS GERAIS'!$B$24),('DADOS GERAIS'!$B$20-C391)*'DADOS GERAIS'!$B$23+12)&lt;0,0,IF(IF((F391-('DADOS GERAIS'!$B$19-C391)*'DADOS GERAIS'!$B$23)&lt;'DADOS GERAIS'!$B$24,(F391-('DADOS GERAIS'!$B$19-C391)*'DADOS GERAIS'!$B$23),'DADOS GERAIS'!$B$24)&lt;('DADOS GERAIS'!$B$20-C391)*'DADOS GERAIS'!$B$23+12,IF((F391-('DADOS GERAIS'!$B$19-C391)*'DADOS GERAIS'!$B$23)&lt;'DADOS GERAIS'!$B$24,(F391-('DADOS GERAIS'!$B$19-C391)*'DADOS GERAIS'!$B$23),'DADOS GERAIS'!$B$24),('DADOS GERAIS'!$B$20-C391)*'DADOS GERAIS'!$B$23+12)),"")</f>
        <v/>
      </c>
      <c r="H391" s="230" t="str">
        <f t="shared" si="10"/>
        <v/>
      </c>
      <c r="I391" s="232" t="str">
        <f t="shared" si="11"/>
        <v/>
      </c>
      <c r="J391" s="233" t="str">
        <f>IF(D391&lt;&gt;0,IF(H391&gt;F391,(I391*F391*D391)/'DADOS GERAIS'!$B$24,(I391*H391*D391)/'DADOS GERAIS'!$B$24),"")</f>
        <v/>
      </c>
      <c r="K391" s="2"/>
      <c r="L391" s="19"/>
      <c r="M391" s="242" t="str">
        <f>IF(D391="","",IF(E391&gt;$E$14,"ERRO",J391+((K391*D391)+(L391/'DADOS GERAIS'!$B$23*D391))/'DADOS GERAIS'!$B$24*$E391))</f>
        <v/>
      </c>
    </row>
    <row r="392" spans="1:13" x14ac:dyDescent="0.2">
      <c r="A392" s="60"/>
      <c r="B392" s="26"/>
      <c r="C392" s="31"/>
      <c r="D392" s="33"/>
      <c r="E392" s="72"/>
      <c r="F392" s="71"/>
      <c r="G392" s="211" t="str">
        <f>IF(F392&lt;&gt;0,IF(IF(IF((F392-('DADOS GERAIS'!$B$19-C392)*'DADOS GERAIS'!$B$23)&lt;'DADOS GERAIS'!$B$24,(F392-('DADOS GERAIS'!$B$19-C392)*'DADOS GERAIS'!$B$23),'DADOS GERAIS'!$B$24)&lt;('DADOS GERAIS'!$B$20-C392)*'DADOS GERAIS'!$B$23+12,IF((F392-('DADOS GERAIS'!$B$19-C392)*'DADOS GERAIS'!$B$23)&lt;'DADOS GERAIS'!$B$24,(F392-('DADOS GERAIS'!$B$19-C392)*'DADOS GERAIS'!$B$23),'DADOS GERAIS'!$B$24),('DADOS GERAIS'!$B$20-C392)*'DADOS GERAIS'!$B$23+12)&lt;0,0,IF(IF((F392-('DADOS GERAIS'!$B$19-C392)*'DADOS GERAIS'!$B$23)&lt;'DADOS GERAIS'!$B$24,(F392-('DADOS GERAIS'!$B$19-C392)*'DADOS GERAIS'!$B$23),'DADOS GERAIS'!$B$24)&lt;('DADOS GERAIS'!$B$20-C392)*'DADOS GERAIS'!$B$23+12,IF((F392-('DADOS GERAIS'!$B$19-C392)*'DADOS GERAIS'!$B$23)&lt;'DADOS GERAIS'!$B$24,(F392-('DADOS GERAIS'!$B$19-C392)*'DADOS GERAIS'!$B$23),'DADOS GERAIS'!$B$24),('DADOS GERAIS'!$B$20-C392)*'DADOS GERAIS'!$B$23+12)),"")</f>
        <v/>
      </c>
      <c r="H392" s="230" t="str">
        <f t="shared" si="10"/>
        <v/>
      </c>
      <c r="I392" s="232" t="str">
        <f t="shared" si="11"/>
        <v/>
      </c>
      <c r="J392" s="233" t="str">
        <f>IF(D392&lt;&gt;0,IF(H392&gt;F392,(I392*F392*D392)/'DADOS GERAIS'!$B$24,(I392*H392*D392)/'DADOS GERAIS'!$B$24),"")</f>
        <v/>
      </c>
      <c r="K392" s="2"/>
      <c r="L392" s="19"/>
      <c r="M392" s="242" t="str">
        <f>IF(D392="","",IF(E392&gt;$E$14,"ERRO",J392+((K392*D392)+(L392/'DADOS GERAIS'!$B$23*D392))/'DADOS GERAIS'!$B$24*$E392))</f>
        <v/>
      </c>
    </row>
    <row r="393" spans="1:13" x14ac:dyDescent="0.2">
      <c r="A393" s="60"/>
      <c r="B393" s="26"/>
      <c r="C393" s="31"/>
      <c r="D393" s="33"/>
      <c r="E393" s="72"/>
      <c r="F393" s="71"/>
      <c r="G393" s="211" t="str">
        <f>IF(F393&lt;&gt;0,IF(IF(IF((F393-('DADOS GERAIS'!$B$19-C393)*'DADOS GERAIS'!$B$23)&lt;'DADOS GERAIS'!$B$24,(F393-('DADOS GERAIS'!$B$19-C393)*'DADOS GERAIS'!$B$23),'DADOS GERAIS'!$B$24)&lt;('DADOS GERAIS'!$B$20-C393)*'DADOS GERAIS'!$B$23+12,IF((F393-('DADOS GERAIS'!$B$19-C393)*'DADOS GERAIS'!$B$23)&lt;'DADOS GERAIS'!$B$24,(F393-('DADOS GERAIS'!$B$19-C393)*'DADOS GERAIS'!$B$23),'DADOS GERAIS'!$B$24),('DADOS GERAIS'!$B$20-C393)*'DADOS GERAIS'!$B$23+12)&lt;0,0,IF(IF((F393-('DADOS GERAIS'!$B$19-C393)*'DADOS GERAIS'!$B$23)&lt;'DADOS GERAIS'!$B$24,(F393-('DADOS GERAIS'!$B$19-C393)*'DADOS GERAIS'!$B$23),'DADOS GERAIS'!$B$24)&lt;('DADOS GERAIS'!$B$20-C393)*'DADOS GERAIS'!$B$23+12,IF((F393-('DADOS GERAIS'!$B$19-C393)*'DADOS GERAIS'!$B$23)&lt;'DADOS GERAIS'!$B$24,(F393-('DADOS GERAIS'!$B$19-C393)*'DADOS GERAIS'!$B$23),'DADOS GERAIS'!$B$24),('DADOS GERAIS'!$B$20-C393)*'DADOS GERAIS'!$B$23+12)),"")</f>
        <v/>
      </c>
      <c r="H393" s="230" t="str">
        <f t="shared" si="10"/>
        <v/>
      </c>
      <c r="I393" s="232" t="str">
        <f t="shared" si="11"/>
        <v/>
      </c>
      <c r="J393" s="233" t="str">
        <f>IF(D393&lt;&gt;0,IF(H393&gt;F393,(I393*F393*D393)/'DADOS GERAIS'!$B$24,(I393*H393*D393)/'DADOS GERAIS'!$B$24),"")</f>
        <v/>
      </c>
      <c r="K393" s="2"/>
      <c r="L393" s="19"/>
      <c r="M393" s="242" t="str">
        <f>IF(D393="","",IF(E393&gt;$E$14,"ERRO",J393+((K393*D393)+(L393/'DADOS GERAIS'!$B$23*D393))/'DADOS GERAIS'!$B$24*$E393))</f>
        <v/>
      </c>
    </row>
    <row r="394" spans="1:13" x14ac:dyDescent="0.2">
      <c r="A394" s="60"/>
      <c r="B394" s="26"/>
      <c r="C394" s="31"/>
      <c r="D394" s="33"/>
      <c r="E394" s="72"/>
      <c r="F394" s="71"/>
      <c r="G394" s="211" t="str">
        <f>IF(F394&lt;&gt;0,IF(IF(IF((F394-('DADOS GERAIS'!$B$19-C394)*'DADOS GERAIS'!$B$23)&lt;'DADOS GERAIS'!$B$24,(F394-('DADOS GERAIS'!$B$19-C394)*'DADOS GERAIS'!$B$23),'DADOS GERAIS'!$B$24)&lt;('DADOS GERAIS'!$B$20-C394)*'DADOS GERAIS'!$B$23+12,IF((F394-('DADOS GERAIS'!$B$19-C394)*'DADOS GERAIS'!$B$23)&lt;'DADOS GERAIS'!$B$24,(F394-('DADOS GERAIS'!$B$19-C394)*'DADOS GERAIS'!$B$23),'DADOS GERAIS'!$B$24),('DADOS GERAIS'!$B$20-C394)*'DADOS GERAIS'!$B$23+12)&lt;0,0,IF(IF((F394-('DADOS GERAIS'!$B$19-C394)*'DADOS GERAIS'!$B$23)&lt;'DADOS GERAIS'!$B$24,(F394-('DADOS GERAIS'!$B$19-C394)*'DADOS GERAIS'!$B$23),'DADOS GERAIS'!$B$24)&lt;('DADOS GERAIS'!$B$20-C394)*'DADOS GERAIS'!$B$23+12,IF((F394-('DADOS GERAIS'!$B$19-C394)*'DADOS GERAIS'!$B$23)&lt;'DADOS GERAIS'!$B$24,(F394-('DADOS GERAIS'!$B$19-C394)*'DADOS GERAIS'!$B$23),'DADOS GERAIS'!$B$24),('DADOS GERAIS'!$B$20-C394)*'DADOS GERAIS'!$B$23+12)),"")</f>
        <v/>
      </c>
      <c r="H394" s="230" t="str">
        <f t="shared" si="10"/>
        <v/>
      </c>
      <c r="I394" s="232" t="str">
        <f t="shared" si="11"/>
        <v/>
      </c>
      <c r="J394" s="233" t="str">
        <f>IF(D394&lt;&gt;0,IF(H394&gt;F394,(I394*F394*D394)/'DADOS GERAIS'!$B$24,(I394*H394*D394)/'DADOS GERAIS'!$B$24),"")</f>
        <v/>
      </c>
      <c r="K394" s="2"/>
      <c r="L394" s="19"/>
      <c r="M394" s="242" t="str">
        <f>IF(D394="","",IF(E394&gt;$E$14,"ERRO",J394+((K394*D394)+(L394/'DADOS GERAIS'!$B$23*D394))/'DADOS GERAIS'!$B$24*$E394))</f>
        <v/>
      </c>
    </row>
    <row r="395" spans="1:13" x14ac:dyDescent="0.2">
      <c r="A395" s="60"/>
      <c r="B395" s="26"/>
      <c r="C395" s="31"/>
      <c r="D395" s="33"/>
      <c r="E395" s="72"/>
      <c r="F395" s="71"/>
      <c r="G395" s="211" t="str">
        <f>IF(F395&lt;&gt;0,IF(IF(IF((F395-('DADOS GERAIS'!$B$19-C395)*'DADOS GERAIS'!$B$23)&lt;'DADOS GERAIS'!$B$24,(F395-('DADOS GERAIS'!$B$19-C395)*'DADOS GERAIS'!$B$23),'DADOS GERAIS'!$B$24)&lt;('DADOS GERAIS'!$B$20-C395)*'DADOS GERAIS'!$B$23+12,IF((F395-('DADOS GERAIS'!$B$19-C395)*'DADOS GERAIS'!$B$23)&lt;'DADOS GERAIS'!$B$24,(F395-('DADOS GERAIS'!$B$19-C395)*'DADOS GERAIS'!$B$23),'DADOS GERAIS'!$B$24),('DADOS GERAIS'!$B$20-C395)*'DADOS GERAIS'!$B$23+12)&lt;0,0,IF(IF((F395-('DADOS GERAIS'!$B$19-C395)*'DADOS GERAIS'!$B$23)&lt;'DADOS GERAIS'!$B$24,(F395-('DADOS GERAIS'!$B$19-C395)*'DADOS GERAIS'!$B$23),'DADOS GERAIS'!$B$24)&lt;('DADOS GERAIS'!$B$20-C395)*'DADOS GERAIS'!$B$23+12,IF((F395-('DADOS GERAIS'!$B$19-C395)*'DADOS GERAIS'!$B$23)&lt;'DADOS GERAIS'!$B$24,(F395-('DADOS GERAIS'!$B$19-C395)*'DADOS GERAIS'!$B$23),'DADOS GERAIS'!$B$24),('DADOS GERAIS'!$B$20-C395)*'DADOS GERAIS'!$B$23+12)),"")</f>
        <v/>
      </c>
      <c r="H395" s="230" t="str">
        <f t="shared" si="10"/>
        <v/>
      </c>
      <c r="I395" s="232" t="str">
        <f t="shared" si="11"/>
        <v/>
      </c>
      <c r="J395" s="233" t="str">
        <f>IF(D395&lt;&gt;0,IF(H395&gt;F395,(I395*F395*D395)/'DADOS GERAIS'!$B$24,(I395*H395*D395)/'DADOS GERAIS'!$B$24),"")</f>
        <v/>
      </c>
      <c r="K395" s="2"/>
      <c r="L395" s="19"/>
      <c r="M395" s="242" t="str">
        <f>IF(D395="","",IF(E395&gt;$E$14,"ERRO",J395+((K395*D395)+(L395/'DADOS GERAIS'!$B$23*D395))/'DADOS GERAIS'!$B$24*$E395))</f>
        <v/>
      </c>
    </row>
    <row r="396" spans="1:13" x14ac:dyDescent="0.2">
      <c r="A396" s="60"/>
      <c r="B396" s="26"/>
      <c r="C396" s="31"/>
      <c r="D396" s="33"/>
      <c r="E396" s="72"/>
      <c r="F396" s="71"/>
      <c r="G396" s="211" t="str">
        <f>IF(F396&lt;&gt;0,IF(IF(IF((F396-('DADOS GERAIS'!$B$19-C396)*'DADOS GERAIS'!$B$23)&lt;'DADOS GERAIS'!$B$24,(F396-('DADOS GERAIS'!$B$19-C396)*'DADOS GERAIS'!$B$23),'DADOS GERAIS'!$B$24)&lt;('DADOS GERAIS'!$B$20-C396)*'DADOS GERAIS'!$B$23+12,IF((F396-('DADOS GERAIS'!$B$19-C396)*'DADOS GERAIS'!$B$23)&lt;'DADOS GERAIS'!$B$24,(F396-('DADOS GERAIS'!$B$19-C396)*'DADOS GERAIS'!$B$23),'DADOS GERAIS'!$B$24),('DADOS GERAIS'!$B$20-C396)*'DADOS GERAIS'!$B$23+12)&lt;0,0,IF(IF((F396-('DADOS GERAIS'!$B$19-C396)*'DADOS GERAIS'!$B$23)&lt;'DADOS GERAIS'!$B$24,(F396-('DADOS GERAIS'!$B$19-C396)*'DADOS GERAIS'!$B$23),'DADOS GERAIS'!$B$24)&lt;('DADOS GERAIS'!$B$20-C396)*'DADOS GERAIS'!$B$23+12,IF((F396-('DADOS GERAIS'!$B$19-C396)*'DADOS GERAIS'!$B$23)&lt;'DADOS GERAIS'!$B$24,(F396-('DADOS GERAIS'!$B$19-C396)*'DADOS GERAIS'!$B$23),'DADOS GERAIS'!$B$24),('DADOS GERAIS'!$B$20-C396)*'DADOS GERAIS'!$B$23+12)),"")</f>
        <v/>
      </c>
      <c r="H396" s="230" t="str">
        <f t="shared" si="10"/>
        <v/>
      </c>
      <c r="I396" s="232" t="str">
        <f t="shared" si="11"/>
        <v/>
      </c>
      <c r="J396" s="233" t="str">
        <f>IF(D396&lt;&gt;0,IF(H396&gt;F396,(I396*F396*D396)/'DADOS GERAIS'!$B$24,(I396*H396*D396)/'DADOS GERAIS'!$B$24),"")</f>
        <v/>
      </c>
      <c r="K396" s="2"/>
      <c r="L396" s="19"/>
      <c r="M396" s="242" t="str">
        <f>IF(D396="","",IF(E396&gt;$E$14,"ERRO",J396+((K396*D396)+(L396/'DADOS GERAIS'!$B$23*D396))/'DADOS GERAIS'!$B$24*$E396))</f>
        <v/>
      </c>
    </row>
    <row r="397" spans="1:13" x14ac:dyDescent="0.2">
      <c r="A397" s="60"/>
      <c r="B397" s="26"/>
      <c r="C397" s="31"/>
      <c r="D397" s="33"/>
      <c r="E397" s="72"/>
      <c r="F397" s="71"/>
      <c r="G397" s="211" t="str">
        <f>IF(F397&lt;&gt;0,IF(IF(IF((F397-('DADOS GERAIS'!$B$19-C397)*'DADOS GERAIS'!$B$23)&lt;'DADOS GERAIS'!$B$24,(F397-('DADOS GERAIS'!$B$19-C397)*'DADOS GERAIS'!$B$23),'DADOS GERAIS'!$B$24)&lt;('DADOS GERAIS'!$B$20-C397)*'DADOS GERAIS'!$B$23+12,IF((F397-('DADOS GERAIS'!$B$19-C397)*'DADOS GERAIS'!$B$23)&lt;'DADOS GERAIS'!$B$24,(F397-('DADOS GERAIS'!$B$19-C397)*'DADOS GERAIS'!$B$23),'DADOS GERAIS'!$B$24),('DADOS GERAIS'!$B$20-C397)*'DADOS GERAIS'!$B$23+12)&lt;0,0,IF(IF((F397-('DADOS GERAIS'!$B$19-C397)*'DADOS GERAIS'!$B$23)&lt;'DADOS GERAIS'!$B$24,(F397-('DADOS GERAIS'!$B$19-C397)*'DADOS GERAIS'!$B$23),'DADOS GERAIS'!$B$24)&lt;('DADOS GERAIS'!$B$20-C397)*'DADOS GERAIS'!$B$23+12,IF((F397-('DADOS GERAIS'!$B$19-C397)*'DADOS GERAIS'!$B$23)&lt;'DADOS GERAIS'!$B$24,(F397-('DADOS GERAIS'!$B$19-C397)*'DADOS GERAIS'!$B$23),'DADOS GERAIS'!$B$24),('DADOS GERAIS'!$B$20-C397)*'DADOS GERAIS'!$B$23+12)),"")</f>
        <v/>
      </c>
      <c r="H397" s="230" t="str">
        <f t="shared" si="10"/>
        <v/>
      </c>
      <c r="I397" s="232" t="str">
        <f t="shared" si="11"/>
        <v/>
      </c>
      <c r="J397" s="233" t="str">
        <f>IF(D397&lt;&gt;0,IF(H397&gt;F397,(I397*F397*D397)/'DADOS GERAIS'!$B$24,(I397*H397*D397)/'DADOS GERAIS'!$B$24),"")</f>
        <v/>
      </c>
      <c r="K397" s="2"/>
      <c r="L397" s="19"/>
      <c r="M397" s="242" t="str">
        <f>IF(D397="","",IF(E397&gt;$E$14,"ERRO",J397+((K397*D397)+(L397/'DADOS GERAIS'!$B$23*D397))/'DADOS GERAIS'!$B$24*$E397))</f>
        <v/>
      </c>
    </row>
    <row r="398" spans="1:13" x14ac:dyDescent="0.2">
      <c r="A398" s="60"/>
      <c r="B398" s="26"/>
      <c r="C398" s="31"/>
      <c r="D398" s="33"/>
      <c r="E398" s="72"/>
      <c r="F398" s="71"/>
      <c r="G398" s="211" t="str">
        <f>IF(F398&lt;&gt;0,IF(IF(IF((F398-('DADOS GERAIS'!$B$19-C398)*'DADOS GERAIS'!$B$23)&lt;'DADOS GERAIS'!$B$24,(F398-('DADOS GERAIS'!$B$19-C398)*'DADOS GERAIS'!$B$23),'DADOS GERAIS'!$B$24)&lt;('DADOS GERAIS'!$B$20-C398)*'DADOS GERAIS'!$B$23+12,IF((F398-('DADOS GERAIS'!$B$19-C398)*'DADOS GERAIS'!$B$23)&lt;'DADOS GERAIS'!$B$24,(F398-('DADOS GERAIS'!$B$19-C398)*'DADOS GERAIS'!$B$23),'DADOS GERAIS'!$B$24),('DADOS GERAIS'!$B$20-C398)*'DADOS GERAIS'!$B$23+12)&lt;0,0,IF(IF((F398-('DADOS GERAIS'!$B$19-C398)*'DADOS GERAIS'!$B$23)&lt;'DADOS GERAIS'!$B$24,(F398-('DADOS GERAIS'!$B$19-C398)*'DADOS GERAIS'!$B$23),'DADOS GERAIS'!$B$24)&lt;('DADOS GERAIS'!$B$20-C398)*'DADOS GERAIS'!$B$23+12,IF((F398-('DADOS GERAIS'!$B$19-C398)*'DADOS GERAIS'!$B$23)&lt;'DADOS GERAIS'!$B$24,(F398-('DADOS GERAIS'!$B$19-C398)*'DADOS GERAIS'!$B$23),'DADOS GERAIS'!$B$24),('DADOS GERAIS'!$B$20-C398)*'DADOS GERAIS'!$B$23+12)),"")</f>
        <v/>
      </c>
      <c r="H398" s="230" t="str">
        <f t="shared" si="10"/>
        <v/>
      </c>
      <c r="I398" s="232" t="str">
        <f t="shared" si="11"/>
        <v/>
      </c>
      <c r="J398" s="233" t="str">
        <f>IF(D398&lt;&gt;0,IF(H398&gt;F398,(I398*F398*D398)/'DADOS GERAIS'!$B$24,(I398*H398*D398)/'DADOS GERAIS'!$B$24),"")</f>
        <v/>
      </c>
      <c r="K398" s="2"/>
      <c r="L398" s="19"/>
      <c r="M398" s="242" t="str">
        <f>IF(D398="","",IF(E398&gt;$E$14,"ERRO",J398+((K398*D398)+(L398/'DADOS GERAIS'!$B$23*D398))/'DADOS GERAIS'!$B$24*$E398))</f>
        <v/>
      </c>
    </row>
    <row r="399" spans="1:13" x14ac:dyDescent="0.2">
      <c r="A399" s="60"/>
      <c r="B399" s="26"/>
      <c r="C399" s="31"/>
      <c r="D399" s="33"/>
      <c r="E399" s="72"/>
      <c r="F399" s="71"/>
      <c r="G399" s="211" t="str">
        <f>IF(F399&lt;&gt;0,IF(IF(IF((F399-('DADOS GERAIS'!$B$19-C399)*'DADOS GERAIS'!$B$23)&lt;'DADOS GERAIS'!$B$24,(F399-('DADOS GERAIS'!$B$19-C399)*'DADOS GERAIS'!$B$23),'DADOS GERAIS'!$B$24)&lt;('DADOS GERAIS'!$B$20-C399)*'DADOS GERAIS'!$B$23+12,IF((F399-('DADOS GERAIS'!$B$19-C399)*'DADOS GERAIS'!$B$23)&lt;'DADOS GERAIS'!$B$24,(F399-('DADOS GERAIS'!$B$19-C399)*'DADOS GERAIS'!$B$23),'DADOS GERAIS'!$B$24),('DADOS GERAIS'!$B$20-C399)*'DADOS GERAIS'!$B$23+12)&lt;0,0,IF(IF((F399-('DADOS GERAIS'!$B$19-C399)*'DADOS GERAIS'!$B$23)&lt;'DADOS GERAIS'!$B$24,(F399-('DADOS GERAIS'!$B$19-C399)*'DADOS GERAIS'!$B$23),'DADOS GERAIS'!$B$24)&lt;('DADOS GERAIS'!$B$20-C399)*'DADOS GERAIS'!$B$23+12,IF((F399-('DADOS GERAIS'!$B$19-C399)*'DADOS GERAIS'!$B$23)&lt;'DADOS GERAIS'!$B$24,(F399-('DADOS GERAIS'!$B$19-C399)*'DADOS GERAIS'!$B$23),'DADOS GERAIS'!$B$24),('DADOS GERAIS'!$B$20-C399)*'DADOS GERAIS'!$B$23+12)),"")</f>
        <v/>
      </c>
      <c r="H399" s="230" t="str">
        <f t="shared" si="10"/>
        <v/>
      </c>
      <c r="I399" s="232" t="str">
        <f t="shared" si="11"/>
        <v/>
      </c>
      <c r="J399" s="233" t="str">
        <f>IF(D399&lt;&gt;0,IF(H399&gt;F399,(I399*F399*D399)/'DADOS GERAIS'!$B$24,(I399*H399*D399)/'DADOS GERAIS'!$B$24),"")</f>
        <v/>
      </c>
      <c r="K399" s="2"/>
      <c r="L399" s="19"/>
      <c r="M399" s="242" t="str">
        <f>IF(D399="","",IF(E399&gt;$E$14,"ERRO",J399+((K399*D399)+(L399/'DADOS GERAIS'!$B$23*D399))/'DADOS GERAIS'!$B$24*$E399))</f>
        <v/>
      </c>
    </row>
    <row r="400" spans="1:13" x14ac:dyDescent="0.2">
      <c r="A400" s="60"/>
      <c r="B400" s="26"/>
      <c r="C400" s="31"/>
      <c r="D400" s="33"/>
      <c r="E400" s="72"/>
      <c r="F400" s="71"/>
      <c r="G400" s="211" t="str">
        <f>IF(F400&lt;&gt;0,IF(IF(IF((F400-('DADOS GERAIS'!$B$19-C400)*'DADOS GERAIS'!$B$23)&lt;'DADOS GERAIS'!$B$24,(F400-('DADOS GERAIS'!$B$19-C400)*'DADOS GERAIS'!$B$23),'DADOS GERAIS'!$B$24)&lt;('DADOS GERAIS'!$B$20-C400)*'DADOS GERAIS'!$B$23+12,IF((F400-('DADOS GERAIS'!$B$19-C400)*'DADOS GERAIS'!$B$23)&lt;'DADOS GERAIS'!$B$24,(F400-('DADOS GERAIS'!$B$19-C400)*'DADOS GERAIS'!$B$23),'DADOS GERAIS'!$B$24),('DADOS GERAIS'!$B$20-C400)*'DADOS GERAIS'!$B$23+12)&lt;0,0,IF(IF((F400-('DADOS GERAIS'!$B$19-C400)*'DADOS GERAIS'!$B$23)&lt;'DADOS GERAIS'!$B$24,(F400-('DADOS GERAIS'!$B$19-C400)*'DADOS GERAIS'!$B$23),'DADOS GERAIS'!$B$24)&lt;('DADOS GERAIS'!$B$20-C400)*'DADOS GERAIS'!$B$23+12,IF((F400-('DADOS GERAIS'!$B$19-C400)*'DADOS GERAIS'!$B$23)&lt;'DADOS GERAIS'!$B$24,(F400-('DADOS GERAIS'!$B$19-C400)*'DADOS GERAIS'!$B$23),'DADOS GERAIS'!$B$24),('DADOS GERAIS'!$B$20-C400)*'DADOS GERAIS'!$B$23+12)),"")</f>
        <v/>
      </c>
      <c r="H400" s="230" t="str">
        <f t="shared" si="10"/>
        <v/>
      </c>
      <c r="I400" s="232" t="str">
        <f t="shared" si="11"/>
        <v/>
      </c>
      <c r="J400" s="233" t="str">
        <f>IF(D400&lt;&gt;0,IF(H400&gt;F400,(I400*F400*D400)/'DADOS GERAIS'!$B$24,(I400*H400*D400)/'DADOS GERAIS'!$B$24),"")</f>
        <v/>
      </c>
      <c r="K400" s="2"/>
      <c r="L400" s="19"/>
      <c r="M400" s="242" t="str">
        <f>IF(D400="","",IF(E400&gt;$E$14,"ERRO",J400+((K400*D400)+(L400/'DADOS GERAIS'!$B$23*D400))/'DADOS GERAIS'!$B$24*$E400))</f>
        <v/>
      </c>
    </row>
    <row r="401" spans="1:13" x14ac:dyDescent="0.2">
      <c r="A401" s="60"/>
      <c r="B401" s="26"/>
      <c r="C401" s="31"/>
      <c r="D401" s="33"/>
      <c r="E401" s="72"/>
      <c r="F401" s="71"/>
      <c r="G401" s="211" t="str">
        <f>IF(F401&lt;&gt;0,IF(IF(IF((F401-('DADOS GERAIS'!$B$19-C401)*'DADOS GERAIS'!$B$23)&lt;'DADOS GERAIS'!$B$24,(F401-('DADOS GERAIS'!$B$19-C401)*'DADOS GERAIS'!$B$23),'DADOS GERAIS'!$B$24)&lt;('DADOS GERAIS'!$B$20-C401)*'DADOS GERAIS'!$B$23+12,IF((F401-('DADOS GERAIS'!$B$19-C401)*'DADOS GERAIS'!$B$23)&lt;'DADOS GERAIS'!$B$24,(F401-('DADOS GERAIS'!$B$19-C401)*'DADOS GERAIS'!$B$23),'DADOS GERAIS'!$B$24),('DADOS GERAIS'!$B$20-C401)*'DADOS GERAIS'!$B$23+12)&lt;0,0,IF(IF((F401-('DADOS GERAIS'!$B$19-C401)*'DADOS GERAIS'!$B$23)&lt;'DADOS GERAIS'!$B$24,(F401-('DADOS GERAIS'!$B$19-C401)*'DADOS GERAIS'!$B$23),'DADOS GERAIS'!$B$24)&lt;('DADOS GERAIS'!$B$20-C401)*'DADOS GERAIS'!$B$23+12,IF((F401-('DADOS GERAIS'!$B$19-C401)*'DADOS GERAIS'!$B$23)&lt;'DADOS GERAIS'!$B$24,(F401-('DADOS GERAIS'!$B$19-C401)*'DADOS GERAIS'!$B$23),'DADOS GERAIS'!$B$24),('DADOS GERAIS'!$B$20-C401)*'DADOS GERAIS'!$B$23+12)),"")</f>
        <v/>
      </c>
      <c r="H401" s="230" t="str">
        <f t="shared" si="10"/>
        <v/>
      </c>
      <c r="I401" s="232" t="str">
        <f t="shared" si="11"/>
        <v/>
      </c>
      <c r="J401" s="233" t="str">
        <f>IF(D401&lt;&gt;0,IF(H401&gt;F401,(I401*F401*D401)/'DADOS GERAIS'!$B$24,(I401*H401*D401)/'DADOS GERAIS'!$B$24),"")</f>
        <v/>
      </c>
      <c r="K401" s="2"/>
      <c r="L401" s="19"/>
      <c r="M401" s="242" t="str">
        <f>IF(D401="","",IF(E401&gt;$E$14,"ERRO",J401+((K401*D401)+(L401/'DADOS GERAIS'!$B$23*D401))/'DADOS GERAIS'!$B$24*$E401))</f>
        <v/>
      </c>
    </row>
    <row r="402" spans="1:13" x14ac:dyDescent="0.2">
      <c r="A402" s="60"/>
      <c r="B402" s="26"/>
      <c r="C402" s="31"/>
      <c r="D402" s="33"/>
      <c r="E402" s="72"/>
      <c r="F402" s="71"/>
      <c r="G402" s="211" t="str">
        <f>IF(F402&lt;&gt;0,IF(IF(IF((F402-('DADOS GERAIS'!$B$19-C402)*'DADOS GERAIS'!$B$23)&lt;'DADOS GERAIS'!$B$24,(F402-('DADOS GERAIS'!$B$19-C402)*'DADOS GERAIS'!$B$23),'DADOS GERAIS'!$B$24)&lt;('DADOS GERAIS'!$B$20-C402)*'DADOS GERAIS'!$B$23+12,IF((F402-('DADOS GERAIS'!$B$19-C402)*'DADOS GERAIS'!$B$23)&lt;'DADOS GERAIS'!$B$24,(F402-('DADOS GERAIS'!$B$19-C402)*'DADOS GERAIS'!$B$23),'DADOS GERAIS'!$B$24),('DADOS GERAIS'!$B$20-C402)*'DADOS GERAIS'!$B$23+12)&lt;0,0,IF(IF((F402-('DADOS GERAIS'!$B$19-C402)*'DADOS GERAIS'!$B$23)&lt;'DADOS GERAIS'!$B$24,(F402-('DADOS GERAIS'!$B$19-C402)*'DADOS GERAIS'!$B$23),'DADOS GERAIS'!$B$24)&lt;('DADOS GERAIS'!$B$20-C402)*'DADOS GERAIS'!$B$23+12,IF((F402-('DADOS GERAIS'!$B$19-C402)*'DADOS GERAIS'!$B$23)&lt;'DADOS GERAIS'!$B$24,(F402-('DADOS GERAIS'!$B$19-C402)*'DADOS GERAIS'!$B$23),'DADOS GERAIS'!$B$24),('DADOS GERAIS'!$B$20-C402)*'DADOS GERAIS'!$B$23+12)),"")</f>
        <v/>
      </c>
      <c r="H402" s="230" t="str">
        <f t="shared" si="10"/>
        <v/>
      </c>
      <c r="I402" s="232" t="str">
        <f t="shared" si="11"/>
        <v/>
      </c>
      <c r="J402" s="233" t="str">
        <f>IF(D402&lt;&gt;0,IF(H402&gt;F402,(I402*F402*D402)/'DADOS GERAIS'!$B$24,(I402*H402*D402)/'DADOS GERAIS'!$B$24),"")</f>
        <v/>
      </c>
      <c r="K402" s="2"/>
      <c r="L402" s="19"/>
      <c r="M402" s="242" t="str">
        <f>IF(D402="","",IF(E402&gt;$E$14,"ERRO",J402+((K402*D402)+(L402/'DADOS GERAIS'!$B$23*D402))/'DADOS GERAIS'!$B$24*$E402))</f>
        <v/>
      </c>
    </row>
    <row r="403" spans="1:13" x14ac:dyDescent="0.2">
      <c r="A403" s="60"/>
      <c r="B403" s="26"/>
      <c r="C403" s="31"/>
      <c r="D403" s="33"/>
      <c r="E403" s="72"/>
      <c r="F403" s="71"/>
      <c r="G403" s="211" t="str">
        <f>IF(F403&lt;&gt;0,IF(IF(IF((F403-('DADOS GERAIS'!$B$19-C403)*'DADOS GERAIS'!$B$23)&lt;'DADOS GERAIS'!$B$24,(F403-('DADOS GERAIS'!$B$19-C403)*'DADOS GERAIS'!$B$23),'DADOS GERAIS'!$B$24)&lt;('DADOS GERAIS'!$B$20-C403)*'DADOS GERAIS'!$B$23+12,IF((F403-('DADOS GERAIS'!$B$19-C403)*'DADOS GERAIS'!$B$23)&lt;'DADOS GERAIS'!$B$24,(F403-('DADOS GERAIS'!$B$19-C403)*'DADOS GERAIS'!$B$23),'DADOS GERAIS'!$B$24),('DADOS GERAIS'!$B$20-C403)*'DADOS GERAIS'!$B$23+12)&lt;0,0,IF(IF((F403-('DADOS GERAIS'!$B$19-C403)*'DADOS GERAIS'!$B$23)&lt;'DADOS GERAIS'!$B$24,(F403-('DADOS GERAIS'!$B$19-C403)*'DADOS GERAIS'!$B$23),'DADOS GERAIS'!$B$24)&lt;('DADOS GERAIS'!$B$20-C403)*'DADOS GERAIS'!$B$23+12,IF((F403-('DADOS GERAIS'!$B$19-C403)*'DADOS GERAIS'!$B$23)&lt;'DADOS GERAIS'!$B$24,(F403-('DADOS GERAIS'!$B$19-C403)*'DADOS GERAIS'!$B$23),'DADOS GERAIS'!$B$24),('DADOS GERAIS'!$B$20-C403)*'DADOS GERAIS'!$B$23+12)),"")</f>
        <v/>
      </c>
      <c r="H403" s="230" t="str">
        <f t="shared" ref="H403:H466" si="12">IF(D403&lt;&gt;"",IF(G403&gt;E403,E403,G403),"")</f>
        <v/>
      </c>
      <c r="I403" s="232" t="str">
        <f t="shared" ref="I403:I466" si="13">IF(D403&lt;&gt;"",B403/F403,"")</f>
        <v/>
      </c>
      <c r="J403" s="233" t="str">
        <f>IF(D403&lt;&gt;0,IF(H403&gt;F403,(I403*F403*D403)/'DADOS GERAIS'!$B$24,(I403*H403*D403)/'DADOS GERAIS'!$B$24),"")</f>
        <v/>
      </c>
      <c r="K403" s="2"/>
      <c r="L403" s="19"/>
      <c r="M403" s="242" t="str">
        <f>IF(D403="","",IF(E403&gt;$E$14,"ERRO",J403+((K403*D403)+(L403/'DADOS GERAIS'!$B$23*D403))/'DADOS GERAIS'!$B$24*$E403))</f>
        <v/>
      </c>
    </row>
    <row r="404" spans="1:13" x14ac:dyDescent="0.2">
      <c r="A404" s="60"/>
      <c r="B404" s="26"/>
      <c r="C404" s="31"/>
      <c r="D404" s="33"/>
      <c r="E404" s="72"/>
      <c r="F404" s="71"/>
      <c r="G404" s="211" t="str">
        <f>IF(F404&lt;&gt;0,IF(IF(IF((F404-('DADOS GERAIS'!$B$19-C404)*'DADOS GERAIS'!$B$23)&lt;'DADOS GERAIS'!$B$24,(F404-('DADOS GERAIS'!$B$19-C404)*'DADOS GERAIS'!$B$23),'DADOS GERAIS'!$B$24)&lt;('DADOS GERAIS'!$B$20-C404)*'DADOS GERAIS'!$B$23+12,IF((F404-('DADOS GERAIS'!$B$19-C404)*'DADOS GERAIS'!$B$23)&lt;'DADOS GERAIS'!$B$24,(F404-('DADOS GERAIS'!$B$19-C404)*'DADOS GERAIS'!$B$23),'DADOS GERAIS'!$B$24),('DADOS GERAIS'!$B$20-C404)*'DADOS GERAIS'!$B$23+12)&lt;0,0,IF(IF((F404-('DADOS GERAIS'!$B$19-C404)*'DADOS GERAIS'!$B$23)&lt;'DADOS GERAIS'!$B$24,(F404-('DADOS GERAIS'!$B$19-C404)*'DADOS GERAIS'!$B$23),'DADOS GERAIS'!$B$24)&lt;('DADOS GERAIS'!$B$20-C404)*'DADOS GERAIS'!$B$23+12,IF((F404-('DADOS GERAIS'!$B$19-C404)*'DADOS GERAIS'!$B$23)&lt;'DADOS GERAIS'!$B$24,(F404-('DADOS GERAIS'!$B$19-C404)*'DADOS GERAIS'!$B$23),'DADOS GERAIS'!$B$24),('DADOS GERAIS'!$B$20-C404)*'DADOS GERAIS'!$B$23+12)),"")</f>
        <v/>
      </c>
      <c r="H404" s="230" t="str">
        <f t="shared" si="12"/>
        <v/>
      </c>
      <c r="I404" s="232" t="str">
        <f t="shared" si="13"/>
        <v/>
      </c>
      <c r="J404" s="233" t="str">
        <f>IF(D404&lt;&gt;0,IF(H404&gt;F404,(I404*F404*D404)/'DADOS GERAIS'!$B$24,(I404*H404*D404)/'DADOS GERAIS'!$B$24),"")</f>
        <v/>
      </c>
      <c r="K404" s="2"/>
      <c r="L404" s="19"/>
      <c r="M404" s="242" t="str">
        <f>IF(D404="","",IF(E404&gt;$E$14,"ERRO",J404+((K404*D404)+(L404/'DADOS GERAIS'!$B$23*D404))/'DADOS GERAIS'!$B$24*$E404))</f>
        <v/>
      </c>
    </row>
    <row r="405" spans="1:13" x14ac:dyDescent="0.2">
      <c r="A405" s="60"/>
      <c r="B405" s="26"/>
      <c r="C405" s="31"/>
      <c r="D405" s="33"/>
      <c r="E405" s="72"/>
      <c r="F405" s="71"/>
      <c r="G405" s="211" t="str">
        <f>IF(F405&lt;&gt;0,IF(IF(IF((F405-('DADOS GERAIS'!$B$19-C405)*'DADOS GERAIS'!$B$23)&lt;'DADOS GERAIS'!$B$24,(F405-('DADOS GERAIS'!$B$19-C405)*'DADOS GERAIS'!$B$23),'DADOS GERAIS'!$B$24)&lt;('DADOS GERAIS'!$B$20-C405)*'DADOS GERAIS'!$B$23+12,IF((F405-('DADOS GERAIS'!$B$19-C405)*'DADOS GERAIS'!$B$23)&lt;'DADOS GERAIS'!$B$24,(F405-('DADOS GERAIS'!$B$19-C405)*'DADOS GERAIS'!$B$23),'DADOS GERAIS'!$B$24),('DADOS GERAIS'!$B$20-C405)*'DADOS GERAIS'!$B$23+12)&lt;0,0,IF(IF((F405-('DADOS GERAIS'!$B$19-C405)*'DADOS GERAIS'!$B$23)&lt;'DADOS GERAIS'!$B$24,(F405-('DADOS GERAIS'!$B$19-C405)*'DADOS GERAIS'!$B$23),'DADOS GERAIS'!$B$24)&lt;('DADOS GERAIS'!$B$20-C405)*'DADOS GERAIS'!$B$23+12,IF((F405-('DADOS GERAIS'!$B$19-C405)*'DADOS GERAIS'!$B$23)&lt;'DADOS GERAIS'!$B$24,(F405-('DADOS GERAIS'!$B$19-C405)*'DADOS GERAIS'!$B$23),'DADOS GERAIS'!$B$24),('DADOS GERAIS'!$B$20-C405)*'DADOS GERAIS'!$B$23+12)),"")</f>
        <v/>
      </c>
      <c r="H405" s="230" t="str">
        <f t="shared" si="12"/>
        <v/>
      </c>
      <c r="I405" s="232" t="str">
        <f t="shared" si="13"/>
        <v/>
      </c>
      <c r="J405" s="233" t="str">
        <f>IF(D405&lt;&gt;0,IF(H405&gt;F405,(I405*F405*D405)/'DADOS GERAIS'!$B$24,(I405*H405*D405)/'DADOS GERAIS'!$B$24),"")</f>
        <v/>
      </c>
      <c r="K405" s="2"/>
      <c r="L405" s="19"/>
      <c r="M405" s="242" t="str">
        <f>IF(D405="","",IF(E405&gt;$E$14,"ERRO",J405+((K405*D405)+(L405/'DADOS GERAIS'!$B$23*D405))/'DADOS GERAIS'!$B$24*$E405))</f>
        <v/>
      </c>
    </row>
    <row r="406" spans="1:13" x14ac:dyDescent="0.2">
      <c r="A406" s="60"/>
      <c r="B406" s="26"/>
      <c r="C406" s="31"/>
      <c r="D406" s="33"/>
      <c r="E406" s="72"/>
      <c r="F406" s="71"/>
      <c r="G406" s="211" t="str">
        <f>IF(F406&lt;&gt;0,IF(IF(IF((F406-('DADOS GERAIS'!$B$19-C406)*'DADOS GERAIS'!$B$23)&lt;'DADOS GERAIS'!$B$24,(F406-('DADOS GERAIS'!$B$19-C406)*'DADOS GERAIS'!$B$23),'DADOS GERAIS'!$B$24)&lt;('DADOS GERAIS'!$B$20-C406)*'DADOS GERAIS'!$B$23+12,IF((F406-('DADOS GERAIS'!$B$19-C406)*'DADOS GERAIS'!$B$23)&lt;'DADOS GERAIS'!$B$24,(F406-('DADOS GERAIS'!$B$19-C406)*'DADOS GERAIS'!$B$23),'DADOS GERAIS'!$B$24),('DADOS GERAIS'!$B$20-C406)*'DADOS GERAIS'!$B$23+12)&lt;0,0,IF(IF((F406-('DADOS GERAIS'!$B$19-C406)*'DADOS GERAIS'!$B$23)&lt;'DADOS GERAIS'!$B$24,(F406-('DADOS GERAIS'!$B$19-C406)*'DADOS GERAIS'!$B$23),'DADOS GERAIS'!$B$24)&lt;('DADOS GERAIS'!$B$20-C406)*'DADOS GERAIS'!$B$23+12,IF((F406-('DADOS GERAIS'!$B$19-C406)*'DADOS GERAIS'!$B$23)&lt;'DADOS GERAIS'!$B$24,(F406-('DADOS GERAIS'!$B$19-C406)*'DADOS GERAIS'!$B$23),'DADOS GERAIS'!$B$24),('DADOS GERAIS'!$B$20-C406)*'DADOS GERAIS'!$B$23+12)),"")</f>
        <v/>
      </c>
      <c r="H406" s="230" t="str">
        <f t="shared" si="12"/>
        <v/>
      </c>
      <c r="I406" s="232" t="str">
        <f t="shared" si="13"/>
        <v/>
      </c>
      <c r="J406" s="233" t="str">
        <f>IF(D406&lt;&gt;0,IF(H406&gt;F406,(I406*F406*D406)/'DADOS GERAIS'!$B$24,(I406*H406*D406)/'DADOS GERAIS'!$B$24),"")</f>
        <v/>
      </c>
      <c r="K406" s="2"/>
      <c r="L406" s="19"/>
      <c r="M406" s="242" t="str">
        <f>IF(D406="","",IF(E406&gt;$E$14,"ERRO",J406+((K406*D406)+(L406/'DADOS GERAIS'!$B$23*D406))/'DADOS GERAIS'!$B$24*$E406))</f>
        <v/>
      </c>
    </row>
    <row r="407" spans="1:13" x14ac:dyDescent="0.2">
      <c r="A407" s="60"/>
      <c r="B407" s="26"/>
      <c r="C407" s="31"/>
      <c r="D407" s="33"/>
      <c r="E407" s="72"/>
      <c r="F407" s="71"/>
      <c r="G407" s="211" t="str">
        <f>IF(F407&lt;&gt;0,IF(IF(IF((F407-('DADOS GERAIS'!$B$19-C407)*'DADOS GERAIS'!$B$23)&lt;'DADOS GERAIS'!$B$24,(F407-('DADOS GERAIS'!$B$19-C407)*'DADOS GERAIS'!$B$23),'DADOS GERAIS'!$B$24)&lt;('DADOS GERAIS'!$B$20-C407)*'DADOS GERAIS'!$B$23+12,IF((F407-('DADOS GERAIS'!$B$19-C407)*'DADOS GERAIS'!$B$23)&lt;'DADOS GERAIS'!$B$24,(F407-('DADOS GERAIS'!$B$19-C407)*'DADOS GERAIS'!$B$23),'DADOS GERAIS'!$B$24),('DADOS GERAIS'!$B$20-C407)*'DADOS GERAIS'!$B$23+12)&lt;0,0,IF(IF((F407-('DADOS GERAIS'!$B$19-C407)*'DADOS GERAIS'!$B$23)&lt;'DADOS GERAIS'!$B$24,(F407-('DADOS GERAIS'!$B$19-C407)*'DADOS GERAIS'!$B$23),'DADOS GERAIS'!$B$24)&lt;('DADOS GERAIS'!$B$20-C407)*'DADOS GERAIS'!$B$23+12,IF((F407-('DADOS GERAIS'!$B$19-C407)*'DADOS GERAIS'!$B$23)&lt;'DADOS GERAIS'!$B$24,(F407-('DADOS GERAIS'!$B$19-C407)*'DADOS GERAIS'!$B$23),'DADOS GERAIS'!$B$24),('DADOS GERAIS'!$B$20-C407)*'DADOS GERAIS'!$B$23+12)),"")</f>
        <v/>
      </c>
      <c r="H407" s="230" t="str">
        <f t="shared" si="12"/>
        <v/>
      </c>
      <c r="I407" s="232" t="str">
        <f t="shared" si="13"/>
        <v/>
      </c>
      <c r="J407" s="233" t="str">
        <f>IF(D407&lt;&gt;0,IF(H407&gt;F407,(I407*F407*D407)/'DADOS GERAIS'!$B$24,(I407*H407*D407)/'DADOS GERAIS'!$B$24),"")</f>
        <v/>
      </c>
      <c r="K407" s="2"/>
      <c r="L407" s="19"/>
      <c r="M407" s="242" t="str">
        <f>IF(D407="","",IF(E407&gt;$E$14,"ERRO",J407+((K407*D407)+(L407/'DADOS GERAIS'!$B$23*D407))/'DADOS GERAIS'!$B$24*$E407))</f>
        <v/>
      </c>
    </row>
    <row r="408" spans="1:13" x14ac:dyDescent="0.2">
      <c r="A408" s="60"/>
      <c r="B408" s="26"/>
      <c r="C408" s="31"/>
      <c r="D408" s="33"/>
      <c r="E408" s="72"/>
      <c r="F408" s="71"/>
      <c r="G408" s="211" t="str">
        <f>IF(F408&lt;&gt;0,IF(IF(IF((F408-('DADOS GERAIS'!$B$19-C408)*'DADOS GERAIS'!$B$23)&lt;'DADOS GERAIS'!$B$24,(F408-('DADOS GERAIS'!$B$19-C408)*'DADOS GERAIS'!$B$23),'DADOS GERAIS'!$B$24)&lt;('DADOS GERAIS'!$B$20-C408)*'DADOS GERAIS'!$B$23+12,IF((F408-('DADOS GERAIS'!$B$19-C408)*'DADOS GERAIS'!$B$23)&lt;'DADOS GERAIS'!$B$24,(F408-('DADOS GERAIS'!$B$19-C408)*'DADOS GERAIS'!$B$23),'DADOS GERAIS'!$B$24),('DADOS GERAIS'!$B$20-C408)*'DADOS GERAIS'!$B$23+12)&lt;0,0,IF(IF((F408-('DADOS GERAIS'!$B$19-C408)*'DADOS GERAIS'!$B$23)&lt;'DADOS GERAIS'!$B$24,(F408-('DADOS GERAIS'!$B$19-C408)*'DADOS GERAIS'!$B$23),'DADOS GERAIS'!$B$24)&lt;('DADOS GERAIS'!$B$20-C408)*'DADOS GERAIS'!$B$23+12,IF((F408-('DADOS GERAIS'!$B$19-C408)*'DADOS GERAIS'!$B$23)&lt;'DADOS GERAIS'!$B$24,(F408-('DADOS GERAIS'!$B$19-C408)*'DADOS GERAIS'!$B$23),'DADOS GERAIS'!$B$24),('DADOS GERAIS'!$B$20-C408)*'DADOS GERAIS'!$B$23+12)),"")</f>
        <v/>
      </c>
      <c r="H408" s="230" t="str">
        <f t="shared" si="12"/>
        <v/>
      </c>
      <c r="I408" s="232" t="str">
        <f t="shared" si="13"/>
        <v/>
      </c>
      <c r="J408" s="233" t="str">
        <f>IF(D408&lt;&gt;0,IF(H408&gt;F408,(I408*F408*D408)/'DADOS GERAIS'!$B$24,(I408*H408*D408)/'DADOS GERAIS'!$B$24),"")</f>
        <v/>
      </c>
      <c r="K408" s="2"/>
      <c r="L408" s="19"/>
      <c r="M408" s="242" t="str">
        <f>IF(D408="","",IF(E408&gt;$E$14,"ERRO",J408+((K408*D408)+(L408/'DADOS GERAIS'!$B$23*D408))/'DADOS GERAIS'!$B$24*$E408))</f>
        <v/>
      </c>
    </row>
    <row r="409" spans="1:13" x14ac:dyDescent="0.2">
      <c r="A409" s="60"/>
      <c r="B409" s="26"/>
      <c r="C409" s="31"/>
      <c r="D409" s="33"/>
      <c r="E409" s="72"/>
      <c r="F409" s="71"/>
      <c r="G409" s="211" t="str">
        <f>IF(F409&lt;&gt;0,IF(IF(IF((F409-('DADOS GERAIS'!$B$19-C409)*'DADOS GERAIS'!$B$23)&lt;'DADOS GERAIS'!$B$24,(F409-('DADOS GERAIS'!$B$19-C409)*'DADOS GERAIS'!$B$23),'DADOS GERAIS'!$B$24)&lt;('DADOS GERAIS'!$B$20-C409)*'DADOS GERAIS'!$B$23+12,IF((F409-('DADOS GERAIS'!$B$19-C409)*'DADOS GERAIS'!$B$23)&lt;'DADOS GERAIS'!$B$24,(F409-('DADOS GERAIS'!$B$19-C409)*'DADOS GERAIS'!$B$23),'DADOS GERAIS'!$B$24),('DADOS GERAIS'!$B$20-C409)*'DADOS GERAIS'!$B$23+12)&lt;0,0,IF(IF((F409-('DADOS GERAIS'!$B$19-C409)*'DADOS GERAIS'!$B$23)&lt;'DADOS GERAIS'!$B$24,(F409-('DADOS GERAIS'!$B$19-C409)*'DADOS GERAIS'!$B$23),'DADOS GERAIS'!$B$24)&lt;('DADOS GERAIS'!$B$20-C409)*'DADOS GERAIS'!$B$23+12,IF((F409-('DADOS GERAIS'!$B$19-C409)*'DADOS GERAIS'!$B$23)&lt;'DADOS GERAIS'!$B$24,(F409-('DADOS GERAIS'!$B$19-C409)*'DADOS GERAIS'!$B$23),'DADOS GERAIS'!$B$24),('DADOS GERAIS'!$B$20-C409)*'DADOS GERAIS'!$B$23+12)),"")</f>
        <v/>
      </c>
      <c r="H409" s="230" t="str">
        <f t="shared" si="12"/>
        <v/>
      </c>
      <c r="I409" s="232" t="str">
        <f t="shared" si="13"/>
        <v/>
      </c>
      <c r="J409" s="233" t="str">
        <f>IF(D409&lt;&gt;0,IF(H409&gt;F409,(I409*F409*D409)/'DADOS GERAIS'!$B$24,(I409*H409*D409)/'DADOS GERAIS'!$B$24),"")</f>
        <v/>
      </c>
      <c r="K409" s="2"/>
      <c r="L409" s="19"/>
      <c r="M409" s="242" t="str">
        <f>IF(D409="","",IF(E409&gt;$E$14,"ERRO",J409+((K409*D409)+(L409/'DADOS GERAIS'!$B$23*D409))/'DADOS GERAIS'!$B$24*$E409))</f>
        <v/>
      </c>
    </row>
    <row r="410" spans="1:13" x14ac:dyDescent="0.2">
      <c r="A410" s="60"/>
      <c r="B410" s="26"/>
      <c r="C410" s="31"/>
      <c r="D410" s="33"/>
      <c r="E410" s="72"/>
      <c r="F410" s="71"/>
      <c r="G410" s="211" t="str">
        <f>IF(F410&lt;&gt;0,IF(IF(IF((F410-('DADOS GERAIS'!$B$19-C410)*'DADOS GERAIS'!$B$23)&lt;'DADOS GERAIS'!$B$24,(F410-('DADOS GERAIS'!$B$19-C410)*'DADOS GERAIS'!$B$23),'DADOS GERAIS'!$B$24)&lt;('DADOS GERAIS'!$B$20-C410)*'DADOS GERAIS'!$B$23+12,IF((F410-('DADOS GERAIS'!$B$19-C410)*'DADOS GERAIS'!$B$23)&lt;'DADOS GERAIS'!$B$24,(F410-('DADOS GERAIS'!$B$19-C410)*'DADOS GERAIS'!$B$23),'DADOS GERAIS'!$B$24),('DADOS GERAIS'!$B$20-C410)*'DADOS GERAIS'!$B$23+12)&lt;0,0,IF(IF((F410-('DADOS GERAIS'!$B$19-C410)*'DADOS GERAIS'!$B$23)&lt;'DADOS GERAIS'!$B$24,(F410-('DADOS GERAIS'!$B$19-C410)*'DADOS GERAIS'!$B$23),'DADOS GERAIS'!$B$24)&lt;('DADOS GERAIS'!$B$20-C410)*'DADOS GERAIS'!$B$23+12,IF((F410-('DADOS GERAIS'!$B$19-C410)*'DADOS GERAIS'!$B$23)&lt;'DADOS GERAIS'!$B$24,(F410-('DADOS GERAIS'!$B$19-C410)*'DADOS GERAIS'!$B$23),'DADOS GERAIS'!$B$24),('DADOS GERAIS'!$B$20-C410)*'DADOS GERAIS'!$B$23+12)),"")</f>
        <v/>
      </c>
      <c r="H410" s="230" t="str">
        <f t="shared" si="12"/>
        <v/>
      </c>
      <c r="I410" s="232" t="str">
        <f t="shared" si="13"/>
        <v/>
      </c>
      <c r="J410" s="233" t="str">
        <f>IF(D410&lt;&gt;0,IF(H410&gt;F410,(I410*F410*D410)/'DADOS GERAIS'!$B$24,(I410*H410*D410)/'DADOS GERAIS'!$B$24),"")</f>
        <v/>
      </c>
      <c r="K410" s="2"/>
      <c r="L410" s="19"/>
      <c r="M410" s="242" t="str">
        <f>IF(D410="","",IF(E410&gt;$E$14,"ERRO",J410+((K410*D410)+(L410/'DADOS GERAIS'!$B$23*D410))/'DADOS GERAIS'!$B$24*$E410))</f>
        <v/>
      </c>
    </row>
    <row r="411" spans="1:13" x14ac:dyDescent="0.2">
      <c r="A411" s="60"/>
      <c r="B411" s="26"/>
      <c r="C411" s="31"/>
      <c r="D411" s="33"/>
      <c r="E411" s="72"/>
      <c r="F411" s="71"/>
      <c r="G411" s="211" t="str">
        <f>IF(F411&lt;&gt;0,IF(IF(IF((F411-('DADOS GERAIS'!$B$19-C411)*'DADOS GERAIS'!$B$23)&lt;'DADOS GERAIS'!$B$24,(F411-('DADOS GERAIS'!$B$19-C411)*'DADOS GERAIS'!$B$23),'DADOS GERAIS'!$B$24)&lt;('DADOS GERAIS'!$B$20-C411)*'DADOS GERAIS'!$B$23+12,IF((F411-('DADOS GERAIS'!$B$19-C411)*'DADOS GERAIS'!$B$23)&lt;'DADOS GERAIS'!$B$24,(F411-('DADOS GERAIS'!$B$19-C411)*'DADOS GERAIS'!$B$23),'DADOS GERAIS'!$B$24),('DADOS GERAIS'!$B$20-C411)*'DADOS GERAIS'!$B$23+12)&lt;0,0,IF(IF((F411-('DADOS GERAIS'!$B$19-C411)*'DADOS GERAIS'!$B$23)&lt;'DADOS GERAIS'!$B$24,(F411-('DADOS GERAIS'!$B$19-C411)*'DADOS GERAIS'!$B$23),'DADOS GERAIS'!$B$24)&lt;('DADOS GERAIS'!$B$20-C411)*'DADOS GERAIS'!$B$23+12,IF((F411-('DADOS GERAIS'!$B$19-C411)*'DADOS GERAIS'!$B$23)&lt;'DADOS GERAIS'!$B$24,(F411-('DADOS GERAIS'!$B$19-C411)*'DADOS GERAIS'!$B$23),'DADOS GERAIS'!$B$24),('DADOS GERAIS'!$B$20-C411)*'DADOS GERAIS'!$B$23+12)),"")</f>
        <v/>
      </c>
      <c r="H411" s="230" t="str">
        <f t="shared" si="12"/>
        <v/>
      </c>
      <c r="I411" s="232" t="str">
        <f t="shared" si="13"/>
        <v/>
      </c>
      <c r="J411" s="233" t="str">
        <f>IF(D411&lt;&gt;0,IF(H411&gt;F411,(I411*F411*D411)/'DADOS GERAIS'!$B$24,(I411*H411*D411)/'DADOS GERAIS'!$B$24),"")</f>
        <v/>
      </c>
      <c r="K411" s="2"/>
      <c r="L411" s="19"/>
      <c r="M411" s="242" t="str">
        <f>IF(D411="","",IF(E411&gt;$E$14,"ERRO",J411+((K411*D411)+(L411/'DADOS GERAIS'!$B$23*D411))/'DADOS GERAIS'!$B$24*$E411))</f>
        <v/>
      </c>
    </row>
    <row r="412" spans="1:13" x14ac:dyDescent="0.2">
      <c r="A412" s="60"/>
      <c r="B412" s="26"/>
      <c r="C412" s="31"/>
      <c r="D412" s="33"/>
      <c r="E412" s="72"/>
      <c r="F412" s="71"/>
      <c r="G412" s="211" t="str">
        <f>IF(F412&lt;&gt;0,IF(IF(IF((F412-('DADOS GERAIS'!$B$19-C412)*'DADOS GERAIS'!$B$23)&lt;'DADOS GERAIS'!$B$24,(F412-('DADOS GERAIS'!$B$19-C412)*'DADOS GERAIS'!$B$23),'DADOS GERAIS'!$B$24)&lt;('DADOS GERAIS'!$B$20-C412)*'DADOS GERAIS'!$B$23+12,IF((F412-('DADOS GERAIS'!$B$19-C412)*'DADOS GERAIS'!$B$23)&lt;'DADOS GERAIS'!$B$24,(F412-('DADOS GERAIS'!$B$19-C412)*'DADOS GERAIS'!$B$23),'DADOS GERAIS'!$B$24),('DADOS GERAIS'!$B$20-C412)*'DADOS GERAIS'!$B$23+12)&lt;0,0,IF(IF((F412-('DADOS GERAIS'!$B$19-C412)*'DADOS GERAIS'!$B$23)&lt;'DADOS GERAIS'!$B$24,(F412-('DADOS GERAIS'!$B$19-C412)*'DADOS GERAIS'!$B$23),'DADOS GERAIS'!$B$24)&lt;('DADOS GERAIS'!$B$20-C412)*'DADOS GERAIS'!$B$23+12,IF((F412-('DADOS GERAIS'!$B$19-C412)*'DADOS GERAIS'!$B$23)&lt;'DADOS GERAIS'!$B$24,(F412-('DADOS GERAIS'!$B$19-C412)*'DADOS GERAIS'!$B$23),'DADOS GERAIS'!$B$24),('DADOS GERAIS'!$B$20-C412)*'DADOS GERAIS'!$B$23+12)),"")</f>
        <v/>
      </c>
      <c r="H412" s="230" t="str">
        <f t="shared" si="12"/>
        <v/>
      </c>
      <c r="I412" s="232" t="str">
        <f t="shared" si="13"/>
        <v/>
      </c>
      <c r="J412" s="233" t="str">
        <f>IF(D412&lt;&gt;0,IF(H412&gt;F412,(I412*F412*D412)/'DADOS GERAIS'!$B$24,(I412*H412*D412)/'DADOS GERAIS'!$B$24),"")</f>
        <v/>
      </c>
      <c r="K412" s="2"/>
      <c r="L412" s="19"/>
      <c r="M412" s="242" t="str">
        <f>IF(D412="","",IF(E412&gt;$E$14,"ERRO",J412+((K412*D412)+(L412/'DADOS GERAIS'!$B$23*D412))/'DADOS GERAIS'!$B$24*$E412))</f>
        <v/>
      </c>
    </row>
    <row r="413" spans="1:13" x14ac:dyDescent="0.2">
      <c r="A413" s="60"/>
      <c r="B413" s="26"/>
      <c r="C413" s="31"/>
      <c r="D413" s="33"/>
      <c r="E413" s="72"/>
      <c r="F413" s="71"/>
      <c r="G413" s="211" t="str">
        <f>IF(F413&lt;&gt;0,IF(IF(IF((F413-('DADOS GERAIS'!$B$19-C413)*'DADOS GERAIS'!$B$23)&lt;'DADOS GERAIS'!$B$24,(F413-('DADOS GERAIS'!$B$19-C413)*'DADOS GERAIS'!$B$23),'DADOS GERAIS'!$B$24)&lt;('DADOS GERAIS'!$B$20-C413)*'DADOS GERAIS'!$B$23+12,IF((F413-('DADOS GERAIS'!$B$19-C413)*'DADOS GERAIS'!$B$23)&lt;'DADOS GERAIS'!$B$24,(F413-('DADOS GERAIS'!$B$19-C413)*'DADOS GERAIS'!$B$23),'DADOS GERAIS'!$B$24),('DADOS GERAIS'!$B$20-C413)*'DADOS GERAIS'!$B$23+12)&lt;0,0,IF(IF((F413-('DADOS GERAIS'!$B$19-C413)*'DADOS GERAIS'!$B$23)&lt;'DADOS GERAIS'!$B$24,(F413-('DADOS GERAIS'!$B$19-C413)*'DADOS GERAIS'!$B$23),'DADOS GERAIS'!$B$24)&lt;('DADOS GERAIS'!$B$20-C413)*'DADOS GERAIS'!$B$23+12,IF((F413-('DADOS GERAIS'!$B$19-C413)*'DADOS GERAIS'!$B$23)&lt;'DADOS GERAIS'!$B$24,(F413-('DADOS GERAIS'!$B$19-C413)*'DADOS GERAIS'!$B$23),'DADOS GERAIS'!$B$24),('DADOS GERAIS'!$B$20-C413)*'DADOS GERAIS'!$B$23+12)),"")</f>
        <v/>
      </c>
      <c r="H413" s="230" t="str">
        <f t="shared" si="12"/>
        <v/>
      </c>
      <c r="I413" s="232" t="str">
        <f t="shared" si="13"/>
        <v/>
      </c>
      <c r="J413" s="233" t="str">
        <f>IF(D413&lt;&gt;0,IF(H413&gt;F413,(I413*F413*D413)/'DADOS GERAIS'!$B$24,(I413*H413*D413)/'DADOS GERAIS'!$B$24),"")</f>
        <v/>
      </c>
      <c r="K413" s="2"/>
      <c r="L413" s="19"/>
      <c r="M413" s="242" t="str">
        <f>IF(D413="","",IF(E413&gt;$E$14,"ERRO",J413+((K413*D413)+(L413/'DADOS GERAIS'!$B$23*D413))/'DADOS GERAIS'!$B$24*$E413))</f>
        <v/>
      </c>
    </row>
    <row r="414" spans="1:13" x14ac:dyDescent="0.2">
      <c r="A414" s="60"/>
      <c r="B414" s="26"/>
      <c r="C414" s="31"/>
      <c r="D414" s="33"/>
      <c r="E414" s="72"/>
      <c r="F414" s="71"/>
      <c r="G414" s="211" t="str">
        <f>IF(F414&lt;&gt;0,IF(IF(IF((F414-('DADOS GERAIS'!$B$19-C414)*'DADOS GERAIS'!$B$23)&lt;'DADOS GERAIS'!$B$24,(F414-('DADOS GERAIS'!$B$19-C414)*'DADOS GERAIS'!$B$23),'DADOS GERAIS'!$B$24)&lt;('DADOS GERAIS'!$B$20-C414)*'DADOS GERAIS'!$B$23+12,IF((F414-('DADOS GERAIS'!$B$19-C414)*'DADOS GERAIS'!$B$23)&lt;'DADOS GERAIS'!$B$24,(F414-('DADOS GERAIS'!$B$19-C414)*'DADOS GERAIS'!$B$23),'DADOS GERAIS'!$B$24),('DADOS GERAIS'!$B$20-C414)*'DADOS GERAIS'!$B$23+12)&lt;0,0,IF(IF((F414-('DADOS GERAIS'!$B$19-C414)*'DADOS GERAIS'!$B$23)&lt;'DADOS GERAIS'!$B$24,(F414-('DADOS GERAIS'!$B$19-C414)*'DADOS GERAIS'!$B$23),'DADOS GERAIS'!$B$24)&lt;('DADOS GERAIS'!$B$20-C414)*'DADOS GERAIS'!$B$23+12,IF((F414-('DADOS GERAIS'!$B$19-C414)*'DADOS GERAIS'!$B$23)&lt;'DADOS GERAIS'!$B$24,(F414-('DADOS GERAIS'!$B$19-C414)*'DADOS GERAIS'!$B$23),'DADOS GERAIS'!$B$24),('DADOS GERAIS'!$B$20-C414)*'DADOS GERAIS'!$B$23+12)),"")</f>
        <v/>
      </c>
      <c r="H414" s="230" t="str">
        <f t="shared" si="12"/>
        <v/>
      </c>
      <c r="I414" s="232" t="str">
        <f t="shared" si="13"/>
        <v/>
      </c>
      <c r="J414" s="233" t="str">
        <f>IF(D414&lt;&gt;0,IF(H414&gt;F414,(I414*F414*D414)/'DADOS GERAIS'!$B$24,(I414*H414*D414)/'DADOS GERAIS'!$B$24),"")</f>
        <v/>
      </c>
      <c r="K414" s="2"/>
      <c r="L414" s="19"/>
      <c r="M414" s="242" t="str">
        <f>IF(D414="","",IF(E414&gt;$E$14,"ERRO",J414+((K414*D414)+(L414/'DADOS GERAIS'!$B$23*D414))/'DADOS GERAIS'!$B$24*$E414))</f>
        <v/>
      </c>
    </row>
    <row r="415" spans="1:13" x14ac:dyDescent="0.2">
      <c r="A415" s="60"/>
      <c r="B415" s="26"/>
      <c r="C415" s="31"/>
      <c r="D415" s="33"/>
      <c r="E415" s="72"/>
      <c r="F415" s="71"/>
      <c r="G415" s="211" t="str">
        <f>IF(F415&lt;&gt;0,IF(IF(IF((F415-('DADOS GERAIS'!$B$19-C415)*'DADOS GERAIS'!$B$23)&lt;'DADOS GERAIS'!$B$24,(F415-('DADOS GERAIS'!$B$19-C415)*'DADOS GERAIS'!$B$23),'DADOS GERAIS'!$B$24)&lt;('DADOS GERAIS'!$B$20-C415)*'DADOS GERAIS'!$B$23+12,IF((F415-('DADOS GERAIS'!$B$19-C415)*'DADOS GERAIS'!$B$23)&lt;'DADOS GERAIS'!$B$24,(F415-('DADOS GERAIS'!$B$19-C415)*'DADOS GERAIS'!$B$23),'DADOS GERAIS'!$B$24),('DADOS GERAIS'!$B$20-C415)*'DADOS GERAIS'!$B$23+12)&lt;0,0,IF(IF((F415-('DADOS GERAIS'!$B$19-C415)*'DADOS GERAIS'!$B$23)&lt;'DADOS GERAIS'!$B$24,(F415-('DADOS GERAIS'!$B$19-C415)*'DADOS GERAIS'!$B$23),'DADOS GERAIS'!$B$24)&lt;('DADOS GERAIS'!$B$20-C415)*'DADOS GERAIS'!$B$23+12,IF((F415-('DADOS GERAIS'!$B$19-C415)*'DADOS GERAIS'!$B$23)&lt;'DADOS GERAIS'!$B$24,(F415-('DADOS GERAIS'!$B$19-C415)*'DADOS GERAIS'!$B$23),'DADOS GERAIS'!$B$24),('DADOS GERAIS'!$B$20-C415)*'DADOS GERAIS'!$B$23+12)),"")</f>
        <v/>
      </c>
      <c r="H415" s="230" t="str">
        <f t="shared" si="12"/>
        <v/>
      </c>
      <c r="I415" s="232" t="str">
        <f t="shared" si="13"/>
        <v/>
      </c>
      <c r="J415" s="233" t="str">
        <f>IF(D415&lt;&gt;0,IF(H415&gt;F415,(I415*F415*D415)/'DADOS GERAIS'!$B$24,(I415*H415*D415)/'DADOS GERAIS'!$B$24),"")</f>
        <v/>
      </c>
      <c r="K415" s="2"/>
      <c r="L415" s="19"/>
      <c r="M415" s="242" t="str">
        <f>IF(D415="","",IF(E415&gt;$E$14,"ERRO",J415+((K415*D415)+(L415/'DADOS GERAIS'!$B$23*D415))/'DADOS GERAIS'!$B$24*$E415))</f>
        <v/>
      </c>
    </row>
    <row r="416" spans="1:13" x14ac:dyDescent="0.2">
      <c r="A416" s="60"/>
      <c r="B416" s="26"/>
      <c r="C416" s="31"/>
      <c r="D416" s="33"/>
      <c r="E416" s="72"/>
      <c r="F416" s="71"/>
      <c r="G416" s="211" t="str">
        <f>IF(F416&lt;&gt;0,IF(IF(IF((F416-('DADOS GERAIS'!$B$19-C416)*'DADOS GERAIS'!$B$23)&lt;'DADOS GERAIS'!$B$24,(F416-('DADOS GERAIS'!$B$19-C416)*'DADOS GERAIS'!$B$23),'DADOS GERAIS'!$B$24)&lt;('DADOS GERAIS'!$B$20-C416)*'DADOS GERAIS'!$B$23+12,IF((F416-('DADOS GERAIS'!$B$19-C416)*'DADOS GERAIS'!$B$23)&lt;'DADOS GERAIS'!$B$24,(F416-('DADOS GERAIS'!$B$19-C416)*'DADOS GERAIS'!$B$23),'DADOS GERAIS'!$B$24),('DADOS GERAIS'!$B$20-C416)*'DADOS GERAIS'!$B$23+12)&lt;0,0,IF(IF((F416-('DADOS GERAIS'!$B$19-C416)*'DADOS GERAIS'!$B$23)&lt;'DADOS GERAIS'!$B$24,(F416-('DADOS GERAIS'!$B$19-C416)*'DADOS GERAIS'!$B$23),'DADOS GERAIS'!$B$24)&lt;('DADOS GERAIS'!$B$20-C416)*'DADOS GERAIS'!$B$23+12,IF((F416-('DADOS GERAIS'!$B$19-C416)*'DADOS GERAIS'!$B$23)&lt;'DADOS GERAIS'!$B$24,(F416-('DADOS GERAIS'!$B$19-C416)*'DADOS GERAIS'!$B$23),'DADOS GERAIS'!$B$24),('DADOS GERAIS'!$B$20-C416)*'DADOS GERAIS'!$B$23+12)),"")</f>
        <v/>
      </c>
      <c r="H416" s="230" t="str">
        <f t="shared" si="12"/>
        <v/>
      </c>
      <c r="I416" s="232" t="str">
        <f t="shared" si="13"/>
        <v/>
      </c>
      <c r="J416" s="233" t="str">
        <f>IF(D416&lt;&gt;0,IF(H416&gt;F416,(I416*F416*D416)/'DADOS GERAIS'!$B$24,(I416*H416*D416)/'DADOS GERAIS'!$B$24),"")</f>
        <v/>
      </c>
      <c r="K416" s="2"/>
      <c r="L416" s="19"/>
      <c r="M416" s="242" t="str">
        <f>IF(D416="","",IF(E416&gt;$E$14,"ERRO",J416+((K416*D416)+(L416/'DADOS GERAIS'!$B$23*D416))/'DADOS GERAIS'!$B$24*$E416))</f>
        <v/>
      </c>
    </row>
    <row r="417" spans="1:13" x14ac:dyDescent="0.2">
      <c r="A417" s="60"/>
      <c r="B417" s="26"/>
      <c r="C417" s="31"/>
      <c r="D417" s="33"/>
      <c r="E417" s="72"/>
      <c r="F417" s="71"/>
      <c r="G417" s="211" t="str">
        <f>IF(F417&lt;&gt;0,IF(IF(IF((F417-('DADOS GERAIS'!$B$19-C417)*'DADOS GERAIS'!$B$23)&lt;'DADOS GERAIS'!$B$24,(F417-('DADOS GERAIS'!$B$19-C417)*'DADOS GERAIS'!$B$23),'DADOS GERAIS'!$B$24)&lt;('DADOS GERAIS'!$B$20-C417)*'DADOS GERAIS'!$B$23+12,IF((F417-('DADOS GERAIS'!$B$19-C417)*'DADOS GERAIS'!$B$23)&lt;'DADOS GERAIS'!$B$24,(F417-('DADOS GERAIS'!$B$19-C417)*'DADOS GERAIS'!$B$23),'DADOS GERAIS'!$B$24),('DADOS GERAIS'!$B$20-C417)*'DADOS GERAIS'!$B$23+12)&lt;0,0,IF(IF((F417-('DADOS GERAIS'!$B$19-C417)*'DADOS GERAIS'!$B$23)&lt;'DADOS GERAIS'!$B$24,(F417-('DADOS GERAIS'!$B$19-C417)*'DADOS GERAIS'!$B$23),'DADOS GERAIS'!$B$24)&lt;('DADOS GERAIS'!$B$20-C417)*'DADOS GERAIS'!$B$23+12,IF((F417-('DADOS GERAIS'!$B$19-C417)*'DADOS GERAIS'!$B$23)&lt;'DADOS GERAIS'!$B$24,(F417-('DADOS GERAIS'!$B$19-C417)*'DADOS GERAIS'!$B$23),'DADOS GERAIS'!$B$24),('DADOS GERAIS'!$B$20-C417)*'DADOS GERAIS'!$B$23+12)),"")</f>
        <v/>
      </c>
      <c r="H417" s="230" t="str">
        <f t="shared" si="12"/>
        <v/>
      </c>
      <c r="I417" s="232" t="str">
        <f t="shared" si="13"/>
        <v/>
      </c>
      <c r="J417" s="233" t="str">
        <f>IF(D417&lt;&gt;0,IF(H417&gt;F417,(I417*F417*D417)/'DADOS GERAIS'!$B$24,(I417*H417*D417)/'DADOS GERAIS'!$B$24),"")</f>
        <v/>
      </c>
      <c r="K417" s="2"/>
      <c r="L417" s="19"/>
      <c r="M417" s="242" t="str">
        <f>IF(D417="","",IF(E417&gt;$E$14,"ERRO",J417+((K417*D417)+(L417/'DADOS GERAIS'!$B$23*D417))/'DADOS GERAIS'!$B$24*$E417))</f>
        <v/>
      </c>
    </row>
    <row r="418" spans="1:13" x14ac:dyDescent="0.2">
      <c r="A418" s="60"/>
      <c r="B418" s="26"/>
      <c r="C418" s="31"/>
      <c r="D418" s="33"/>
      <c r="E418" s="72"/>
      <c r="F418" s="71"/>
      <c r="G418" s="211" t="str">
        <f>IF(F418&lt;&gt;0,IF(IF(IF((F418-('DADOS GERAIS'!$B$19-C418)*'DADOS GERAIS'!$B$23)&lt;'DADOS GERAIS'!$B$24,(F418-('DADOS GERAIS'!$B$19-C418)*'DADOS GERAIS'!$B$23),'DADOS GERAIS'!$B$24)&lt;('DADOS GERAIS'!$B$20-C418)*'DADOS GERAIS'!$B$23+12,IF((F418-('DADOS GERAIS'!$B$19-C418)*'DADOS GERAIS'!$B$23)&lt;'DADOS GERAIS'!$B$24,(F418-('DADOS GERAIS'!$B$19-C418)*'DADOS GERAIS'!$B$23),'DADOS GERAIS'!$B$24),('DADOS GERAIS'!$B$20-C418)*'DADOS GERAIS'!$B$23+12)&lt;0,0,IF(IF((F418-('DADOS GERAIS'!$B$19-C418)*'DADOS GERAIS'!$B$23)&lt;'DADOS GERAIS'!$B$24,(F418-('DADOS GERAIS'!$B$19-C418)*'DADOS GERAIS'!$B$23),'DADOS GERAIS'!$B$24)&lt;('DADOS GERAIS'!$B$20-C418)*'DADOS GERAIS'!$B$23+12,IF((F418-('DADOS GERAIS'!$B$19-C418)*'DADOS GERAIS'!$B$23)&lt;'DADOS GERAIS'!$B$24,(F418-('DADOS GERAIS'!$B$19-C418)*'DADOS GERAIS'!$B$23),'DADOS GERAIS'!$B$24),('DADOS GERAIS'!$B$20-C418)*'DADOS GERAIS'!$B$23+12)),"")</f>
        <v/>
      </c>
      <c r="H418" s="230" t="str">
        <f t="shared" si="12"/>
        <v/>
      </c>
      <c r="I418" s="232" t="str">
        <f t="shared" si="13"/>
        <v/>
      </c>
      <c r="J418" s="233" t="str">
        <f>IF(D418&lt;&gt;0,IF(H418&gt;F418,(I418*F418*D418)/'DADOS GERAIS'!$B$24,(I418*H418*D418)/'DADOS GERAIS'!$B$24),"")</f>
        <v/>
      </c>
      <c r="K418" s="2"/>
      <c r="L418" s="19"/>
      <c r="M418" s="242" t="str">
        <f>IF(D418="","",IF(E418&gt;$E$14,"ERRO",J418+((K418*D418)+(L418/'DADOS GERAIS'!$B$23*D418))/'DADOS GERAIS'!$B$24*$E418))</f>
        <v/>
      </c>
    </row>
    <row r="419" spans="1:13" x14ac:dyDescent="0.2">
      <c r="A419" s="60"/>
      <c r="B419" s="26"/>
      <c r="C419" s="31"/>
      <c r="D419" s="33"/>
      <c r="E419" s="72"/>
      <c r="F419" s="71"/>
      <c r="G419" s="211" t="str">
        <f>IF(F419&lt;&gt;0,IF(IF(IF((F419-('DADOS GERAIS'!$B$19-C419)*'DADOS GERAIS'!$B$23)&lt;'DADOS GERAIS'!$B$24,(F419-('DADOS GERAIS'!$B$19-C419)*'DADOS GERAIS'!$B$23),'DADOS GERAIS'!$B$24)&lt;('DADOS GERAIS'!$B$20-C419)*'DADOS GERAIS'!$B$23+12,IF((F419-('DADOS GERAIS'!$B$19-C419)*'DADOS GERAIS'!$B$23)&lt;'DADOS GERAIS'!$B$24,(F419-('DADOS GERAIS'!$B$19-C419)*'DADOS GERAIS'!$B$23),'DADOS GERAIS'!$B$24),('DADOS GERAIS'!$B$20-C419)*'DADOS GERAIS'!$B$23+12)&lt;0,0,IF(IF((F419-('DADOS GERAIS'!$B$19-C419)*'DADOS GERAIS'!$B$23)&lt;'DADOS GERAIS'!$B$24,(F419-('DADOS GERAIS'!$B$19-C419)*'DADOS GERAIS'!$B$23),'DADOS GERAIS'!$B$24)&lt;('DADOS GERAIS'!$B$20-C419)*'DADOS GERAIS'!$B$23+12,IF((F419-('DADOS GERAIS'!$B$19-C419)*'DADOS GERAIS'!$B$23)&lt;'DADOS GERAIS'!$B$24,(F419-('DADOS GERAIS'!$B$19-C419)*'DADOS GERAIS'!$B$23),'DADOS GERAIS'!$B$24),('DADOS GERAIS'!$B$20-C419)*'DADOS GERAIS'!$B$23+12)),"")</f>
        <v/>
      </c>
      <c r="H419" s="230" t="str">
        <f t="shared" si="12"/>
        <v/>
      </c>
      <c r="I419" s="232" t="str">
        <f t="shared" si="13"/>
        <v/>
      </c>
      <c r="J419" s="233" t="str">
        <f>IF(D419&lt;&gt;0,IF(H419&gt;F419,(I419*F419*D419)/'DADOS GERAIS'!$B$24,(I419*H419*D419)/'DADOS GERAIS'!$B$24),"")</f>
        <v/>
      </c>
      <c r="K419" s="2"/>
      <c r="L419" s="19"/>
      <c r="M419" s="242" t="str">
        <f>IF(D419="","",IF(E419&gt;$E$14,"ERRO",J419+((K419*D419)+(L419/'DADOS GERAIS'!$B$23*D419))/'DADOS GERAIS'!$B$24*$E419))</f>
        <v/>
      </c>
    </row>
    <row r="420" spans="1:13" x14ac:dyDescent="0.2">
      <c r="A420" s="60"/>
      <c r="B420" s="26"/>
      <c r="C420" s="31"/>
      <c r="D420" s="33"/>
      <c r="E420" s="72"/>
      <c r="F420" s="71"/>
      <c r="G420" s="211" t="str">
        <f>IF(F420&lt;&gt;0,IF(IF(IF((F420-('DADOS GERAIS'!$B$19-C420)*'DADOS GERAIS'!$B$23)&lt;'DADOS GERAIS'!$B$24,(F420-('DADOS GERAIS'!$B$19-C420)*'DADOS GERAIS'!$B$23),'DADOS GERAIS'!$B$24)&lt;('DADOS GERAIS'!$B$20-C420)*'DADOS GERAIS'!$B$23+12,IF((F420-('DADOS GERAIS'!$B$19-C420)*'DADOS GERAIS'!$B$23)&lt;'DADOS GERAIS'!$B$24,(F420-('DADOS GERAIS'!$B$19-C420)*'DADOS GERAIS'!$B$23),'DADOS GERAIS'!$B$24),('DADOS GERAIS'!$B$20-C420)*'DADOS GERAIS'!$B$23+12)&lt;0,0,IF(IF((F420-('DADOS GERAIS'!$B$19-C420)*'DADOS GERAIS'!$B$23)&lt;'DADOS GERAIS'!$B$24,(F420-('DADOS GERAIS'!$B$19-C420)*'DADOS GERAIS'!$B$23),'DADOS GERAIS'!$B$24)&lt;('DADOS GERAIS'!$B$20-C420)*'DADOS GERAIS'!$B$23+12,IF((F420-('DADOS GERAIS'!$B$19-C420)*'DADOS GERAIS'!$B$23)&lt;'DADOS GERAIS'!$B$24,(F420-('DADOS GERAIS'!$B$19-C420)*'DADOS GERAIS'!$B$23),'DADOS GERAIS'!$B$24),('DADOS GERAIS'!$B$20-C420)*'DADOS GERAIS'!$B$23+12)),"")</f>
        <v/>
      </c>
      <c r="H420" s="230" t="str">
        <f t="shared" si="12"/>
        <v/>
      </c>
      <c r="I420" s="232" t="str">
        <f t="shared" si="13"/>
        <v/>
      </c>
      <c r="J420" s="233" t="str">
        <f>IF(D420&lt;&gt;0,IF(H420&gt;F420,(I420*F420*D420)/'DADOS GERAIS'!$B$24,(I420*H420*D420)/'DADOS GERAIS'!$B$24),"")</f>
        <v/>
      </c>
      <c r="K420" s="2"/>
      <c r="L420" s="19"/>
      <c r="M420" s="242" t="str">
        <f>IF(D420="","",IF(E420&gt;$E$14,"ERRO",J420+((K420*D420)+(L420/'DADOS GERAIS'!$B$23*D420))/'DADOS GERAIS'!$B$24*$E420))</f>
        <v/>
      </c>
    </row>
    <row r="421" spans="1:13" x14ac:dyDescent="0.2">
      <c r="A421" s="60"/>
      <c r="B421" s="26"/>
      <c r="C421" s="31"/>
      <c r="D421" s="33"/>
      <c r="E421" s="72"/>
      <c r="F421" s="71"/>
      <c r="G421" s="211" t="str">
        <f>IF(F421&lt;&gt;0,IF(IF(IF((F421-('DADOS GERAIS'!$B$19-C421)*'DADOS GERAIS'!$B$23)&lt;'DADOS GERAIS'!$B$24,(F421-('DADOS GERAIS'!$B$19-C421)*'DADOS GERAIS'!$B$23),'DADOS GERAIS'!$B$24)&lt;('DADOS GERAIS'!$B$20-C421)*'DADOS GERAIS'!$B$23+12,IF((F421-('DADOS GERAIS'!$B$19-C421)*'DADOS GERAIS'!$B$23)&lt;'DADOS GERAIS'!$B$24,(F421-('DADOS GERAIS'!$B$19-C421)*'DADOS GERAIS'!$B$23),'DADOS GERAIS'!$B$24),('DADOS GERAIS'!$B$20-C421)*'DADOS GERAIS'!$B$23+12)&lt;0,0,IF(IF((F421-('DADOS GERAIS'!$B$19-C421)*'DADOS GERAIS'!$B$23)&lt;'DADOS GERAIS'!$B$24,(F421-('DADOS GERAIS'!$B$19-C421)*'DADOS GERAIS'!$B$23),'DADOS GERAIS'!$B$24)&lt;('DADOS GERAIS'!$B$20-C421)*'DADOS GERAIS'!$B$23+12,IF((F421-('DADOS GERAIS'!$B$19-C421)*'DADOS GERAIS'!$B$23)&lt;'DADOS GERAIS'!$B$24,(F421-('DADOS GERAIS'!$B$19-C421)*'DADOS GERAIS'!$B$23),'DADOS GERAIS'!$B$24),('DADOS GERAIS'!$B$20-C421)*'DADOS GERAIS'!$B$23+12)),"")</f>
        <v/>
      </c>
      <c r="H421" s="230" t="str">
        <f t="shared" si="12"/>
        <v/>
      </c>
      <c r="I421" s="232" t="str">
        <f t="shared" si="13"/>
        <v/>
      </c>
      <c r="J421" s="233" t="str">
        <f>IF(D421&lt;&gt;0,IF(H421&gt;F421,(I421*F421*D421)/'DADOS GERAIS'!$B$24,(I421*H421*D421)/'DADOS GERAIS'!$B$24),"")</f>
        <v/>
      </c>
      <c r="K421" s="2"/>
      <c r="L421" s="19"/>
      <c r="M421" s="242" t="str">
        <f>IF(D421="","",IF(E421&gt;$E$14,"ERRO",J421+((K421*D421)+(L421/'DADOS GERAIS'!$B$23*D421))/'DADOS GERAIS'!$B$24*$E421))</f>
        <v/>
      </c>
    </row>
    <row r="422" spans="1:13" x14ac:dyDescent="0.2">
      <c r="A422" s="60"/>
      <c r="B422" s="26"/>
      <c r="C422" s="31"/>
      <c r="D422" s="33"/>
      <c r="E422" s="72"/>
      <c r="F422" s="71"/>
      <c r="G422" s="211" t="str">
        <f>IF(F422&lt;&gt;0,IF(IF(IF((F422-('DADOS GERAIS'!$B$19-C422)*'DADOS GERAIS'!$B$23)&lt;'DADOS GERAIS'!$B$24,(F422-('DADOS GERAIS'!$B$19-C422)*'DADOS GERAIS'!$B$23),'DADOS GERAIS'!$B$24)&lt;('DADOS GERAIS'!$B$20-C422)*'DADOS GERAIS'!$B$23+12,IF((F422-('DADOS GERAIS'!$B$19-C422)*'DADOS GERAIS'!$B$23)&lt;'DADOS GERAIS'!$B$24,(F422-('DADOS GERAIS'!$B$19-C422)*'DADOS GERAIS'!$B$23),'DADOS GERAIS'!$B$24),('DADOS GERAIS'!$B$20-C422)*'DADOS GERAIS'!$B$23+12)&lt;0,0,IF(IF((F422-('DADOS GERAIS'!$B$19-C422)*'DADOS GERAIS'!$B$23)&lt;'DADOS GERAIS'!$B$24,(F422-('DADOS GERAIS'!$B$19-C422)*'DADOS GERAIS'!$B$23),'DADOS GERAIS'!$B$24)&lt;('DADOS GERAIS'!$B$20-C422)*'DADOS GERAIS'!$B$23+12,IF((F422-('DADOS GERAIS'!$B$19-C422)*'DADOS GERAIS'!$B$23)&lt;'DADOS GERAIS'!$B$24,(F422-('DADOS GERAIS'!$B$19-C422)*'DADOS GERAIS'!$B$23),'DADOS GERAIS'!$B$24),('DADOS GERAIS'!$B$20-C422)*'DADOS GERAIS'!$B$23+12)),"")</f>
        <v/>
      </c>
      <c r="H422" s="230" t="str">
        <f t="shared" si="12"/>
        <v/>
      </c>
      <c r="I422" s="232" t="str">
        <f t="shared" si="13"/>
        <v/>
      </c>
      <c r="J422" s="233" t="str">
        <f>IF(D422&lt;&gt;0,IF(H422&gt;F422,(I422*F422*D422)/'DADOS GERAIS'!$B$24,(I422*H422*D422)/'DADOS GERAIS'!$B$24),"")</f>
        <v/>
      </c>
      <c r="K422" s="2"/>
      <c r="L422" s="19"/>
      <c r="M422" s="242" t="str">
        <f>IF(D422="","",IF(E422&gt;$E$14,"ERRO",J422+((K422*D422)+(L422/'DADOS GERAIS'!$B$23*D422))/'DADOS GERAIS'!$B$24*$E422))</f>
        <v/>
      </c>
    </row>
    <row r="423" spans="1:13" x14ac:dyDescent="0.2">
      <c r="A423" s="60"/>
      <c r="B423" s="26"/>
      <c r="C423" s="31"/>
      <c r="D423" s="33"/>
      <c r="E423" s="72"/>
      <c r="F423" s="71"/>
      <c r="G423" s="211" t="str">
        <f>IF(F423&lt;&gt;0,IF(IF(IF((F423-('DADOS GERAIS'!$B$19-C423)*'DADOS GERAIS'!$B$23)&lt;'DADOS GERAIS'!$B$24,(F423-('DADOS GERAIS'!$B$19-C423)*'DADOS GERAIS'!$B$23),'DADOS GERAIS'!$B$24)&lt;('DADOS GERAIS'!$B$20-C423)*'DADOS GERAIS'!$B$23+12,IF((F423-('DADOS GERAIS'!$B$19-C423)*'DADOS GERAIS'!$B$23)&lt;'DADOS GERAIS'!$B$24,(F423-('DADOS GERAIS'!$B$19-C423)*'DADOS GERAIS'!$B$23),'DADOS GERAIS'!$B$24),('DADOS GERAIS'!$B$20-C423)*'DADOS GERAIS'!$B$23+12)&lt;0,0,IF(IF((F423-('DADOS GERAIS'!$B$19-C423)*'DADOS GERAIS'!$B$23)&lt;'DADOS GERAIS'!$B$24,(F423-('DADOS GERAIS'!$B$19-C423)*'DADOS GERAIS'!$B$23),'DADOS GERAIS'!$B$24)&lt;('DADOS GERAIS'!$B$20-C423)*'DADOS GERAIS'!$B$23+12,IF((F423-('DADOS GERAIS'!$B$19-C423)*'DADOS GERAIS'!$B$23)&lt;'DADOS GERAIS'!$B$24,(F423-('DADOS GERAIS'!$B$19-C423)*'DADOS GERAIS'!$B$23),'DADOS GERAIS'!$B$24),('DADOS GERAIS'!$B$20-C423)*'DADOS GERAIS'!$B$23+12)),"")</f>
        <v/>
      </c>
      <c r="H423" s="230" t="str">
        <f t="shared" si="12"/>
        <v/>
      </c>
      <c r="I423" s="232" t="str">
        <f t="shared" si="13"/>
        <v/>
      </c>
      <c r="J423" s="233" t="str">
        <f>IF(D423&lt;&gt;0,IF(H423&gt;F423,(I423*F423*D423)/'DADOS GERAIS'!$B$24,(I423*H423*D423)/'DADOS GERAIS'!$B$24),"")</f>
        <v/>
      </c>
      <c r="K423" s="2"/>
      <c r="L423" s="19"/>
      <c r="M423" s="242" t="str">
        <f>IF(D423="","",IF(E423&gt;$E$14,"ERRO",J423+((K423*D423)+(L423/'DADOS GERAIS'!$B$23*D423))/'DADOS GERAIS'!$B$24*$E423))</f>
        <v/>
      </c>
    </row>
    <row r="424" spans="1:13" x14ac:dyDescent="0.2">
      <c r="A424" s="60"/>
      <c r="B424" s="26"/>
      <c r="C424" s="31"/>
      <c r="D424" s="33"/>
      <c r="E424" s="72"/>
      <c r="F424" s="71"/>
      <c r="G424" s="211" t="str">
        <f>IF(F424&lt;&gt;0,IF(IF(IF((F424-('DADOS GERAIS'!$B$19-C424)*'DADOS GERAIS'!$B$23)&lt;'DADOS GERAIS'!$B$24,(F424-('DADOS GERAIS'!$B$19-C424)*'DADOS GERAIS'!$B$23),'DADOS GERAIS'!$B$24)&lt;('DADOS GERAIS'!$B$20-C424)*'DADOS GERAIS'!$B$23+12,IF((F424-('DADOS GERAIS'!$B$19-C424)*'DADOS GERAIS'!$B$23)&lt;'DADOS GERAIS'!$B$24,(F424-('DADOS GERAIS'!$B$19-C424)*'DADOS GERAIS'!$B$23),'DADOS GERAIS'!$B$24),('DADOS GERAIS'!$B$20-C424)*'DADOS GERAIS'!$B$23+12)&lt;0,0,IF(IF((F424-('DADOS GERAIS'!$B$19-C424)*'DADOS GERAIS'!$B$23)&lt;'DADOS GERAIS'!$B$24,(F424-('DADOS GERAIS'!$B$19-C424)*'DADOS GERAIS'!$B$23),'DADOS GERAIS'!$B$24)&lt;('DADOS GERAIS'!$B$20-C424)*'DADOS GERAIS'!$B$23+12,IF((F424-('DADOS GERAIS'!$B$19-C424)*'DADOS GERAIS'!$B$23)&lt;'DADOS GERAIS'!$B$24,(F424-('DADOS GERAIS'!$B$19-C424)*'DADOS GERAIS'!$B$23),'DADOS GERAIS'!$B$24),('DADOS GERAIS'!$B$20-C424)*'DADOS GERAIS'!$B$23+12)),"")</f>
        <v/>
      </c>
      <c r="H424" s="230" t="str">
        <f t="shared" si="12"/>
        <v/>
      </c>
      <c r="I424" s="232" t="str">
        <f t="shared" si="13"/>
        <v/>
      </c>
      <c r="J424" s="233" t="str">
        <f>IF(D424&lt;&gt;0,IF(H424&gt;F424,(I424*F424*D424)/'DADOS GERAIS'!$B$24,(I424*H424*D424)/'DADOS GERAIS'!$B$24),"")</f>
        <v/>
      </c>
      <c r="K424" s="2"/>
      <c r="L424" s="19"/>
      <c r="M424" s="242" t="str">
        <f>IF(D424="","",IF(E424&gt;$E$14,"ERRO",J424+((K424*D424)+(L424/'DADOS GERAIS'!$B$23*D424))/'DADOS GERAIS'!$B$24*$E424))</f>
        <v/>
      </c>
    </row>
    <row r="425" spans="1:13" x14ac:dyDescent="0.2">
      <c r="A425" s="60"/>
      <c r="B425" s="26"/>
      <c r="C425" s="31"/>
      <c r="D425" s="33"/>
      <c r="E425" s="72"/>
      <c r="F425" s="71"/>
      <c r="G425" s="211" t="str">
        <f>IF(F425&lt;&gt;0,IF(IF(IF((F425-('DADOS GERAIS'!$B$19-C425)*'DADOS GERAIS'!$B$23)&lt;'DADOS GERAIS'!$B$24,(F425-('DADOS GERAIS'!$B$19-C425)*'DADOS GERAIS'!$B$23),'DADOS GERAIS'!$B$24)&lt;('DADOS GERAIS'!$B$20-C425)*'DADOS GERAIS'!$B$23+12,IF((F425-('DADOS GERAIS'!$B$19-C425)*'DADOS GERAIS'!$B$23)&lt;'DADOS GERAIS'!$B$24,(F425-('DADOS GERAIS'!$B$19-C425)*'DADOS GERAIS'!$B$23),'DADOS GERAIS'!$B$24),('DADOS GERAIS'!$B$20-C425)*'DADOS GERAIS'!$B$23+12)&lt;0,0,IF(IF((F425-('DADOS GERAIS'!$B$19-C425)*'DADOS GERAIS'!$B$23)&lt;'DADOS GERAIS'!$B$24,(F425-('DADOS GERAIS'!$B$19-C425)*'DADOS GERAIS'!$B$23),'DADOS GERAIS'!$B$24)&lt;('DADOS GERAIS'!$B$20-C425)*'DADOS GERAIS'!$B$23+12,IF((F425-('DADOS GERAIS'!$B$19-C425)*'DADOS GERAIS'!$B$23)&lt;'DADOS GERAIS'!$B$24,(F425-('DADOS GERAIS'!$B$19-C425)*'DADOS GERAIS'!$B$23),'DADOS GERAIS'!$B$24),('DADOS GERAIS'!$B$20-C425)*'DADOS GERAIS'!$B$23+12)),"")</f>
        <v/>
      </c>
      <c r="H425" s="230" t="str">
        <f t="shared" si="12"/>
        <v/>
      </c>
      <c r="I425" s="232" t="str">
        <f t="shared" si="13"/>
        <v/>
      </c>
      <c r="J425" s="233" t="str">
        <f>IF(D425&lt;&gt;0,IF(H425&gt;F425,(I425*F425*D425)/'DADOS GERAIS'!$B$24,(I425*H425*D425)/'DADOS GERAIS'!$B$24),"")</f>
        <v/>
      </c>
      <c r="K425" s="2"/>
      <c r="L425" s="19"/>
      <c r="M425" s="242" t="str">
        <f>IF(D425="","",IF(E425&gt;$E$14,"ERRO",J425+((K425*D425)+(L425/'DADOS GERAIS'!$B$23*D425))/'DADOS GERAIS'!$B$24*$E425))</f>
        <v/>
      </c>
    </row>
    <row r="426" spans="1:13" x14ac:dyDescent="0.2">
      <c r="A426" s="60"/>
      <c r="B426" s="26"/>
      <c r="C426" s="31"/>
      <c r="D426" s="33"/>
      <c r="E426" s="72"/>
      <c r="F426" s="71"/>
      <c r="G426" s="211" t="str">
        <f>IF(F426&lt;&gt;0,IF(IF(IF((F426-('DADOS GERAIS'!$B$19-C426)*'DADOS GERAIS'!$B$23)&lt;'DADOS GERAIS'!$B$24,(F426-('DADOS GERAIS'!$B$19-C426)*'DADOS GERAIS'!$B$23),'DADOS GERAIS'!$B$24)&lt;('DADOS GERAIS'!$B$20-C426)*'DADOS GERAIS'!$B$23+12,IF((F426-('DADOS GERAIS'!$B$19-C426)*'DADOS GERAIS'!$B$23)&lt;'DADOS GERAIS'!$B$24,(F426-('DADOS GERAIS'!$B$19-C426)*'DADOS GERAIS'!$B$23),'DADOS GERAIS'!$B$24),('DADOS GERAIS'!$B$20-C426)*'DADOS GERAIS'!$B$23+12)&lt;0,0,IF(IF((F426-('DADOS GERAIS'!$B$19-C426)*'DADOS GERAIS'!$B$23)&lt;'DADOS GERAIS'!$B$24,(F426-('DADOS GERAIS'!$B$19-C426)*'DADOS GERAIS'!$B$23),'DADOS GERAIS'!$B$24)&lt;('DADOS GERAIS'!$B$20-C426)*'DADOS GERAIS'!$B$23+12,IF((F426-('DADOS GERAIS'!$B$19-C426)*'DADOS GERAIS'!$B$23)&lt;'DADOS GERAIS'!$B$24,(F426-('DADOS GERAIS'!$B$19-C426)*'DADOS GERAIS'!$B$23),'DADOS GERAIS'!$B$24),('DADOS GERAIS'!$B$20-C426)*'DADOS GERAIS'!$B$23+12)),"")</f>
        <v/>
      </c>
      <c r="H426" s="230" t="str">
        <f t="shared" si="12"/>
        <v/>
      </c>
      <c r="I426" s="232" t="str">
        <f t="shared" si="13"/>
        <v/>
      </c>
      <c r="J426" s="233" t="str">
        <f>IF(D426&lt;&gt;0,IF(H426&gt;F426,(I426*F426*D426)/'DADOS GERAIS'!$B$24,(I426*H426*D426)/'DADOS GERAIS'!$B$24),"")</f>
        <v/>
      </c>
      <c r="K426" s="2"/>
      <c r="L426" s="19"/>
      <c r="M426" s="242" t="str">
        <f>IF(D426="","",IF(E426&gt;$E$14,"ERRO",J426+((K426*D426)+(L426/'DADOS GERAIS'!$B$23*D426))/'DADOS GERAIS'!$B$24*$E426))</f>
        <v/>
      </c>
    </row>
    <row r="427" spans="1:13" x14ac:dyDescent="0.2">
      <c r="A427" s="60"/>
      <c r="B427" s="26"/>
      <c r="C427" s="31"/>
      <c r="D427" s="33"/>
      <c r="E427" s="72"/>
      <c r="F427" s="71"/>
      <c r="G427" s="211" t="str">
        <f>IF(F427&lt;&gt;0,IF(IF(IF((F427-('DADOS GERAIS'!$B$19-C427)*'DADOS GERAIS'!$B$23)&lt;'DADOS GERAIS'!$B$24,(F427-('DADOS GERAIS'!$B$19-C427)*'DADOS GERAIS'!$B$23),'DADOS GERAIS'!$B$24)&lt;('DADOS GERAIS'!$B$20-C427)*'DADOS GERAIS'!$B$23+12,IF((F427-('DADOS GERAIS'!$B$19-C427)*'DADOS GERAIS'!$B$23)&lt;'DADOS GERAIS'!$B$24,(F427-('DADOS GERAIS'!$B$19-C427)*'DADOS GERAIS'!$B$23),'DADOS GERAIS'!$B$24),('DADOS GERAIS'!$B$20-C427)*'DADOS GERAIS'!$B$23+12)&lt;0,0,IF(IF((F427-('DADOS GERAIS'!$B$19-C427)*'DADOS GERAIS'!$B$23)&lt;'DADOS GERAIS'!$B$24,(F427-('DADOS GERAIS'!$B$19-C427)*'DADOS GERAIS'!$B$23),'DADOS GERAIS'!$B$24)&lt;('DADOS GERAIS'!$B$20-C427)*'DADOS GERAIS'!$B$23+12,IF((F427-('DADOS GERAIS'!$B$19-C427)*'DADOS GERAIS'!$B$23)&lt;'DADOS GERAIS'!$B$24,(F427-('DADOS GERAIS'!$B$19-C427)*'DADOS GERAIS'!$B$23),'DADOS GERAIS'!$B$24),('DADOS GERAIS'!$B$20-C427)*'DADOS GERAIS'!$B$23+12)),"")</f>
        <v/>
      </c>
      <c r="H427" s="230" t="str">
        <f t="shared" si="12"/>
        <v/>
      </c>
      <c r="I427" s="232" t="str">
        <f t="shared" si="13"/>
        <v/>
      </c>
      <c r="J427" s="233" t="str">
        <f>IF(D427&lt;&gt;0,IF(H427&gt;F427,(I427*F427*D427)/'DADOS GERAIS'!$B$24,(I427*H427*D427)/'DADOS GERAIS'!$B$24),"")</f>
        <v/>
      </c>
      <c r="K427" s="2"/>
      <c r="L427" s="19"/>
      <c r="M427" s="242" t="str">
        <f>IF(D427="","",IF(E427&gt;$E$14,"ERRO",J427+((K427*D427)+(L427/'DADOS GERAIS'!$B$23*D427))/'DADOS GERAIS'!$B$24*$E427))</f>
        <v/>
      </c>
    </row>
    <row r="428" spans="1:13" x14ac:dyDescent="0.2">
      <c r="A428" s="60"/>
      <c r="B428" s="26"/>
      <c r="C428" s="31"/>
      <c r="D428" s="33"/>
      <c r="E428" s="72"/>
      <c r="F428" s="71"/>
      <c r="G428" s="211" t="str">
        <f>IF(F428&lt;&gt;0,IF(IF(IF((F428-('DADOS GERAIS'!$B$19-C428)*'DADOS GERAIS'!$B$23)&lt;'DADOS GERAIS'!$B$24,(F428-('DADOS GERAIS'!$B$19-C428)*'DADOS GERAIS'!$B$23),'DADOS GERAIS'!$B$24)&lt;('DADOS GERAIS'!$B$20-C428)*'DADOS GERAIS'!$B$23+12,IF((F428-('DADOS GERAIS'!$B$19-C428)*'DADOS GERAIS'!$B$23)&lt;'DADOS GERAIS'!$B$24,(F428-('DADOS GERAIS'!$B$19-C428)*'DADOS GERAIS'!$B$23),'DADOS GERAIS'!$B$24),('DADOS GERAIS'!$B$20-C428)*'DADOS GERAIS'!$B$23+12)&lt;0,0,IF(IF((F428-('DADOS GERAIS'!$B$19-C428)*'DADOS GERAIS'!$B$23)&lt;'DADOS GERAIS'!$B$24,(F428-('DADOS GERAIS'!$B$19-C428)*'DADOS GERAIS'!$B$23),'DADOS GERAIS'!$B$24)&lt;('DADOS GERAIS'!$B$20-C428)*'DADOS GERAIS'!$B$23+12,IF((F428-('DADOS GERAIS'!$B$19-C428)*'DADOS GERAIS'!$B$23)&lt;'DADOS GERAIS'!$B$24,(F428-('DADOS GERAIS'!$B$19-C428)*'DADOS GERAIS'!$B$23),'DADOS GERAIS'!$B$24),('DADOS GERAIS'!$B$20-C428)*'DADOS GERAIS'!$B$23+12)),"")</f>
        <v/>
      </c>
      <c r="H428" s="230" t="str">
        <f t="shared" si="12"/>
        <v/>
      </c>
      <c r="I428" s="232" t="str">
        <f t="shared" si="13"/>
        <v/>
      </c>
      <c r="J428" s="233" t="str">
        <f>IF(D428&lt;&gt;0,IF(H428&gt;F428,(I428*F428*D428)/'DADOS GERAIS'!$B$24,(I428*H428*D428)/'DADOS GERAIS'!$B$24),"")</f>
        <v/>
      </c>
      <c r="K428" s="2"/>
      <c r="L428" s="19"/>
      <c r="M428" s="242" t="str">
        <f>IF(D428="","",IF(E428&gt;$E$14,"ERRO",J428+((K428*D428)+(L428/'DADOS GERAIS'!$B$23*D428))/'DADOS GERAIS'!$B$24*$E428))</f>
        <v/>
      </c>
    </row>
    <row r="429" spans="1:13" x14ac:dyDescent="0.2">
      <c r="A429" s="60"/>
      <c r="B429" s="26"/>
      <c r="C429" s="31"/>
      <c r="D429" s="33"/>
      <c r="E429" s="72"/>
      <c r="F429" s="71"/>
      <c r="G429" s="211" t="str">
        <f>IF(F429&lt;&gt;0,IF(IF(IF((F429-('DADOS GERAIS'!$B$19-C429)*'DADOS GERAIS'!$B$23)&lt;'DADOS GERAIS'!$B$24,(F429-('DADOS GERAIS'!$B$19-C429)*'DADOS GERAIS'!$B$23),'DADOS GERAIS'!$B$24)&lt;('DADOS GERAIS'!$B$20-C429)*'DADOS GERAIS'!$B$23+12,IF((F429-('DADOS GERAIS'!$B$19-C429)*'DADOS GERAIS'!$B$23)&lt;'DADOS GERAIS'!$B$24,(F429-('DADOS GERAIS'!$B$19-C429)*'DADOS GERAIS'!$B$23),'DADOS GERAIS'!$B$24),('DADOS GERAIS'!$B$20-C429)*'DADOS GERAIS'!$B$23+12)&lt;0,0,IF(IF((F429-('DADOS GERAIS'!$B$19-C429)*'DADOS GERAIS'!$B$23)&lt;'DADOS GERAIS'!$B$24,(F429-('DADOS GERAIS'!$B$19-C429)*'DADOS GERAIS'!$B$23),'DADOS GERAIS'!$B$24)&lt;('DADOS GERAIS'!$B$20-C429)*'DADOS GERAIS'!$B$23+12,IF((F429-('DADOS GERAIS'!$B$19-C429)*'DADOS GERAIS'!$B$23)&lt;'DADOS GERAIS'!$B$24,(F429-('DADOS GERAIS'!$B$19-C429)*'DADOS GERAIS'!$B$23),'DADOS GERAIS'!$B$24),('DADOS GERAIS'!$B$20-C429)*'DADOS GERAIS'!$B$23+12)),"")</f>
        <v/>
      </c>
      <c r="H429" s="230" t="str">
        <f t="shared" si="12"/>
        <v/>
      </c>
      <c r="I429" s="232" t="str">
        <f t="shared" si="13"/>
        <v/>
      </c>
      <c r="J429" s="233" t="str">
        <f>IF(D429&lt;&gt;0,IF(H429&gt;F429,(I429*F429*D429)/'DADOS GERAIS'!$B$24,(I429*H429*D429)/'DADOS GERAIS'!$B$24),"")</f>
        <v/>
      </c>
      <c r="K429" s="2"/>
      <c r="L429" s="19"/>
      <c r="M429" s="242" t="str">
        <f>IF(D429="","",IF(E429&gt;$E$14,"ERRO",J429+((K429*D429)+(L429/'DADOS GERAIS'!$B$23*D429))/'DADOS GERAIS'!$B$24*$E429))</f>
        <v/>
      </c>
    </row>
    <row r="430" spans="1:13" x14ac:dyDescent="0.2">
      <c r="A430" s="60"/>
      <c r="B430" s="26"/>
      <c r="C430" s="31"/>
      <c r="D430" s="33"/>
      <c r="E430" s="72"/>
      <c r="F430" s="71"/>
      <c r="G430" s="211" t="str">
        <f>IF(F430&lt;&gt;0,IF(IF(IF((F430-('DADOS GERAIS'!$B$19-C430)*'DADOS GERAIS'!$B$23)&lt;'DADOS GERAIS'!$B$24,(F430-('DADOS GERAIS'!$B$19-C430)*'DADOS GERAIS'!$B$23),'DADOS GERAIS'!$B$24)&lt;('DADOS GERAIS'!$B$20-C430)*'DADOS GERAIS'!$B$23+12,IF((F430-('DADOS GERAIS'!$B$19-C430)*'DADOS GERAIS'!$B$23)&lt;'DADOS GERAIS'!$B$24,(F430-('DADOS GERAIS'!$B$19-C430)*'DADOS GERAIS'!$B$23),'DADOS GERAIS'!$B$24),('DADOS GERAIS'!$B$20-C430)*'DADOS GERAIS'!$B$23+12)&lt;0,0,IF(IF((F430-('DADOS GERAIS'!$B$19-C430)*'DADOS GERAIS'!$B$23)&lt;'DADOS GERAIS'!$B$24,(F430-('DADOS GERAIS'!$B$19-C430)*'DADOS GERAIS'!$B$23),'DADOS GERAIS'!$B$24)&lt;('DADOS GERAIS'!$B$20-C430)*'DADOS GERAIS'!$B$23+12,IF((F430-('DADOS GERAIS'!$B$19-C430)*'DADOS GERAIS'!$B$23)&lt;'DADOS GERAIS'!$B$24,(F430-('DADOS GERAIS'!$B$19-C430)*'DADOS GERAIS'!$B$23),'DADOS GERAIS'!$B$24),('DADOS GERAIS'!$B$20-C430)*'DADOS GERAIS'!$B$23+12)),"")</f>
        <v/>
      </c>
      <c r="H430" s="230" t="str">
        <f t="shared" si="12"/>
        <v/>
      </c>
      <c r="I430" s="232" t="str">
        <f t="shared" si="13"/>
        <v/>
      </c>
      <c r="J430" s="233" t="str">
        <f>IF(D430&lt;&gt;0,IF(H430&gt;F430,(I430*F430*D430)/'DADOS GERAIS'!$B$24,(I430*H430*D430)/'DADOS GERAIS'!$B$24),"")</f>
        <v/>
      </c>
      <c r="K430" s="2"/>
      <c r="L430" s="19"/>
      <c r="M430" s="242" t="str">
        <f>IF(D430="","",IF(E430&gt;$E$14,"ERRO",J430+((K430*D430)+(L430/'DADOS GERAIS'!$B$23*D430))/'DADOS GERAIS'!$B$24*$E430))</f>
        <v/>
      </c>
    </row>
    <row r="431" spans="1:13" x14ac:dyDescent="0.2">
      <c r="A431" s="60"/>
      <c r="B431" s="26"/>
      <c r="C431" s="31"/>
      <c r="D431" s="33"/>
      <c r="E431" s="72"/>
      <c r="F431" s="71"/>
      <c r="G431" s="211" t="str">
        <f>IF(F431&lt;&gt;0,IF(IF(IF((F431-('DADOS GERAIS'!$B$19-C431)*'DADOS GERAIS'!$B$23)&lt;'DADOS GERAIS'!$B$24,(F431-('DADOS GERAIS'!$B$19-C431)*'DADOS GERAIS'!$B$23),'DADOS GERAIS'!$B$24)&lt;('DADOS GERAIS'!$B$20-C431)*'DADOS GERAIS'!$B$23+12,IF((F431-('DADOS GERAIS'!$B$19-C431)*'DADOS GERAIS'!$B$23)&lt;'DADOS GERAIS'!$B$24,(F431-('DADOS GERAIS'!$B$19-C431)*'DADOS GERAIS'!$B$23),'DADOS GERAIS'!$B$24),('DADOS GERAIS'!$B$20-C431)*'DADOS GERAIS'!$B$23+12)&lt;0,0,IF(IF((F431-('DADOS GERAIS'!$B$19-C431)*'DADOS GERAIS'!$B$23)&lt;'DADOS GERAIS'!$B$24,(F431-('DADOS GERAIS'!$B$19-C431)*'DADOS GERAIS'!$B$23),'DADOS GERAIS'!$B$24)&lt;('DADOS GERAIS'!$B$20-C431)*'DADOS GERAIS'!$B$23+12,IF((F431-('DADOS GERAIS'!$B$19-C431)*'DADOS GERAIS'!$B$23)&lt;'DADOS GERAIS'!$B$24,(F431-('DADOS GERAIS'!$B$19-C431)*'DADOS GERAIS'!$B$23),'DADOS GERAIS'!$B$24),('DADOS GERAIS'!$B$20-C431)*'DADOS GERAIS'!$B$23+12)),"")</f>
        <v/>
      </c>
      <c r="H431" s="230" t="str">
        <f t="shared" si="12"/>
        <v/>
      </c>
      <c r="I431" s="232" t="str">
        <f t="shared" si="13"/>
        <v/>
      </c>
      <c r="J431" s="233" t="str">
        <f>IF(D431&lt;&gt;0,IF(H431&gt;F431,(I431*F431*D431)/'DADOS GERAIS'!$B$24,(I431*H431*D431)/'DADOS GERAIS'!$B$24),"")</f>
        <v/>
      </c>
      <c r="K431" s="2"/>
      <c r="L431" s="19"/>
      <c r="M431" s="242" t="str">
        <f>IF(D431="","",IF(E431&gt;$E$14,"ERRO",J431+((K431*D431)+(L431/'DADOS GERAIS'!$B$23*D431))/'DADOS GERAIS'!$B$24*$E431))</f>
        <v/>
      </c>
    </row>
    <row r="432" spans="1:13" x14ac:dyDescent="0.2">
      <c r="A432" s="60"/>
      <c r="B432" s="26"/>
      <c r="C432" s="31"/>
      <c r="D432" s="33"/>
      <c r="E432" s="72"/>
      <c r="F432" s="71"/>
      <c r="G432" s="211" t="str">
        <f>IF(F432&lt;&gt;0,IF(IF(IF((F432-('DADOS GERAIS'!$B$19-C432)*'DADOS GERAIS'!$B$23)&lt;'DADOS GERAIS'!$B$24,(F432-('DADOS GERAIS'!$B$19-C432)*'DADOS GERAIS'!$B$23),'DADOS GERAIS'!$B$24)&lt;('DADOS GERAIS'!$B$20-C432)*'DADOS GERAIS'!$B$23+12,IF((F432-('DADOS GERAIS'!$B$19-C432)*'DADOS GERAIS'!$B$23)&lt;'DADOS GERAIS'!$B$24,(F432-('DADOS GERAIS'!$B$19-C432)*'DADOS GERAIS'!$B$23),'DADOS GERAIS'!$B$24),('DADOS GERAIS'!$B$20-C432)*'DADOS GERAIS'!$B$23+12)&lt;0,0,IF(IF((F432-('DADOS GERAIS'!$B$19-C432)*'DADOS GERAIS'!$B$23)&lt;'DADOS GERAIS'!$B$24,(F432-('DADOS GERAIS'!$B$19-C432)*'DADOS GERAIS'!$B$23),'DADOS GERAIS'!$B$24)&lt;('DADOS GERAIS'!$B$20-C432)*'DADOS GERAIS'!$B$23+12,IF((F432-('DADOS GERAIS'!$B$19-C432)*'DADOS GERAIS'!$B$23)&lt;'DADOS GERAIS'!$B$24,(F432-('DADOS GERAIS'!$B$19-C432)*'DADOS GERAIS'!$B$23),'DADOS GERAIS'!$B$24),('DADOS GERAIS'!$B$20-C432)*'DADOS GERAIS'!$B$23+12)),"")</f>
        <v/>
      </c>
      <c r="H432" s="230" t="str">
        <f t="shared" si="12"/>
        <v/>
      </c>
      <c r="I432" s="232" t="str">
        <f t="shared" si="13"/>
        <v/>
      </c>
      <c r="J432" s="233" t="str">
        <f>IF(D432&lt;&gt;0,IF(H432&gt;F432,(I432*F432*D432)/'DADOS GERAIS'!$B$24,(I432*H432*D432)/'DADOS GERAIS'!$B$24),"")</f>
        <v/>
      </c>
      <c r="K432" s="2"/>
      <c r="L432" s="19"/>
      <c r="M432" s="242" t="str">
        <f>IF(D432="","",IF(E432&gt;$E$14,"ERRO",J432+((K432*D432)+(L432/'DADOS GERAIS'!$B$23*D432))/'DADOS GERAIS'!$B$24*$E432))</f>
        <v/>
      </c>
    </row>
    <row r="433" spans="1:13" x14ac:dyDescent="0.2">
      <c r="A433" s="60"/>
      <c r="B433" s="26"/>
      <c r="C433" s="31"/>
      <c r="D433" s="33"/>
      <c r="E433" s="72"/>
      <c r="F433" s="71"/>
      <c r="G433" s="211" t="str">
        <f>IF(F433&lt;&gt;0,IF(IF(IF((F433-('DADOS GERAIS'!$B$19-C433)*'DADOS GERAIS'!$B$23)&lt;'DADOS GERAIS'!$B$24,(F433-('DADOS GERAIS'!$B$19-C433)*'DADOS GERAIS'!$B$23),'DADOS GERAIS'!$B$24)&lt;('DADOS GERAIS'!$B$20-C433)*'DADOS GERAIS'!$B$23+12,IF((F433-('DADOS GERAIS'!$B$19-C433)*'DADOS GERAIS'!$B$23)&lt;'DADOS GERAIS'!$B$24,(F433-('DADOS GERAIS'!$B$19-C433)*'DADOS GERAIS'!$B$23),'DADOS GERAIS'!$B$24),('DADOS GERAIS'!$B$20-C433)*'DADOS GERAIS'!$B$23+12)&lt;0,0,IF(IF((F433-('DADOS GERAIS'!$B$19-C433)*'DADOS GERAIS'!$B$23)&lt;'DADOS GERAIS'!$B$24,(F433-('DADOS GERAIS'!$B$19-C433)*'DADOS GERAIS'!$B$23),'DADOS GERAIS'!$B$24)&lt;('DADOS GERAIS'!$B$20-C433)*'DADOS GERAIS'!$B$23+12,IF((F433-('DADOS GERAIS'!$B$19-C433)*'DADOS GERAIS'!$B$23)&lt;'DADOS GERAIS'!$B$24,(F433-('DADOS GERAIS'!$B$19-C433)*'DADOS GERAIS'!$B$23),'DADOS GERAIS'!$B$24),('DADOS GERAIS'!$B$20-C433)*'DADOS GERAIS'!$B$23+12)),"")</f>
        <v/>
      </c>
      <c r="H433" s="230" t="str">
        <f t="shared" si="12"/>
        <v/>
      </c>
      <c r="I433" s="232" t="str">
        <f t="shared" si="13"/>
        <v/>
      </c>
      <c r="J433" s="233" t="str">
        <f>IF(D433&lt;&gt;0,IF(H433&gt;F433,(I433*F433*D433)/'DADOS GERAIS'!$B$24,(I433*H433*D433)/'DADOS GERAIS'!$B$24),"")</f>
        <v/>
      </c>
      <c r="K433" s="2"/>
      <c r="L433" s="19"/>
      <c r="M433" s="242" t="str">
        <f>IF(D433="","",IF(E433&gt;$E$14,"ERRO",J433+((K433*D433)+(L433/'DADOS GERAIS'!$B$23*D433))/'DADOS GERAIS'!$B$24*$E433))</f>
        <v/>
      </c>
    </row>
    <row r="434" spans="1:13" x14ac:dyDescent="0.2">
      <c r="A434" s="60"/>
      <c r="B434" s="26"/>
      <c r="C434" s="31"/>
      <c r="D434" s="33"/>
      <c r="E434" s="72"/>
      <c r="F434" s="71"/>
      <c r="G434" s="211" t="str">
        <f>IF(F434&lt;&gt;0,IF(IF(IF((F434-('DADOS GERAIS'!$B$19-C434)*'DADOS GERAIS'!$B$23)&lt;'DADOS GERAIS'!$B$24,(F434-('DADOS GERAIS'!$B$19-C434)*'DADOS GERAIS'!$B$23),'DADOS GERAIS'!$B$24)&lt;('DADOS GERAIS'!$B$20-C434)*'DADOS GERAIS'!$B$23+12,IF((F434-('DADOS GERAIS'!$B$19-C434)*'DADOS GERAIS'!$B$23)&lt;'DADOS GERAIS'!$B$24,(F434-('DADOS GERAIS'!$B$19-C434)*'DADOS GERAIS'!$B$23),'DADOS GERAIS'!$B$24),('DADOS GERAIS'!$B$20-C434)*'DADOS GERAIS'!$B$23+12)&lt;0,0,IF(IF((F434-('DADOS GERAIS'!$B$19-C434)*'DADOS GERAIS'!$B$23)&lt;'DADOS GERAIS'!$B$24,(F434-('DADOS GERAIS'!$B$19-C434)*'DADOS GERAIS'!$B$23),'DADOS GERAIS'!$B$24)&lt;('DADOS GERAIS'!$B$20-C434)*'DADOS GERAIS'!$B$23+12,IF((F434-('DADOS GERAIS'!$B$19-C434)*'DADOS GERAIS'!$B$23)&lt;'DADOS GERAIS'!$B$24,(F434-('DADOS GERAIS'!$B$19-C434)*'DADOS GERAIS'!$B$23),'DADOS GERAIS'!$B$24),('DADOS GERAIS'!$B$20-C434)*'DADOS GERAIS'!$B$23+12)),"")</f>
        <v/>
      </c>
      <c r="H434" s="230" t="str">
        <f t="shared" si="12"/>
        <v/>
      </c>
      <c r="I434" s="232" t="str">
        <f t="shared" si="13"/>
        <v/>
      </c>
      <c r="J434" s="233" t="str">
        <f>IF(D434&lt;&gt;0,IF(H434&gt;F434,(I434*F434*D434)/'DADOS GERAIS'!$B$24,(I434*H434*D434)/'DADOS GERAIS'!$B$24),"")</f>
        <v/>
      </c>
      <c r="K434" s="2"/>
      <c r="L434" s="19"/>
      <c r="M434" s="242" t="str">
        <f>IF(D434="","",IF(E434&gt;$E$14,"ERRO",J434+((K434*D434)+(L434/'DADOS GERAIS'!$B$23*D434))/'DADOS GERAIS'!$B$24*$E434))</f>
        <v/>
      </c>
    </row>
    <row r="435" spans="1:13" x14ac:dyDescent="0.2">
      <c r="A435" s="60"/>
      <c r="B435" s="26"/>
      <c r="C435" s="31"/>
      <c r="D435" s="33"/>
      <c r="E435" s="72"/>
      <c r="F435" s="71"/>
      <c r="G435" s="211" t="str">
        <f>IF(F435&lt;&gt;0,IF(IF(IF((F435-('DADOS GERAIS'!$B$19-C435)*'DADOS GERAIS'!$B$23)&lt;'DADOS GERAIS'!$B$24,(F435-('DADOS GERAIS'!$B$19-C435)*'DADOS GERAIS'!$B$23),'DADOS GERAIS'!$B$24)&lt;('DADOS GERAIS'!$B$20-C435)*'DADOS GERAIS'!$B$23+12,IF((F435-('DADOS GERAIS'!$B$19-C435)*'DADOS GERAIS'!$B$23)&lt;'DADOS GERAIS'!$B$24,(F435-('DADOS GERAIS'!$B$19-C435)*'DADOS GERAIS'!$B$23),'DADOS GERAIS'!$B$24),('DADOS GERAIS'!$B$20-C435)*'DADOS GERAIS'!$B$23+12)&lt;0,0,IF(IF((F435-('DADOS GERAIS'!$B$19-C435)*'DADOS GERAIS'!$B$23)&lt;'DADOS GERAIS'!$B$24,(F435-('DADOS GERAIS'!$B$19-C435)*'DADOS GERAIS'!$B$23),'DADOS GERAIS'!$B$24)&lt;('DADOS GERAIS'!$B$20-C435)*'DADOS GERAIS'!$B$23+12,IF((F435-('DADOS GERAIS'!$B$19-C435)*'DADOS GERAIS'!$B$23)&lt;'DADOS GERAIS'!$B$24,(F435-('DADOS GERAIS'!$B$19-C435)*'DADOS GERAIS'!$B$23),'DADOS GERAIS'!$B$24),('DADOS GERAIS'!$B$20-C435)*'DADOS GERAIS'!$B$23+12)),"")</f>
        <v/>
      </c>
      <c r="H435" s="230" t="str">
        <f t="shared" si="12"/>
        <v/>
      </c>
      <c r="I435" s="232" t="str">
        <f t="shared" si="13"/>
        <v/>
      </c>
      <c r="J435" s="233" t="str">
        <f>IF(D435&lt;&gt;0,IF(H435&gt;F435,(I435*F435*D435)/'DADOS GERAIS'!$B$24,(I435*H435*D435)/'DADOS GERAIS'!$B$24),"")</f>
        <v/>
      </c>
      <c r="K435" s="2"/>
      <c r="L435" s="19"/>
      <c r="M435" s="242" t="str">
        <f>IF(D435="","",IF(E435&gt;$E$14,"ERRO",J435+((K435*D435)+(L435/'DADOS GERAIS'!$B$23*D435))/'DADOS GERAIS'!$B$24*$E435))</f>
        <v/>
      </c>
    </row>
    <row r="436" spans="1:13" x14ac:dyDescent="0.2">
      <c r="A436" s="60"/>
      <c r="B436" s="26"/>
      <c r="C436" s="31"/>
      <c r="D436" s="33"/>
      <c r="E436" s="72"/>
      <c r="F436" s="71"/>
      <c r="G436" s="211" t="str">
        <f>IF(F436&lt;&gt;0,IF(IF(IF((F436-('DADOS GERAIS'!$B$19-C436)*'DADOS GERAIS'!$B$23)&lt;'DADOS GERAIS'!$B$24,(F436-('DADOS GERAIS'!$B$19-C436)*'DADOS GERAIS'!$B$23),'DADOS GERAIS'!$B$24)&lt;('DADOS GERAIS'!$B$20-C436)*'DADOS GERAIS'!$B$23+12,IF((F436-('DADOS GERAIS'!$B$19-C436)*'DADOS GERAIS'!$B$23)&lt;'DADOS GERAIS'!$B$24,(F436-('DADOS GERAIS'!$B$19-C436)*'DADOS GERAIS'!$B$23),'DADOS GERAIS'!$B$24),('DADOS GERAIS'!$B$20-C436)*'DADOS GERAIS'!$B$23+12)&lt;0,0,IF(IF((F436-('DADOS GERAIS'!$B$19-C436)*'DADOS GERAIS'!$B$23)&lt;'DADOS GERAIS'!$B$24,(F436-('DADOS GERAIS'!$B$19-C436)*'DADOS GERAIS'!$B$23),'DADOS GERAIS'!$B$24)&lt;('DADOS GERAIS'!$B$20-C436)*'DADOS GERAIS'!$B$23+12,IF((F436-('DADOS GERAIS'!$B$19-C436)*'DADOS GERAIS'!$B$23)&lt;'DADOS GERAIS'!$B$24,(F436-('DADOS GERAIS'!$B$19-C436)*'DADOS GERAIS'!$B$23),'DADOS GERAIS'!$B$24),('DADOS GERAIS'!$B$20-C436)*'DADOS GERAIS'!$B$23+12)),"")</f>
        <v/>
      </c>
      <c r="H436" s="230" t="str">
        <f t="shared" si="12"/>
        <v/>
      </c>
      <c r="I436" s="232" t="str">
        <f t="shared" si="13"/>
        <v/>
      </c>
      <c r="J436" s="233" t="str">
        <f>IF(D436&lt;&gt;0,IF(H436&gt;F436,(I436*F436*D436)/'DADOS GERAIS'!$B$24,(I436*H436*D436)/'DADOS GERAIS'!$B$24),"")</f>
        <v/>
      </c>
      <c r="K436" s="2"/>
      <c r="L436" s="19"/>
      <c r="M436" s="242" t="str">
        <f>IF(D436="","",IF(E436&gt;$E$14,"ERRO",J436+((K436*D436)+(L436/'DADOS GERAIS'!$B$23*D436))/'DADOS GERAIS'!$B$24*$E436))</f>
        <v/>
      </c>
    </row>
    <row r="437" spans="1:13" x14ac:dyDescent="0.2">
      <c r="A437" s="60"/>
      <c r="B437" s="26"/>
      <c r="C437" s="31"/>
      <c r="D437" s="33"/>
      <c r="E437" s="72"/>
      <c r="F437" s="71"/>
      <c r="G437" s="211" t="str">
        <f>IF(F437&lt;&gt;0,IF(IF(IF((F437-('DADOS GERAIS'!$B$19-C437)*'DADOS GERAIS'!$B$23)&lt;'DADOS GERAIS'!$B$24,(F437-('DADOS GERAIS'!$B$19-C437)*'DADOS GERAIS'!$B$23),'DADOS GERAIS'!$B$24)&lt;('DADOS GERAIS'!$B$20-C437)*'DADOS GERAIS'!$B$23+12,IF((F437-('DADOS GERAIS'!$B$19-C437)*'DADOS GERAIS'!$B$23)&lt;'DADOS GERAIS'!$B$24,(F437-('DADOS GERAIS'!$B$19-C437)*'DADOS GERAIS'!$B$23),'DADOS GERAIS'!$B$24),('DADOS GERAIS'!$B$20-C437)*'DADOS GERAIS'!$B$23+12)&lt;0,0,IF(IF((F437-('DADOS GERAIS'!$B$19-C437)*'DADOS GERAIS'!$B$23)&lt;'DADOS GERAIS'!$B$24,(F437-('DADOS GERAIS'!$B$19-C437)*'DADOS GERAIS'!$B$23),'DADOS GERAIS'!$B$24)&lt;('DADOS GERAIS'!$B$20-C437)*'DADOS GERAIS'!$B$23+12,IF((F437-('DADOS GERAIS'!$B$19-C437)*'DADOS GERAIS'!$B$23)&lt;'DADOS GERAIS'!$B$24,(F437-('DADOS GERAIS'!$B$19-C437)*'DADOS GERAIS'!$B$23),'DADOS GERAIS'!$B$24),('DADOS GERAIS'!$B$20-C437)*'DADOS GERAIS'!$B$23+12)),"")</f>
        <v/>
      </c>
      <c r="H437" s="230" t="str">
        <f t="shared" si="12"/>
        <v/>
      </c>
      <c r="I437" s="232" t="str">
        <f t="shared" si="13"/>
        <v/>
      </c>
      <c r="J437" s="233" t="str">
        <f>IF(D437&lt;&gt;0,IF(H437&gt;F437,(I437*F437*D437)/'DADOS GERAIS'!$B$24,(I437*H437*D437)/'DADOS GERAIS'!$B$24),"")</f>
        <v/>
      </c>
      <c r="K437" s="2"/>
      <c r="L437" s="19"/>
      <c r="M437" s="242" t="str">
        <f>IF(D437="","",IF(E437&gt;$E$14,"ERRO",J437+((K437*D437)+(L437/'DADOS GERAIS'!$B$23*D437))/'DADOS GERAIS'!$B$24*$E437))</f>
        <v/>
      </c>
    </row>
    <row r="438" spans="1:13" x14ac:dyDescent="0.2">
      <c r="A438" s="60"/>
      <c r="B438" s="26"/>
      <c r="C438" s="31"/>
      <c r="D438" s="33"/>
      <c r="E438" s="72"/>
      <c r="F438" s="71"/>
      <c r="G438" s="211" t="str">
        <f>IF(F438&lt;&gt;0,IF(IF(IF((F438-('DADOS GERAIS'!$B$19-C438)*'DADOS GERAIS'!$B$23)&lt;'DADOS GERAIS'!$B$24,(F438-('DADOS GERAIS'!$B$19-C438)*'DADOS GERAIS'!$B$23),'DADOS GERAIS'!$B$24)&lt;('DADOS GERAIS'!$B$20-C438)*'DADOS GERAIS'!$B$23+12,IF((F438-('DADOS GERAIS'!$B$19-C438)*'DADOS GERAIS'!$B$23)&lt;'DADOS GERAIS'!$B$24,(F438-('DADOS GERAIS'!$B$19-C438)*'DADOS GERAIS'!$B$23),'DADOS GERAIS'!$B$24),('DADOS GERAIS'!$B$20-C438)*'DADOS GERAIS'!$B$23+12)&lt;0,0,IF(IF((F438-('DADOS GERAIS'!$B$19-C438)*'DADOS GERAIS'!$B$23)&lt;'DADOS GERAIS'!$B$24,(F438-('DADOS GERAIS'!$B$19-C438)*'DADOS GERAIS'!$B$23),'DADOS GERAIS'!$B$24)&lt;('DADOS GERAIS'!$B$20-C438)*'DADOS GERAIS'!$B$23+12,IF((F438-('DADOS GERAIS'!$B$19-C438)*'DADOS GERAIS'!$B$23)&lt;'DADOS GERAIS'!$B$24,(F438-('DADOS GERAIS'!$B$19-C438)*'DADOS GERAIS'!$B$23),'DADOS GERAIS'!$B$24),('DADOS GERAIS'!$B$20-C438)*'DADOS GERAIS'!$B$23+12)),"")</f>
        <v/>
      </c>
      <c r="H438" s="230" t="str">
        <f t="shared" si="12"/>
        <v/>
      </c>
      <c r="I438" s="232" t="str">
        <f t="shared" si="13"/>
        <v/>
      </c>
      <c r="J438" s="233" t="str">
        <f>IF(D438&lt;&gt;0,IF(H438&gt;F438,(I438*F438*D438)/'DADOS GERAIS'!$B$24,(I438*H438*D438)/'DADOS GERAIS'!$B$24),"")</f>
        <v/>
      </c>
      <c r="K438" s="2"/>
      <c r="L438" s="19"/>
      <c r="M438" s="242" t="str">
        <f>IF(D438="","",IF(E438&gt;$E$14,"ERRO",J438+((K438*D438)+(L438/'DADOS GERAIS'!$B$23*D438))/'DADOS GERAIS'!$B$24*$E438))</f>
        <v/>
      </c>
    </row>
    <row r="439" spans="1:13" x14ac:dyDescent="0.2">
      <c r="A439" s="60"/>
      <c r="B439" s="26"/>
      <c r="C439" s="31"/>
      <c r="D439" s="33"/>
      <c r="E439" s="72"/>
      <c r="F439" s="71"/>
      <c r="G439" s="211" t="str">
        <f>IF(F439&lt;&gt;0,IF(IF(IF((F439-('DADOS GERAIS'!$B$19-C439)*'DADOS GERAIS'!$B$23)&lt;'DADOS GERAIS'!$B$24,(F439-('DADOS GERAIS'!$B$19-C439)*'DADOS GERAIS'!$B$23),'DADOS GERAIS'!$B$24)&lt;('DADOS GERAIS'!$B$20-C439)*'DADOS GERAIS'!$B$23+12,IF((F439-('DADOS GERAIS'!$B$19-C439)*'DADOS GERAIS'!$B$23)&lt;'DADOS GERAIS'!$B$24,(F439-('DADOS GERAIS'!$B$19-C439)*'DADOS GERAIS'!$B$23),'DADOS GERAIS'!$B$24),('DADOS GERAIS'!$B$20-C439)*'DADOS GERAIS'!$B$23+12)&lt;0,0,IF(IF((F439-('DADOS GERAIS'!$B$19-C439)*'DADOS GERAIS'!$B$23)&lt;'DADOS GERAIS'!$B$24,(F439-('DADOS GERAIS'!$B$19-C439)*'DADOS GERAIS'!$B$23),'DADOS GERAIS'!$B$24)&lt;('DADOS GERAIS'!$B$20-C439)*'DADOS GERAIS'!$B$23+12,IF((F439-('DADOS GERAIS'!$B$19-C439)*'DADOS GERAIS'!$B$23)&lt;'DADOS GERAIS'!$B$24,(F439-('DADOS GERAIS'!$B$19-C439)*'DADOS GERAIS'!$B$23),'DADOS GERAIS'!$B$24),('DADOS GERAIS'!$B$20-C439)*'DADOS GERAIS'!$B$23+12)),"")</f>
        <v/>
      </c>
      <c r="H439" s="230" t="str">
        <f t="shared" si="12"/>
        <v/>
      </c>
      <c r="I439" s="232" t="str">
        <f t="shared" si="13"/>
        <v/>
      </c>
      <c r="J439" s="233" t="str">
        <f>IF(D439&lt;&gt;0,IF(H439&gt;F439,(I439*F439*D439)/'DADOS GERAIS'!$B$24,(I439*H439*D439)/'DADOS GERAIS'!$B$24),"")</f>
        <v/>
      </c>
      <c r="K439" s="2"/>
      <c r="L439" s="19"/>
      <c r="M439" s="242" t="str">
        <f>IF(D439="","",IF(E439&gt;$E$14,"ERRO",J439+((K439*D439)+(L439/'DADOS GERAIS'!$B$23*D439))/'DADOS GERAIS'!$B$24*$E439))</f>
        <v/>
      </c>
    </row>
    <row r="440" spans="1:13" x14ac:dyDescent="0.2">
      <c r="A440" s="60"/>
      <c r="B440" s="26"/>
      <c r="C440" s="31"/>
      <c r="D440" s="33"/>
      <c r="E440" s="72"/>
      <c r="F440" s="71"/>
      <c r="G440" s="211" t="str">
        <f>IF(F440&lt;&gt;0,IF(IF(IF((F440-('DADOS GERAIS'!$B$19-C440)*'DADOS GERAIS'!$B$23)&lt;'DADOS GERAIS'!$B$24,(F440-('DADOS GERAIS'!$B$19-C440)*'DADOS GERAIS'!$B$23),'DADOS GERAIS'!$B$24)&lt;('DADOS GERAIS'!$B$20-C440)*'DADOS GERAIS'!$B$23+12,IF((F440-('DADOS GERAIS'!$B$19-C440)*'DADOS GERAIS'!$B$23)&lt;'DADOS GERAIS'!$B$24,(F440-('DADOS GERAIS'!$B$19-C440)*'DADOS GERAIS'!$B$23),'DADOS GERAIS'!$B$24),('DADOS GERAIS'!$B$20-C440)*'DADOS GERAIS'!$B$23+12)&lt;0,0,IF(IF((F440-('DADOS GERAIS'!$B$19-C440)*'DADOS GERAIS'!$B$23)&lt;'DADOS GERAIS'!$B$24,(F440-('DADOS GERAIS'!$B$19-C440)*'DADOS GERAIS'!$B$23),'DADOS GERAIS'!$B$24)&lt;('DADOS GERAIS'!$B$20-C440)*'DADOS GERAIS'!$B$23+12,IF((F440-('DADOS GERAIS'!$B$19-C440)*'DADOS GERAIS'!$B$23)&lt;'DADOS GERAIS'!$B$24,(F440-('DADOS GERAIS'!$B$19-C440)*'DADOS GERAIS'!$B$23),'DADOS GERAIS'!$B$24),('DADOS GERAIS'!$B$20-C440)*'DADOS GERAIS'!$B$23+12)),"")</f>
        <v/>
      </c>
      <c r="H440" s="230" t="str">
        <f t="shared" si="12"/>
        <v/>
      </c>
      <c r="I440" s="232" t="str">
        <f t="shared" si="13"/>
        <v/>
      </c>
      <c r="J440" s="233" t="str">
        <f>IF(D440&lt;&gt;0,IF(H440&gt;F440,(I440*F440*D440)/'DADOS GERAIS'!$B$24,(I440*H440*D440)/'DADOS GERAIS'!$B$24),"")</f>
        <v/>
      </c>
      <c r="K440" s="2"/>
      <c r="L440" s="19"/>
      <c r="M440" s="242" t="str">
        <f>IF(D440="","",IF(E440&gt;$E$14,"ERRO",J440+((K440*D440)+(L440/'DADOS GERAIS'!$B$23*D440))/'DADOS GERAIS'!$B$24*$E440))</f>
        <v/>
      </c>
    </row>
    <row r="441" spans="1:13" x14ac:dyDescent="0.2">
      <c r="A441" s="60"/>
      <c r="B441" s="26"/>
      <c r="C441" s="31"/>
      <c r="D441" s="33"/>
      <c r="E441" s="72"/>
      <c r="F441" s="71"/>
      <c r="G441" s="211" t="str">
        <f>IF(F441&lt;&gt;0,IF(IF(IF((F441-('DADOS GERAIS'!$B$19-C441)*'DADOS GERAIS'!$B$23)&lt;'DADOS GERAIS'!$B$24,(F441-('DADOS GERAIS'!$B$19-C441)*'DADOS GERAIS'!$B$23),'DADOS GERAIS'!$B$24)&lt;('DADOS GERAIS'!$B$20-C441)*'DADOS GERAIS'!$B$23+12,IF((F441-('DADOS GERAIS'!$B$19-C441)*'DADOS GERAIS'!$B$23)&lt;'DADOS GERAIS'!$B$24,(F441-('DADOS GERAIS'!$B$19-C441)*'DADOS GERAIS'!$B$23),'DADOS GERAIS'!$B$24),('DADOS GERAIS'!$B$20-C441)*'DADOS GERAIS'!$B$23+12)&lt;0,0,IF(IF((F441-('DADOS GERAIS'!$B$19-C441)*'DADOS GERAIS'!$B$23)&lt;'DADOS GERAIS'!$B$24,(F441-('DADOS GERAIS'!$B$19-C441)*'DADOS GERAIS'!$B$23),'DADOS GERAIS'!$B$24)&lt;('DADOS GERAIS'!$B$20-C441)*'DADOS GERAIS'!$B$23+12,IF((F441-('DADOS GERAIS'!$B$19-C441)*'DADOS GERAIS'!$B$23)&lt;'DADOS GERAIS'!$B$24,(F441-('DADOS GERAIS'!$B$19-C441)*'DADOS GERAIS'!$B$23),'DADOS GERAIS'!$B$24),('DADOS GERAIS'!$B$20-C441)*'DADOS GERAIS'!$B$23+12)),"")</f>
        <v/>
      </c>
      <c r="H441" s="230" t="str">
        <f t="shared" si="12"/>
        <v/>
      </c>
      <c r="I441" s="232" t="str">
        <f t="shared" si="13"/>
        <v/>
      </c>
      <c r="J441" s="233" t="str">
        <f>IF(D441&lt;&gt;0,IF(H441&gt;F441,(I441*F441*D441)/'DADOS GERAIS'!$B$24,(I441*H441*D441)/'DADOS GERAIS'!$B$24),"")</f>
        <v/>
      </c>
      <c r="K441" s="2"/>
      <c r="L441" s="19"/>
      <c r="M441" s="242" t="str">
        <f>IF(D441="","",IF(E441&gt;$E$14,"ERRO",J441+((K441*D441)+(L441/'DADOS GERAIS'!$B$23*D441))/'DADOS GERAIS'!$B$24*$E441))</f>
        <v/>
      </c>
    </row>
    <row r="442" spans="1:13" x14ac:dyDescent="0.2">
      <c r="A442" s="60"/>
      <c r="B442" s="26"/>
      <c r="C442" s="31"/>
      <c r="D442" s="33"/>
      <c r="E442" s="72"/>
      <c r="F442" s="71"/>
      <c r="G442" s="211" t="str">
        <f>IF(F442&lt;&gt;0,IF(IF(IF((F442-('DADOS GERAIS'!$B$19-C442)*'DADOS GERAIS'!$B$23)&lt;'DADOS GERAIS'!$B$24,(F442-('DADOS GERAIS'!$B$19-C442)*'DADOS GERAIS'!$B$23),'DADOS GERAIS'!$B$24)&lt;('DADOS GERAIS'!$B$20-C442)*'DADOS GERAIS'!$B$23+12,IF((F442-('DADOS GERAIS'!$B$19-C442)*'DADOS GERAIS'!$B$23)&lt;'DADOS GERAIS'!$B$24,(F442-('DADOS GERAIS'!$B$19-C442)*'DADOS GERAIS'!$B$23),'DADOS GERAIS'!$B$24),('DADOS GERAIS'!$B$20-C442)*'DADOS GERAIS'!$B$23+12)&lt;0,0,IF(IF((F442-('DADOS GERAIS'!$B$19-C442)*'DADOS GERAIS'!$B$23)&lt;'DADOS GERAIS'!$B$24,(F442-('DADOS GERAIS'!$B$19-C442)*'DADOS GERAIS'!$B$23),'DADOS GERAIS'!$B$24)&lt;('DADOS GERAIS'!$B$20-C442)*'DADOS GERAIS'!$B$23+12,IF((F442-('DADOS GERAIS'!$B$19-C442)*'DADOS GERAIS'!$B$23)&lt;'DADOS GERAIS'!$B$24,(F442-('DADOS GERAIS'!$B$19-C442)*'DADOS GERAIS'!$B$23),'DADOS GERAIS'!$B$24),('DADOS GERAIS'!$B$20-C442)*'DADOS GERAIS'!$B$23+12)),"")</f>
        <v/>
      </c>
      <c r="H442" s="230" t="str">
        <f t="shared" si="12"/>
        <v/>
      </c>
      <c r="I442" s="232" t="str">
        <f t="shared" si="13"/>
        <v/>
      </c>
      <c r="J442" s="233" t="str">
        <f>IF(D442&lt;&gt;0,IF(H442&gt;F442,(I442*F442*D442)/'DADOS GERAIS'!$B$24,(I442*H442*D442)/'DADOS GERAIS'!$B$24),"")</f>
        <v/>
      </c>
      <c r="K442" s="2"/>
      <c r="L442" s="19"/>
      <c r="M442" s="242" t="str">
        <f>IF(D442="","",IF(E442&gt;$E$14,"ERRO",J442+((K442*D442)+(L442/'DADOS GERAIS'!$B$23*D442))/'DADOS GERAIS'!$B$24*$E442))</f>
        <v/>
      </c>
    </row>
    <row r="443" spans="1:13" x14ac:dyDescent="0.2">
      <c r="A443" s="60"/>
      <c r="B443" s="26"/>
      <c r="C443" s="31"/>
      <c r="D443" s="33"/>
      <c r="E443" s="72"/>
      <c r="F443" s="71"/>
      <c r="G443" s="211" t="str">
        <f>IF(F443&lt;&gt;0,IF(IF(IF((F443-('DADOS GERAIS'!$B$19-C443)*'DADOS GERAIS'!$B$23)&lt;'DADOS GERAIS'!$B$24,(F443-('DADOS GERAIS'!$B$19-C443)*'DADOS GERAIS'!$B$23),'DADOS GERAIS'!$B$24)&lt;('DADOS GERAIS'!$B$20-C443)*'DADOS GERAIS'!$B$23+12,IF((F443-('DADOS GERAIS'!$B$19-C443)*'DADOS GERAIS'!$B$23)&lt;'DADOS GERAIS'!$B$24,(F443-('DADOS GERAIS'!$B$19-C443)*'DADOS GERAIS'!$B$23),'DADOS GERAIS'!$B$24),('DADOS GERAIS'!$B$20-C443)*'DADOS GERAIS'!$B$23+12)&lt;0,0,IF(IF((F443-('DADOS GERAIS'!$B$19-C443)*'DADOS GERAIS'!$B$23)&lt;'DADOS GERAIS'!$B$24,(F443-('DADOS GERAIS'!$B$19-C443)*'DADOS GERAIS'!$B$23),'DADOS GERAIS'!$B$24)&lt;('DADOS GERAIS'!$B$20-C443)*'DADOS GERAIS'!$B$23+12,IF((F443-('DADOS GERAIS'!$B$19-C443)*'DADOS GERAIS'!$B$23)&lt;'DADOS GERAIS'!$B$24,(F443-('DADOS GERAIS'!$B$19-C443)*'DADOS GERAIS'!$B$23),'DADOS GERAIS'!$B$24),('DADOS GERAIS'!$B$20-C443)*'DADOS GERAIS'!$B$23+12)),"")</f>
        <v/>
      </c>
      <c r="H443" s="230" t="str">
        <f t="shared" si="12"/>
        <v/>
      </c>
      <c r="I443" s="232" t="str">
        <f t="shared" si="13"/>
        <v/>
      </c>
      <c r="J443" s="233" t="str">
        <f>IF(D443&lt;&gt;0,IF(H443&gt;F443,(I443*F443*D443)/'DADOS GERAIS'!$B$24,(I443*H443*D443)/'DADOS GERAIS'!$B$24),"")</f>
        <v/>
      </c>
      <c r="K443" s="2"/>
      <c r="L443" s="19"/>
      <c r="M443" s="242" t="str">
        <f>IF(D443="","",IF(E443&gt;$E$14,"ERRO",J443+((K443*D443)+(L443/'DADOS GERAIS'!$B$23*D443))/'DADOS GERAIS'!$B$24*$E443))</f>
        <v/>
      </c>
    </row>
    <row r="444" spans="1:13" x14ac:dyDescent="0.2">
      <c r="A444" s="60"/>
      <c r="B444" s="26"/>
      <c r="C444" s="31"/>
      <c r="D444" s="33"/>
      <c r="E444" s="72"/>
      <c r="F444" s="71"/>
      <c r="G444" s="211" t="str">
        <f>IF(F444&lt;&gt;0,IF(IF(IF((F444-('DADOS GERAIS'!$B$19-C444)*'DADOS GERAIS'!$B$23)&lt;'DADOS GERAIS'!$B$24,(F444-('DADOS GERAIS'!$B$19-C444)*'DADOS GERAIS'!$B$23),'DADOS GERAIS'!$B$24)&lt;('DADOS GERAIS'!$B$20-C444)*'DADOS GERAIS'!$B$23+12,IF((F444-('DADOS GERAIS'!$B$19-C444)*'DADOS GERAIS'!$B$23)&lt;'DADOS GERAIS'!$B$24,(F444-('DADOS GERAIS'!$B$19-C444)*'DADOS GERAIS'!$B$23),'DADOS GERAIS'!$B$24),('DADOS GERAIS'!$B$20-C444)*'DADOS GERAIS'!$B$23+12)&lt;0,0,IF(IF((F444-('DADOS GERAIS'!$B$19-C444)*'DADOS GERAIS'!$B$23)&lt;'DADOS GERAIS'!$B$24,(F444-('DADOS GERAIS'!$B$19-C444)*'DADOS GERAIS'!$B$23),'DADOS GERAIS'!$B$24)&lt;('DADOS GERAIS'!$B$20-C444)*'DADOS GERAIS'!$B$23+12,IF((F444-('DADOS GERAIS'!$B$19-C444)*'DADOS GERAIS'!$B$23)&lt;'DADOS GERAIS'!$B$24,(F444-('DADOS GERAIS'!$B$19-C444)*'DADOS GERAIS'!$B$23),'DADOS GERAIS'!$B$24),('DADOS GERAIS'!$B$20-C444)*'DADOS GERAIS'!$B$23+12)),"")</f>
        <v/>
      </c>
      <c r="H444" s="230" t="str">
        <f t="shared" si="12"/>
        <v/>
      </c>
      <c r="I444" s="232" t="str">
        <f t="shared" si="13"/>
        <v/>
      </c>
      <c r="J444" s="233" t="str">
        <f>IF(D444&lt;&gt;0,IF(H444&gt;F444,(I444*F444*D444)/'DADOS GERAIS'!$B$24,(I444*H444*D444)/'DADOS GERAIS'!$B$24),"")</f>
        <v/>
      </c>
      <c r="K444" s="2"/>
      <c r="L444" s="19"/>
      <c r="M444" s="242" t="str">
        <f>IF(D444="","",IF(E444&gt;$E$14,"ERRO",J444+((K444*D444)+(L444/'DADOS GERAIS'!$B$23*D444))/'DADOS GERAIS'!$B$24*$E444))</f>
        <v/>
      </c>
    </row>
    <row r="445" spans="1:13" x14ac:dyDescent="0.2">
      <c r="A445" s="60"/>
      <c r="B445" s="26"/>
      <c r="C445" s="31"/>
      <c r="D445" s="33"/>
      <c r="E445" s="72"/>
      <c r="F445" s="71"/>
      <c r="G445" s="211" t="str">
        <f>IF(F445&lt;&gt;0,IF(IF(IF((F445-('DADOS GERAIS'!$B$19-C445)*'DADOS GERAIS'!$B$23)&lt;'DADOS GERAIS'!$B$24,(F445-('DADOS GERAIS'!$B$19-C445)*'DADOS GERAIS'!$B$23),'DADOS GERAIS'!$B$24)&lt;('DADOS GERAIS'!$B$20-C445)*'DADOS GERAIS'!$B$23+12,IF((F445-('DADOS GERAIS'!$B$19-C445)*'DADOS GERAIS'!$B$23)&lt;'DADOS GERAIS'!$B$24,(F445-('DADOS GERAIS'!$B$19-C445)*'DADOS GERAIS'!$B$23),'DADOS GERAIS'!$B$24),('DADOS GERAIS'!$B$20-C445)*'DADOS GERAIS'!$B$23+12)&lt;0,0,IF(IF((F445-('DADOS GERAIS'!$B$19-C445)*'DADOS GERAIS'!$B$23)&lt;'DADOS GERAIS'!$B$24,(F445-('DADOS GERAIS'!$B$19-C445)*'DADOS GERAIS'!$B$23),'DADOS GERAIS'!$B$24)&lt;('DADOS GERAIS'!$B$20-C445)*'DADOS GERAIS'!$B$23+12,IF((F445-('DADOS GERAIS'!$B$19-C445)*'DADOS GERAIS'!$B$23)&lt;'DADOS GERAIS'!$B$24,(F445-('DADOS GERAIS'!$B$19-C445)*'DADOS GERAIS'!$B$23),'DADOS GERAIS'!$B$24),('DADOS GERAIS'!$B$20-C445)*'DADOS GERAIS'!$B$23+12)),"")</f>
        <v/>
      </c>
      <c r="H445" s="230" t="str">
        <f t="shared" si="12"/>
        <v/>
      </c>
      <c r="I445" s="232" t="str">
        <f t="shared" si="13"/>
        <v/>
      </c>
      <c r="J445" s="233" t="str">
        <f>IF(D445&lt;&gt;0,IF(H445&gt;F445,(I445*F445*D445)/'DADOS GERAIS'!$B$24,(I445*H445*D445)/'DADOS GERAIS'!$B$24),"")</f>
        <v/>
      </c>
      <c r="K445" s="2"/>
      <c r="L445" s="19"/>
      <c r="M445" s="242" t="str">
        <f>IF(D445="","",IF(E445&gt;$E$14,"ERRO",J445+((K445*D445)+(L445/'DADOS GERAIS'!$B$23*D445))/'DADOS GERAIS'!$B$24*$E445))</f>
        <v/>
      </c>
    </row>
    <row r="446" spans="1:13" x14ac:dyDescent="0.2">
      <c r="A446" s="60"/>
      <c r="B446" s="26"/>
      <c r="C446" s="31"/>
      <c r="D446" s="33"/>
      <c r="E446" s="72"/>
      <c r="F446" s="71"/>
      <c r="G446" s="211" t="str">
        <f>IF(F446&lt;&gt;0,IF(IF(IF((F446-('DADOS GERAIS'!$B$19-C446)*'DADOS GERAIS'!$B$23)&lt;'DADOS GERAIS'!$B$24,(F446-('DADOS GERAIS'!$B$19-C446)*'DADOS GERAIS'!$B$23),'DADOS GERAIS'!$B$24)&lt;('DADOS GERAIS'!$B$20-C446)*'DADOS GERAIS'!$B$23+12,IF((F446-('DADOS GERAIS'!$B$19-C446)*'DADOS GERAIS'!$B$23)&lt;'DADOS GERAIS'!$B$24,(F446-('DADOS GERAIS'!$B$19-C446)*'DADOS GERAIS'!$B$23),'DADOS GERAIS'!$B$24),('DADOS GERAIS'!$B$20-C446)*'DADOS GERAIS'!$B$23+12)&lt;0,0,IF(IF((F446-('DADOS GERAIS'!$B$19-C446)*'DADOS GERAIS'!$B$23)&lt;'DADOS GERAIS'!$B$24,(F446-('DADOS GERAIS'!$B$19-C446)*'DADOS GERAIS'!$B$23),'DADOS GERAIS'!$B$24)&lt;('DADOS GERAIS'!$B$20-C446)*'DADOS GERAIS'!$B$23+12,IF((F446-('DADOS GERAIS'!$B$19-C446)*'DADOS GERAIS'!$B$23)&lt;'DADOS GERAIS'!$B$24,(F446-('DADOS GERAIS'!$B$19-C446)*'DADOS GERAIS'!$B$23),'DADOS GERAIS'!$B$24),('DADOS GERAIS'!$B$20-C446)*'DADOS GERAIS'!$B$23+12)),"")</f>
        <v/>
      </c>
      <c r="H446" s="230" t="str">
        <f t="shared" si="12"/>
        <v/>
      </c>
      <c r="I446" s="232" t="str">
        <f t="shared" si="13"/>
        <v/>
      </c>
      <c r="J446" s="233" t="str">
        <f>IF(D446&lt;&gt;0,IF(H446&gt;F446,(I446*F446*D446)/'DADOS GERAIS'!$B$24,(I446*H446*D446)/'DADOS GERAIS'!$B$24),"")</f>
        <v/>
      </c>
      <c r="K446" s="2"/>
      <c r="L446" s="19"/>
      <c r="M446" s="242" t="str">
        <f>IF(D446="","",IF(E446&gt;$E$14,"ERRO",J446+((K446*D446)+(L446/'DADOS GERAIS'!$B$23*D446))/'DADOS GERAIS'!$B$24*$E446))</f>
        <v/>
      </c>
    </row>
    <row r="447" spans="1:13" x14ac:dyDescent="0.2">
      <c r="A447" s="60"/>
      <c r="B447" s="26"/>
      <c r="C447" s="31"/>
      <c r="D447" s="33"/>
      <c r="E447" s="72"/>
      <c r="F447" s="71"/>
      <c r="G447" s="211" t="str">
        <f>IF(F447&lt;&gt;0,IF(IF(IF((F447-('DADOS GERAIS'!$B$19-C447)*'DADOS GERAIS'!$B$23)&lt;'DADOS GERAIS'!$B$24,(F447-('DADOS GERAIS'!$B$19-C447)*'DADOS GERAIS'!$B$23),'DADOS GERAIS'!$B$24)&lt;('DADOS GERAIS'!$B$20-C447)*'DADOS GERAIS'!$B$23+12,IF((F447-('DADOS GERAIS'!$B$19-C447)*'DADOS GERAIS'!$B$23)&lt;'DADOS GERAIS'!$B$24,(F447-('DADOS GERAIS'!$B$19-C447)*'DADOS GERAIS'!$B$23),'DADOS GERAIS'!$B$24),('DADOS GERAIS'!$B$20-C447)*'DADOS GERAIS'!$B$23+12)&lt;0,0,IF(IF((F447-('DADOS GERAIS'!$B$19-C447)*'DADOS GERAIS'!$B$23)&lt;'DADOS GERAIS'!$B$24,(F447-('DADOS GERAIS'!$B$19-C447)*'DADOS GERAIS'!$B$23),'DADOS GERAIS'!$B$24)&lt;('DADOS GERAIS'!$B$20-C447)*'DADOS GERAIS'!$B$23+12,IF((F447-('DADOS GERAIS'!$B$19-C447)*'DADOS GERAIS'!$B$23)&lt;'DADOS GERAIS'!$B$24,(F447-('DADOS GERAIS'!$B$19-C447)*'DADOS GERAIS'!$B$23),'DADOS GERAIS'!$B$24),('DADOS GERAIS'!$B$20-C447)*'DADOS GERAIS'!$B$23+12)),"")</f>
        <v/>
      </c>
      <c r="H447" s="230" t="str">
        <f t="shared" si="12"/>
        <v/>
      </c>
      <c r="I447" s="232" t="str">
        <f t="shared" si="13"/>
        <v/>
      </c>
      <c r="J447" s="233" t="str">
        <f>IF(D447&lt;&gt;0,IF(H447&gt;F447,(I447*F447*D447)/'DADOS GERAIS'!$B$24,(I447*H447*D447)/'DADOS GERAIS'!$B$24),"")</f>
        <v/>
      </c>
      <c r="K447" s="2"/>
      <c r="L447" s="19"/>
      <c r="M447" s="242" t="str">
        <f>IF(D447="","",IF(E447&gt;$E$14,"ERRO",J447+((K447*D447)+(L447/'DADOS GERAIS'!$B$23*D447))/'DADOS GERAIS'!$B$24*$E447))</f>
        <v/>
      </c>
    </row>
    <row r="448" spans="1:13" x14ac:dyDescent="0.2">
      <c r="A448" s="60"/>
      <c r="B448" s="26"/>
      <c r="C448" s="31"/>
      <c r="D448" s="33"/>
      <c r="E448" s="72"/>
      <c r="F448" s="71"/>
      <c r="G448" s="211" t="str">
        <f>IF(F448&lt;&gt;0,IF(IF(IF((F448-('DADOS GERAIS'!$B$19-C448)*'DADOS GERAIS'!$B$23)&lt;'DADOS GERAIS'!$B$24,(F448-('DADOS GERAIS'!$B$19-C448)*'DADOS GERAIS'!$B$23),'DADOS GERAIS'!$B$24)&lt;('DADOS GERAIS'!$B$20-C448)*'DADOS GERAIS'!$B$23+12,IF((F448-('DADOS GERAIS'!$B$19-C448)*'DADOS GERAIS'!$B$23)&lt;'DADOS GERAIS'!$B$24,(F448-('DADOS GERAIS'!$B$19-C448)*'DADOS GERAIS'!$B$23),'DADOS GERAIS'!$B$24),('DADOS GERAIS'!$B$20-C448)*'DADOS GERAIS'!$B$23+12)&lt;0,0,IF(IF((F448-('DADOS GERAIS'!$B$19-C448)*'DADOS GERAIS'!$B$23)&lt;'DADOS GERAIS'!$B$24,(F448-('DADOS GERAIS'!$B$19-C448)*'DADOS GERAIS'!$B$23),'DADOS GERAIS'!$B$24)&lt;('DADOS GERAIS'!$B$20-C448)*'DADOS GERAIS'!$B$23+12,IF((F448-('DADOS GERAIS'!$B$19-C448)*'DADOS GERAIS'!$B$23)&lt;'DADOS GERAIS'!$B$24,(F448-('DADOS GERAIS'!$B$19-C448)*'DADOS GERAIS'!$B$23),'DADOS GERAIS'!$B$24),('DADOS GERAIS'!$B$20-C448)*'DADOS GERAIS'!$B$23+12)),"")</f>
        <v/>
      </c>
      <c r="H448" s="230" t="str">
        <f t="shared" si="12"/>
        <v/>
      </c>
      <c r="I448" s="232" t="str">
        <f t="shared" si="13"/>
        <v/>
      </c>
      <c r="J448" s="233" t="str">
        <f>IF(D448&lt;&gt;0,IF(H448&gt;F448,(I448*F448*D448)/'DADOS GERAIS'!$B$24,(I448*H448*D448)/'DADOS GERAIS'!$B$24),"")</f>
        <v/>
      </c>
      <c r="K448" s="2"/>
      <c r="L448" s="19"/>
      <c r="M448" s="242" t="str">
        <f>IF(D448="","",IF(E448&gt;$E$14,"ERRO",J448+((K448*D448)+(L448/'DADOS GERAIS'!$B$23*D448))/'DADOS GERAIS'!$B$24*$E448))</f>
        <v/>
      </c>
    </row>
    <row r="449" spans="1:13" x14ac:dyDescent="0.2">
      <c r="A449" s="60"/>
      <c r="B449" s="26"/>
      <c r="C449" s="31"/>
      <c r="D449" s="33"/>
      <c r="E449" s="72"/>
      <c r="F449" s="71"/>
      <c r="G449" s="211" t="str">
        <f>IF(F449&lt;&gt;0,IF(IF(IF((F449-('DADOS GERAIS'!$B$19-C449)*'DADOS GERAIS'!$B$23)&lt;'DADOS GERAIS'!$B$24,(F449-('DADOS GERAIS'!$B$19-C449)*'DADOS GERAIS'!$B$23),'DADOS GERAIS'!$B$24)&lt;('DADOS GERAIS'!$B$20-C449)*'DADOS GERAIS'!$B$23+12,IF((F449-('DADOS GERAIS'!$B$19-C449)*'DADOS GERAIS'!$B$23)&lt;'DADOS GERAIS'!$B$24,(F449-('DADOS GERAIS'!$B$19-C449)*'DADOS GERAIS'!$B$23),'DADOS GERAIS'!$B$24),('DADOS GERAIS'!$B$20-C449)*'DADOS GERAIS'!$B$23+12)&lt;0,0,IF(IF((F449-('DADOS GERAIS'!$B$19-C449)*'DADOS GERAIS'!$B$23)&lt;'DADOS GERAIS'!$B$24,(F449-('DADOS GERAIS'!$B$19-C449)*'DADOS GERAIS'!$B$23),'DADOS GERAIS'!$B$24)&lt;('DADOS GERAIS'!$B$20-C449)*'DADOS GERAIS'!$B$23+12,IF((F449-('DADOS GERAIS'!$B$19-C449)*'DADOS GERAIS'!$B$23)&lt;'DADOS GERAIS'!$B$24,(F449-('DADOS GERAIS'!$B$19-C449)*'DADOS GERAIS'!$B$23),'DADOS GERAIS'!$B$24),('DADOS GERAIS'!$B$20-C449)*'DADOS GERAIS'!$B$23+12)),"")</f>
        <v/>
      </c>
      <c r="H449" s="230" t="str">
        <f t="shared" si="12"/>
        <v/>
      </c>
      <c r="I449" s="232" t="str">
        <f t="shared" si="13"/>
        <v/>
      </c>
      <c r="J449" s="233" t="str">
        <f>IF(D449&lt;&gt;0,IF(H449&gt;F449,(I449*F449*D449)/'DADOS GERAIS'!$B$24,(I449*H449*D449)/'DADOS GERAIS'!$B$24),"")</f>
        <v/>
      </c>
      <c r="K449" s="2"/>
      <c r="L449" s="19"/>
      <c r="M449" s="242" t="str">
        <f>IF(D449="","",IF(E449&gt;$E$14,"ERRO",J449+((K449*D449)+(L449/'DADOS GERAIS'!$B$23*D449))/'DADOS GERAIS'!$B$24*$E449))</f>
        <v/>
      </c>
    </row>
    <row r="450" spans="1:13" x14ac:dyDescent="0.2">
      <c r="A450" s="60"/>
      <c r="B450" s="26"/>
      <c r="C450" s="31"/>
      <c r="D450" s="33"/>
      <c r="E450" s="72"/>
      <c r="F450" s="71"/>
      <c r="G450" s="211" t="str">
        <f>IF(F450&lt;&gt;0,IF(IF(IF((F450-('DADOS GERAIS'!$B$19-C450)*'DADOS GERAIS'!$B$23)&lt;'DADOS GERAIS'!$B$24,(F450-('DADOS GERAIS'!$B$19-C450)*'DADOS GERAIS'!$B$23),'DADOS GERAIS'!$B$24)&lt;('DADOS GERAIS'!$B$20-C450)*'DADOS GERAIS'!$B$23+12,IF((F450-('DADOS GERAIS'!$B$19-C450)*'DADOS GERAIS'!$B$23)&lt;'DADOS GERAIS'!$B$24,(F450-('DADOS GERAIS'!$B$19-C450)*'DADOS GERAIS'!$B$23),'DADOS GERAIS'!$B$24),('DADOS GERAIS'!$B$20-C450)*'DADOS GERAIS'!$B$23+12)&lt;0,0,IF(IF((F450-('DADOS GERAIS'!$B$19-C450)*'DADOS GERAIS'!$B$23)&lt;'DADOS GERAIS'!$B$24,(F450-('DADOS GERAIS'!$B$19-C450)*'DADOS GERAIS'!$B$23),'DADOS GERAIS'!$B$24)&lt;('DADOS GERAIS'!$B$20-C450)*'DADOS GERAIS'!$B$23+12,IF((F450-('DADOS GERAIS'!$B$19-C450)*'DADOS GERAIS'!$B$23)&lt;'DADOS GERAIS'!$B$24,(F450-('DADOS GERAIS'!$B$19-C450)*'DADOS GERAIS'!$B$23),'DADOS GERAIS'!$B$24),('DADOS GERAIS'!$B$20-C450)*'DADOS GERAIS'!$B$23+12)),"")</f>
        <v/>
      </c>
      <c r="H450" s="230" t="str">
        <f t="shared" si="12"/>
        <v/>
      </c>
      <c r="I450" s="232" t="str">
        <f t="shared" si="13"/>
        <v/>
      </c>
      <c r="J450" s="233" t="str">
        <f>IF(D450&lt;&gt;0,IF(H450&gt;F450,(I450*F450*D450)/'DADOS GERAIS'!$B$24,(I450*H450*D450)/'DADOS GERAIS'!$B$24),"")</f>
        <v/>
      </c>
      <c r="K450" s="2"/>
      <c r="L450" s="19"/>
      <c r="M450" s="242" t="str">
        <f>IF(D450="","",IF(E450&gt;$E$14,"ERRO",J450+((K450*D450)+(L450/'DADOS GERAIS'!$B$23*D450))/'DADOS GERAIS'!$B$24*$E450))</f>
        <v/>
      </c>
    </row>
    <row r="451" spans="1:13" x14ac:dyDescent="0.2">
      <c r="A451" s="60"/>
      <c r="B451" s="26"/>
      <c r="C451" s="31"/>
      <c r="D451" s="33"/>
      <c r="E451" s="72"/>
      <c r="F451" s="71"/>
      <c r="G451" s="211" t="str">
        <f>IF(F451&lt;&gt;0,IF(IF(IF((F451-('DADOS GERAIS'!$B$19-C451)*'DADOS GERAIS'!$B$23)&lt;'DADOS GERAIS'!$B$24,(F451-('DADOS GERAIS'!$B$19-C451)*'DADOS GERAIS'!$B$23),'DADOS GERAIS'!$B$24)&lt;('DADOS GERAIS'!$B$20-C451)*'DADOS GERAIS'!$B$23+12,IF((F451-('DADOS GERAIS'!$B$19-C451)*'DADOS GERAIS'!$B$23)&lt;'DADOS GERAIS'!$B$24,(F451-('DADOS GERAIS'!$B$19-C451)*'DADOS GERAIS'!$B$23),'DADOS GERAIS'!$B$24),('DADOS GERAIS'!$B$20-C451)*'DADOS GERAIS'!$B$23+12)&lt;0,0,IF(IF((F451-('DADOS GERAIS'!$B$19-C451)*'DADOS GERAIS'!$B$23)&lt;'DADOS GERAIS'!$B$24,(F451-('DADOS GERAIS'!$B$19-C451)*'DADOS GERAIS'!$B$23),'DADOS GERAIS'!$B$24)&lt;('DADOS GERAIS'!$B$20-C451)*'DADOS GERAIS'!$B$23+12,IF((F451-('DADOS GERAIS'!$B$19-C451)*'DADOS GERAIS'!$B$23)&lt;'DADOS GERAIS'!$B$24,(F451-('DADOS GERAIS'!$B$19-C451)*'DADOS GERAIS'!$B$23),'DADOS GERAIS'!$B$24),('DADOS GERAIS'!$B$20-C451)*'DADOS GERAIS'!$B$23+12)),"")</f>
        <v/>
      </c>
      <c r="H451" s="230" t="str">
        <f t="shared" si="12"/>
        <v/>
      </c>
      <c r="I451" s="232" t="str">
        <f t="shared" si="13"/>
        <v/>
      </c>
      <c r="J451" s="233" t="str">
        <f>IF(D451&lt;&gt;0,IF(H451&gt;F451,(I451*F451*D451)/'DADOS GERAIS'!$B$24,(I451*H451*D451)/'DADOS GERAIS'!$B$24),"")</f>
        <v/>
      </c>
      <c r="K451" s="2"/>
      <c r="L451" s="19"/>
      <c r="M451" s="242" t="str">
        <f>IF(D451="","",IF(E451&gt;$E$14,"ERRO",J451+((K451*D451)+(L451/'DADOS GERAIS'!$B$23*D451))/'DADOS GERAIS'!$B$24*$E451))</f>
        <v/>
      </c>
    </row>
    <row r="452" spans="1:13" x14ac:dyDescent="0.2">
      <c r="A452" s="60"/>
      <c r="B452" s="26"/>
      <c r="C452" s="31"/>
      <c r="D452" s="33"/>
      <c r="E452" s="72"/>
      <c r="F452" s="71"/>
      <c r="G452" s="211" t="str">
        <f>IF(F452&lt;&gt;0,IF(IF(IF((F452-('DADOS GERAIS'!$B$19-C452)*'DADOS GERAIS'!$B$23)&lt;'DADOS GERAIS'!$B$24,(F452-('DADOS GERAIS'!$B$19-C452)*'DADOS GERAIS'!$B$23),'DADOS GERAIS'!$B$24)&lt;('DADOS GERAIS'!$B$20-C452)*'DADOS GERAIS'!$B$23+12,IF((F452-('DADOS GERAIS'!$B$19-C452)*'DADOS GERAIS'!$B$23)&lt;'DADOS GERAIS'!$B$24,(F452-('DADOS GERAIS'!$B$19-C452)*'DADOS GERAIS'!$B$23),'DADOS GERAIS'!$B$24),('DADOS GERAIS'!$B$20-C452)*'DADOS GERAIS'!$B$23+12)&lt;0,0,IF(IF((F452-('DADOS GERAIS'!$B$19-C452)*'DADOS GERAIS'!$B$23)&lt;'DADOS GERAIS'!$B$24,(F452-('DADOS GERAIS'!$B$19-C452)*'DADOS GERAIS'!$B$23),'DADOS GERAIS'!$B$24)&lt;('DADOS GERAIS'!$B$20-C452)*'DADOS GERAIS'!$B$23+12,IF((F452-('DADOS GERAIS'!$B$19-C452)*'DADOS GERAIS'!$B$23)&lt;'DADOS GERAIS'!$B$24,(F452-('DADOS GERAIS'!$B$19-C452)*'DADOS GERAIS'!$B$23),'DADOS GERAIS'!$B$24),('DADOS GERAIS'!$B$20-C452)*'DADOS GERAIS'!$B$23+12)),"")</f>
        <v/>
      </c>
      <c r="H452" s="230" t="str">
        <f t="shared" si="12"/>
        <v/>
      </c>
      <c r="I452" s="232" t="str">
        <f t="shared" si="13"/>
        <v/>
      </c>
      <c r="J452" s="233" t="str">
        <f>IF(D452&lt;&gt;0,IF(H452&gt;F452,(I452*F452*D452)/'DADOS GERAIS'!$B$24,(I452*H452*D452)/'DADOS GERAIS'!$B$24),"")</f>
        <v/>
      </c>
      <c r="K452" s="2"/>
      <c r="L452" s="19"/>
      <c r="M452" s="242" t="str">
        <f>IF(D452="","",IF(E452&gt;$E$14,"ERRO",J452+((K452*D452)+(L452/'DADOS GERAIS'!$B$23*D452))/'DADOS GERAIS'!$B$24*$E452))</f>
        <v/>
      </c>
    </row>
    <row r="453" spans="1:13" x14ac:dyDescent="0.2">
      <c r="A453" s="60"/>
      <c r="B453" s="26"/>
      <c r="C453" s="31"/>
      <c r="D453" s="33"/>
      <c r="E453" s="72"/>
      <c r="F453" s="71"/>
      <c r="G453" s="211" t="str">
        <f>IF(F453&lt;&gt;0,IF(IF(IF((F453-('DADOS GERAIS'!$B$19-C453)*'DADOS GERAIS'!$B$23)&lt;'DADOS GERAIS'!$B$24,(F453-('DADOS GERAIS'!$B$19-C453)*'DADOS GERAIS'!$B$23),'DADOS GERAIS'!$B$24)&lt;('DADOS GERAIS'!$B$20-C453)*'DADOS GERAIS'!$B$23+12,IF((F453-('DADOS GERAIS'!$B$19-C453)*'DADOS GERAIS'!$B$23)&lt;'DADOS GERAIS'!$B$24,(F453-('DADOS GERAIS'!$B$19-C453)*'DADOS GERAIS'!$B$23),'DADOS GERAIS'!$B$24),('DADOS GERAIS'!$B$20-C453)*'DADOS GERAIS'!$B$23+12)&lt;0,0,IF(IF((F453-('DADOS GERAIS'!$B$19-C453)*'DADOS GERAIS'!$B$23)&lt;'DADOS GERAIS'!$B$24,(F453-('DADOS GERAIS'!$B$19-C453)*'DADOS GERAIS'!$B$23),'DADOS GERAIS'!$B$24)&lt;('DADOS GERAIS'!$B$20-C453)*'DADOS GERAIS'!$B$23+12,IF((F453-('DADOS GERAIS'!$B$19-C453)*'DADOS GERAIS'!$B$23)&lt;'DADOS GERAIS'!$B$24,(F453-('DADOS GERAIS'!$B$19-C453)*'DADOS GERAIS'!$B$23),'DADOS GERAIS'!$B$24),('DADOS GERAIS'!$B$20-C453)*'DADOS GERAIS'!$B$23+12)),"")</f>
        <v/>
      </c>
      <c r="H453" s="230" t="str">
        <f t="shared" si="12"/>
        <v/>
      </c>
      <c r="I453" s="232" t="str">
        <f t="shared" si="13"/>
        <v/>
      </c>
      <c r="J453" s="233" t="str">
        <f>IF(D453&lt;&gt;0,IF(H453&gt;F453,(I453*F453*D453)/'DADOS GERAIS'!$B$24,(I453*H453*D453)/'DADOS GERAIS'!$B$24),"")</f>
        <v/>
      </c>
      <c r="K453" s="2"/>
      <c r="L453" s="19"/>
      <c r="M453" s="242" t="str">
        <f>IF(D453="","",IF(E453&gt;$E$14,"ERRO",J453+((K453*D453)+(L453/'DADOS GERAIS'!$B$23*D453))/'DADOS GERAIS'!$B$24*$E453))</f>
        <v/>
      </c>
    </row>
    <row r="454" spans="1:13" x14ac:dyDescent="0.2">
      <c r="A454" s="60"/>
      <c r="B454" s="26"/>
      <c r="C454" s="31"/>
      <c r="D454" s="33"/>
      <c r="E454" s="72"/>
      <c r="F454" s="71"/>
      <c r="G454" s="211" t="str">
        <f>IF(F454&lt;&gt;0,IF(IF(IF((F454-('DADOS GERAIS'!$B$19-C454)*'DADOS GERAIS'!$B$23)&lt;'DADOS GERAIS'!$B$24,(F454-('DADOS GERAIS'!$B$19-C454)*'DADOS GERAIS'!$B$23),'DADOS GERAIS'!$B$24)&lt;('DADOS GERAIS'!$B$20-C454)*'DADOS GERAIS'!$B$23+12,IF((F454-('DADOS GERAIS'!$B$19-C454)*'DADOS GERAIS'!$B$23)&lt;'DADOS GERAIS'!$B$24,(F454-('DADOS GERAIS'!$B$19-C454)*'DADOS GERAIS'!$B$23),'DADOS GERAIS'!$B$24),('DADOS GERAIS'!$B$20-C454)*'DADOS GERAIS'!$B$23+12)&lt;0,0,IF(IF((F454-('DADOS GERAIS'!$B$19-C454)*'DADOS GERAIS'!$B$23)&lt;'DADOS GERAIS'!$B$24,(F454-('DADOS GERAIS'!$B$19-C454)*'DADOS GERAIS'!$B$23),'DADOS GERAIS'!$B$24)&lt;('DADOS GERAIS'!$B$20-C454)*'DADOS GERAIS'!$B$23+12,IF((F454-('DADOS GERAIS'!$B$19-C454)*'DADOS GERAIS'!$B$23)&lt;'DADOS GERAIS'!$B$24,(F454-('DADOS GERAIS'!$B$19-C454)*'DADOS GERAIS'!$B$23),'DADOS GERAIS'!$B$24),('DADOS GERAIS'!$B$20-C454)*'DADOS GERAIS'!$B$23+12)),"")</f>
        <v/>
      </c>
      <c r="H454" s="230" t="str">
        <f t="shared" si="12"/>
        <v/>
      </c>
      <c r="I454" s="232" t="str">
        <f t="shared" si="13"/>
        <v/>
      </c>
      <c r="J454" s="233" t="str">
        <f>IF(D454&lt;&gt;0,IF(H454&gt;F454,(I454*F454*D454)/'DADOS GERAIS'!$B$24,(I454*H454*D454)/'DADOS GERAIS'!$B$24),"")</f>
        <v/>
      </c>
      <c r="K454" s="2"/>
      <c r="L454" s="19"/>
      <c r="M454" s="242" t="str">
        <f>IF(D454="","",IF(E454&gt;$E$14,"ERRO",J454+((K454*D454)+(L454/'DADOS GERAIS'!$B$23*D454))/'DADOS GERAIS'!$B$24*$E454))</f>
        <v/>
      </c>
    </row>
    <row r="455" spans="1:13" x14ac:dyDescent="0.2">
      <c r="A455" s="60"/>
      <c r="B455" s="26"/>
      <c r="C455" s="31"/>
      <c r="D455" s="33"/>
      <c r="E455" s="72"/>
      <c r="F455" s="71"/>
      <c r="G455" s="211" t="str">
        <f>IF(F455&lt;&gt;0,IF(IF(IF((F455-('DADOS GERAIS'!$B$19-C455)*'DADOS GERAIS'!$B$23)&lt;'DADOS GERAIS'!$B$24,(F455-('DADOS GERAIS'!$B$19-C455)*'DADOS GERAIS'!$B$23),'DADOS GERAIS'!$B$24)&lt;('DADOS GERAIS'!$B$20-C455)*'DADOS GERAIS'!$B$23+12,IF((F455-('DADOS GERAIS'!$B$19-C455)*'DADOS GERAIS'!$B$23)&lt;'DADOS GERAIS'!$B$24,(F455-('DADOS GERAIS'!$B$19-C455)*'DADOS GERAIS'!$B$23),'DADOS GERAIS'!$B$24),('DADOS GERAIS'!$B$20-C455)*'DADOS GERAIS'!$B$23+12)&lt;0,0,IF(IF((F455-('DADOS GERAIS'!$B$19-C455)*'DADOS GERAIS'!$B$23)&lt;'DADOS GERAIS'!$B$24,(F455-('DADOS GERAIS'!$B$19-C455)*'DADOS GERAIS'!$B$23),'DADOS GERAIS'!$B$24)&lt;('DADOS GERAIS'!$B$20-C455)*'DADOS GERAIS'!$B$23+12,IF((F455-('DADOS GERAIS'!$B$19-C455)*'DADOS GERAIS'!$B$23)&lt;'DADOS GERAIS'!$B$24,(F455-('DADOS GERAIS'!$B$19-C455)*'DADOS GERAIS'!$B$23),'DADOS GERAIS'!$B$24),('DADOS GERAIS'!$B$20-C455)*'DADOS GERAIS'!$B$23+12)),"")</f>
        <v/>
      </c>
      <c r="H455" s="230" t="str">
        <f t="shared" si="12"/>
        <v/>
      </c>
      <c r="I455" s="232" t="str">
        <f t="shared" si="13"/>
        <v/>
      </c>
      <c r="J455" s="233" t="str">
        <f>IF(D455&lt;&gt;0,IF(H455&gt;F455,(I455*F455*D455)/'DADOS GERAIS'!$B$24,(I455*H455*D455)/'DADOS GERAIS'!$B$24),"")</f>
        <v/>
      </c>
      <c r="K455" s="2"/>
      <c r="L455" s="19"/>
      <c r="M455" s="242" t="str">
        <f>IF(D455="","",IF(E455&gt;$E$14,"ERRO",J455+((K455*D455)+(L455/'DADOS GERAIS'!$B$23*D455))/'DADOS GERAIS'!$B$24*$E455))</f>
        <v/>
      </c>
    </row>
    <row r="456" spans="1:13" x14ac:dyDescent="0.2">
      <c r="A456" s="60"/>
      <c r="B456" s="26"/>
      <c r="C456" s="31"/>
      <c r="D456" s="33"/>
      <c r="E456" s="72"/>
      <c r="F456" s="71"/>
      <c r="G456" s="211" t="str">
        <f>IF(F456&lt;&gt;0,IF(IF(IF((F456-('DADOS GERAIS'!$B$19-C456)*'DADOS GERAIS'!$B$23)&lt;'DADOS GERAIS'!$B$24,(F456-('DADOS GERAIS'!$B$19-C456)*'DADOS GERAIS'!$B$23),'DADOS GERAIS'!$B$24)&lt;('DADOS GERAIS'!$B$20-C456)*'DADOS GERAIS'!$B$23+12,IF((F456-('DADOS GERAIS'!$B$19-C456)*'DADOS GERAIS'!$B$23)&lt;'DADOS GERAIS'!$B$24,(F456-('DADOS GERAIS'!$B$19-C456)*'DADOS GERAIS'!$B$23),'DADOS GERAIS'!$B$24),('DADOS GERAIS'!$B$20-C456)*'DADOS GERAIS'!$B$23+12)&lt;0,0,IF(IF((F456-('DADOS GERAIS'!$B$19-C456)*'DADOS GERAIS'!$B$23)&lt;'DADOS GERAIS'!$B$24,(F456-('DADOS GERAIS'!$B$19-C456)*'DADOS GERAIS'!$B$23),'DADOS GERAIS'!$B$24)&lt;('DADOS GERAIS'!$B$20-C456)*'DADOS GERAIS'!$B$23+12,IF((F456-('DADOS GERAIS'!$B$19-C456)*'DADOS GERAIS'!$B$23)&lt;'DADOS GERAIS'!$B$24,(F456-('DADOS GERAIS'!$B$19-C456)*'DADOS GERAIS'!$B$23),'DADOS GERAIS'!$B$24),('DADOS GERAIS'!$B$20-C456)*'DADOS GERAIS'!$B$23+12)),"")</f>
        <v/>
      </c>
      <c r="H456" s="230" t="str">
        <f t="shared" si="12"/>
        <v/>
      </c>
      <c r="I456" s="232" t="str">
        <f t="shared" si="13"/>
        <v/>
      </c>
      <c r="J456" s="233" t="str">
        <f>IF(D456&lt;&gt;0,IF(H456&gt;F456,(I456*F456*D456)/'DADOS GERAIS'!$B$24,(I456*H456*D456)/'DADOS GERAIS'!$B$24),"")</f>
        <v/>
      </c>
      <c r="K456" s="2"/>
      <c r="L456" s="19"/>
      <c r="M456" s="242" t="str">
        <f>IF(D456="","",IF(E456&gt;$E$14,"ERRO",J456+((K456*D456)+(L456/'DADOS GERAIS'!$B$23*D456))/'DADOS GERAIS'!$B$24*$E456))</f>
        <v/>
      </c>
    </row>
    <row r="457" spans="1:13" x14ac:dyDescent="0.2">
      <c r="A457" s="60"/>
      <c r="B457" s="26"/>
      <c r="C457" s="31"/>
      <c r="D457" s="33"/>
      <c r="E457" s="72"/>
      <c r="F457" s="71"/>
      <c r="G457" s="211" t="str">
        <f>IF(F457&lt;&gt;0,IF(IF(IF((F457-('DADOS GERAIS'!$B$19-C457)*'DADOS GERAIS'!$B$23)&lt;'DADOS GERAIS'!$B$24,(F457-('DADOS GERAIS'!$B$19-C457)*'DADOS GERAIS'!$B$23),'DADOS GERAIS'!$B$24)&lt;('DADOS GERAIS'!$B$20-C457)*'DADOS GERAIS'!$B$23+12,IF((F457-('DADOS GERAIS'!$B$19-C457)*'DADOS GERAIS'!$B$23)&lt;'DADOS GERAIS'!$B$24,(F457-('DADOS GERAIS'!$B$19-C457)*'DADOS GERAIS'!$B$23),'DADOS GERAIS'!$B$24),('DADOS GERAIS'!$B$20-C457)*'DADOS GERAIS'!$B$23+12)&lt;0,0,IF(IF((F457-('DADOS GERAIS'!$B$19-C457)*'DADOS GERAIS'!$B$23)&lt;'DADOS GERAIS'!$B$24,(F457-('DADOS GERAIS'!$B$19-C457)*'DADOS GERAIS'!$B$23),'DADOS GERAIS'!$B$24)&lt;('DADOS GERAIS'!$B$20-C457)*'DADOS GERAIS'!$B$23+12,IF((F457-('DADOS GERAIS'!$B$19-C457)*'DADOS GERAIS'!$B$23)&lt;'DADOS GERAIS'!$B$24,(F457-('DADOS GERAIS'!$B$19-C457)*'DADOS GERAIS'!$B$23),'DADOS GERAIS'!$B$24),('DADOS GERAIS'!$B$20-C457)*'DADOS GERAIS'!$B$23+12)),"")</f>
        <v/>
      </c>
      <c r="H457" s="230" t="str">
        <f t="shared" si="12"/>
        <v/>
      </c>
      <c r="I457" s="232" t="str">
        <f t="shared" si="13"/>
        <v/>
      </c>
      <c r="J457" s="233" t="str">
        <f>IF(D457&lt;&gt;0,IF(H457&gt;F457,(I457*F457*D457)/'DADOS GERAIS'!$B$24,(I457*H457*D457)/'DADOS GERAIS'!$B$24),"")</f>
        <v/>
      </c>
      <c r="K457" s="2"/>
      <c r="L457" s="19"/>
      <c r="M457" s="242" t="str">
        <f>IF(D457="","",IF(E457&gt;$E$14,"ERRO",J457+((K457*D457)+(L457/'DADOS GERAIS'!$B$23*D457))/'DADOS GERAIS'!$B$24*$E457))</f>
        <v/>
      </c>
    </row>
    <row r="458" spans="1:13" x14ac:dyDescent="0.2">
      <c r="A458" s="60"/>
      <c r="B458" s="26"/>
      <c r="C458" s="31"/>
      <c r="D458" s="33"/>
      <c r="E458" s="72"/>
      <c r="F458" s="71"/>
      <c r="G458" s="211" t="str">
        <f>IF(F458&lt;&gt;0,IF(IF(IF((F458-('DADOS GERAIS'!$B$19-C458)*'DADOS GERAIS'!$B$23)&lt;'DADOS GERAIS'!$B$24,(F458-('DADOS GERAIS'!$B$19-C458)*'DADOS GERAIS'!$B$23),'DADOS GERAIS'!$B$24)&lt;('DADOS GERAIS'!$B$20-C458)*'DADOS GERAIS'!$B$23+12,IF((F458-('DADOS GERAIS'!$B$19-C458)*'DADOS GERAIS'!$B$23)&lt;'DADOS GERAIS'!$B$24,(F458-('DADOS GERAIS'!$B$19-C458)*'DADOS GERAIS'!$B$23),'DADOS GERAIS'!$B$24),('DADOS GERAIS'!$B$20-C458)*'DADOS GERAIS'!$B$23+12)&lt;0,0,IF(IF((F458-('DADOS GERAIS'!$B$19-C458)*'DADOS GERAIS'!$B$23)&lt;'DADOS GERAIS'!$B$24,(F458-('DADOS GERAIS'!$B$19-C458)*'DADOS GERAIS'!$B$23),'DADOS GERAIS'!$B$24)&lt;('DADOS GERAIS'!$B$20-C458)*'DADOS GERAIS'!$B$23+12,IF((F458-('DADOS GERAIS'!$B$19-C458)*'DADOS GERAIS'!$B$23)&lt;'DADOS GERAIS'!$B$24,(F458-('DADOS GERAIS'!$B$19-C458)*'DADOS GERAIS'!$B$23),'DADOS GERAIS'!$B$24),('DADOS GERAIS'!$B$20-C458)*'DADOS GERAIS'!$B$23+12)),"")</f>
        <v/>
      </c>
      <c r="H458" s="230" t="str">
        <f t="shared" si="12"/>
        <v/>
      </c>
      <c r="I458" s="232" t="str">
        <f t="shared" si="13"/>
        <v/>
      </c>
      <c r="J458" s="233" t="str">
        <f>IF(D458&lt;&gt;0,IF(H458&gt;F458,(I458*F458*D458)/'DADOS GERAIS'!$B$24,(I458*H458*D458)/'DADOS GERAIS'!$B$24),"")</f>
        <v/>
      </c>
      <c r="K458" s="2"/>
      <c r="L458" s="19"/>
      <c r="M458" s="242" t="str">
        <f>IF(D458="","",IF(E458&gt;$E$14,"ERRO",J458+((K458*D458)+(L458/'DADOS GERAIS'!$B$23*D458))/'DADOS GERAIS'!$B$24*$E458))</f>
        <v/>
      </c>
    </row>
    <row r="459" spans="1:13" x14ac:dyDescent="0.2">
      <c r="A459" s="60"/>
      <c r="B459" s="26"/>
      <c r="C459" s="31"/>
      <c r="D459" s="33"/>
      <c r="E459" s="72"/>
      <c r="F459" s="71"/>
      <c r="G459" s="211" t="str">
        <f>IF(F459&lt;&gt;0,IF(IF(IF((F459-('DADOS GERAIS'!$B$19-C459)*'DADOS GERAIS'!$B$23)&lt;'DADOS GERAIS'!$B$24,(F459-('DADOS GERAIS'!$B$19-C459)*'DADOS GERAIS'!$B$23),'DADOS GERAIS'!$B$24)&lt;('DADOS GERAIS'!$B$20-C459)*'DADOS GERAIS'!$B$23+12,IF((F459-('DADOS GERAIS'!$B$19-C459)*'DADOS GERAIS'!$B$23)&lt;'DADOS GERAIS'!$B$24,(F459-('DADOS GERAIS'!$B$19-C459)*'DADOS GERAIS'!$B$23),'DADOS GERAIS'!$B$24),('DADOS GERAIS'!$B$20-C459)*'DADOS GERAIS'!$B$23+12)&lt;0,0,IF(IF((F459-('DADOS GERAIS'!$B$19-C459)*'DADOS GERAIS'!$B$23)&lt;'DADOS GERAIS'!$B$24,(F459-('DADOS GERAIS'!$B$19-C459)*'DADOS GERAIS'!$B$23),'DADOS GERAIS'!$B$24)&lt;('DADOS GERAIS'!$B$20-C459)*'DADOS GERAIS'!$B$23+12,IF((F459-('DADOS GERAIS'!$B$19-C459)*'DADOS GERAIS'!$B$23)&lt;'DADOS GERAIS'!$B$24,(F459-('DADOS GERAIS'!$B$19-C459)*'DADOS GERAIS'!$B$23),'DADOS GERAIS'!$B$24),('DADOS GERAIS'!$B$20-C459)*'DADOS GERAIS'!$B$23+12)),"")</f>
        <v/>
      </c>
      <c r="H459" s="230" t="str">
        <f t="shared" si="12"/>
        <v/>
      </c>
      <c r="I459" s="232" t="str">
        <f t="shared" si="13"/>
        <v/>
      </c>
      <c r="J459" s="233" t="str">
        <f>IF(D459&lt;&gt;0,IF(H459&gt;F459,(I459*F459*D459)/'DADOS GERAIS'!$B$24,(I459*H459*D459)/'DADOS GERAIS'!$B$24),"")</f>
        <v/>
      </c>
      <c r="K459" s="2"/>
      <c r="L459" s="19"/>
      <c r="M459" s="242" t="str">
        <f>IF(D459="","",IF(E459&gt;$E$14,"ERRO",J459+((K459*D459)+(L459/'DADOS GERAIS'!$B$23*D459))/'DADOS GERAIS'!$B$24*$E459))</f>
        <v/>
      </c>
    </row>
    <row r="460" spans="1:13" x14ac:dyDescent="0.2">
      <c r="A460" s="60"/>
      <c r="B460" s="26"/>
      <c r="C460" s="31"/>
      <c r="D460" s="33"/>
      <c r="E460" s="72"/>
      <c r="F460" s="71"/>
      <c r="G460" s="211" t="str">
        <f>IF(F460&lt;&gt;0,IF(IF(IF((F460-('DADOS GERAIS'!$B$19-C460)*'DADOS GERAIS'!$B$23)&lt;'DADOS GERAIS'!$B$24,(F460-('DADOS GERAIS'!$B$19-C460)*'DADOS GERAIS'!$B$23),'DADOS GERAIS'!$B$24)&lt;('DADOS GERAIS'!$B$20-C460)*'DADOS GERAIS'!$B$23+12,IF((F460-('DADOS GERAIS'!$B$19-C460)*'DADOS GERAIS'!$B$23)&lt;'DADOS GERAIS'!$B$24,(F460-('DADOS GERAIS'!$B$19-C460)*'DADOS GERAIS'!$B$23),'DADOS GERAIS'!$B$24),('DADOS GERAIS'!$B$20-C460)*'DADOS GERAIS'!$B$23+12)&lt;0,0,IF(IF((F460-('DADOS GERAIS'!$B$19-C460)*'DADOS GERAIS'!$B$23)&lt;'DADOS GERAIS'!$B$24,(F460-('DADOS GERAIS'!$B$19-C460)*'DADOS GERAIS'!$B$23),'DADOS GERAIS'!$B$24)&lt;('DADOS GERAIS'!$B$20-C460)*'DADOS GERAIS'!$B$23+12,IF((F460-('DADOS GERAIS'!$B$19-C460)*'DADOS GERAIS'!$B$23)&lt;'DADOS GERAIS'!$B$24,(F460-('DADOS GERAIS'!$B$19-C460)*'DADOS GERAIS'!$B$23),'DADOS GERAIS'!$B$24),('DADOS GERAIS'!$B$20-C460)*'DADOS GERAIS'!$B$23+12)),"")</f>
        <v/>
      </c>
      <c r="H460" s="230" t="str">
        <f t="shared" si="12"/>
        <v/>
      </c>
      <c r="I460" s="232" t="str">
        <f t="shared" si="13"/>
        <v/>
      </c>
      <c r="J460" s="233" t="str">
        <f>IF(D460&lt;&gt;0,IF(H460&gt;F460,(I460*F460*D460)/'DADOS GERAIS'!$B$24,(I460*H460*D460)/'DADOS GERAIS'!$B$24),"")</f>
        <v/>
      </c>
      <c r="K460" s="2"/>
      <c r="L460" s="19"/>
      <c r="M460" s="242" t="str">
        <f>IF(D460="","",IF(E460&gt;$E$14,"ERRO",J460+((K460*D460)+(L460/'DADOS GERAIS'!$B$23*D460))/'DADOS GERAIS'!$B$24*$E460))</f>
        <v/>
      </c>
    </row>
    <row r="461" spans="1:13" x14ac:dyDescent="0.2">
      <c r="A461" s="60"/>
      <c r="B461" s="26"/>
      <c r="C461" s="31"/>
      <c r="D461" s="33"/>
      <c r="E461" s="72"/>
      <c r="F461" s="71"/>
      <c r="G461" s="211" t="str">
        <f>IF(F461&lt;&gt;0,IF(IF(IF((F461-('DADOS GERAIS'!$B$19-C461)*'DADOS GERAIS'!$B$23)&lt;'DADOS GERAIS'!$B$24,(F461-('DADOS GERAIS'!$B$19-C461)*'DADOS GERAIS'!$B$23),'DADOS GERAIS'!$B$24)&lt;('DADOS GERAIS'!$B$20-C461)*'DADOS GERAIS'!$B$23+12,IF((F461-('DADOS GERAIS'!$B$19-C461)*'DADOS GERAIS'!$B$23)&lt;'DADOS GERAIS'!$B$24,(F461-('DADOS GERAIS'!$B$19-C461)*'DADOS GERAIS'!$B$23),'DADOS GERAIS'!$B$24),('DADOS GERAIS'!$B$20-C461)*'DADOS GERAIS'!$B$23+12)&lt;0,0,IF(IF((F461-('DADOS GERAIS'!$B$19-C461)*'DADOS GERAIS'!$B$23)&lt;'DADOS GERAIS'!$B$24,(F461-('DADOS GERAIS'!$B$19-C461)*'DADOS GERAIS'!$B$23),'DADOS GERAIS'!$B$24)&lt;('DADOS GERAIS'!$B$20-C461)*'DADOS GERAIS'!$B$23+12,IF((F461-('DADOS GERAIS'!$B$19-C461)*'DADOS GERAIS'!$B$23)&lt;'DADOS GERAIS'!$B$24,(F461-('DADOS GERAIS'!$B$19-C461)*'DADOS GERAIS'!$B$23),'DADOS GERAIS'!$B$24),('DADOS GERAIS'!$B$20-C461)*'DADOS GERAIS'!$B$23+12)),"")</f>
        <v/>
      </c>
      <c r="H461" s="230" t="str">
        <f t="shared" si="12"/>
        <v/>
      </c>
      <c r="I461" s="232" t="str">
        <f t="shared" si="13"/>
        <v/>
      </c>
      <c r="J461" s="233" t="str">
        <f>IF(D461&lt;&gt;0,IF(H461&gt;F461,(I461*F461*D461)/'DADOS GERAIS'!$B$24,(I461*H461*D461)/'DADOS GERAIS'!$B$24),"")</f>
        <v/>
      </c>
      <c r="K461" s="2"/>
      <c r="L461" s="19"/>
      <c r="M461" s="242" t="str">
        <f>IF(D461="","",IF(E461&gt;$E$14,"ERRO",J461+((K461*D461)+(L461/'DADOS GERAIS'!$B$23*D461))/'DADOS GERAIS'!$B$24*$E461))</f>
        <v/>
      </c>
    </row>
    <row r="462" spans="1:13" x14ac:dyDescent="0.2">
      <c r="A462" s="60"/>
      <c r="B462" s="26"/>
      <c r="C462" s="31"/>
      <c r="D462" s="33"/>
      <c r="E462" s="72"/>
      <c r="F462" s="71"/>
      <c r="G462" s="211" t="str">
        <f>IF(F462&lt;&gt;0,IF(IF(IF((F462-('DADOS GERAIS'!$B$19-C462)*'DADOS GERAIS'!$B$23)&lt;'DADOS GERAIS'!$B$24,(F462-('DADOS GERAIS'!$B$19-C462)*'DADOS GERAIS'!$B$23),'DADOS GERAIS'!$B$24)&lt;('DADOS GERAIS'!$B$20-C462)*'DADOS GERAIS'!$B$23+12,IF((F462-('DADOS GERAIS'!$B$19-C462)*'DADOS GERAIS'!$B$23)&lt;'DADOS GERAIS'!$B$24,(F462-('DADOS GERAIS'!$B$19-C462)*'DADOS GERAIS'!$B$23),'DADOS GERAIS'!$B$24),('DADOS GERAIS'!$B$20-C462)*'DADOS GERAIS'!$B$23+12)&lt;0,0,IF(IF((F462-('DADOS GERAIS'!$B$19-C462)*'DADOS GERAIS'!$B$23)&lt;'DADOS GERAIS'!$B$24,(F462-('DADOS GERAIS'!$B$19-C462)*'DADOS GERAIS'!$B$23),'DADOS GERAIS'!$B$24)&lt;('DADOS GERAIS'!$B$20-C462)*'DADOS GERAIS'!$B$23+12,IF((F462-('DADOS GERAIS'!$B$19-C462)*'DADOS GERAIS'!$B$23)&lt;'DADOS GERAIS'!$B$24,(F462-('DADOS GERAIS'!$B$19-C462)*'DADOS GERAIS'!$B$23),'DADOS GERAIS'!$B$24),('DADOS GERAIS'!$B$20-C462)*'DADOS GERAIS'!$B$23+12)),"")</f>
        <v/>
      </c>
      <c r="H462" s="230" t="str">
        <f t="shared" si="12"/>
        <v/>
      </c>
      <c r="I462" s="232" t="str">
        <f t="shared" si="13"/>
        <v/>
      </c>
      <c r="J462" s="233" t="str">
        <f>IF(D462&lt;&gt;0,IF(H462&gt;F462,(I462*F462*D462)/'DADOS GERAIS'!$B$24,(I462*H462*D462)/'DADOS GERAIS'!$B$24),"")</f>
        <v/>
      </c>
      <c r="K462" s="2"/>
      <c r="L462" s="19"/>
      <c r="M462" s="242" t="str">
        <f>IF(D462="","",IF(E462&gt;$E$14,"ERRO",J462+((K462*D462)+(L462/'DADOS GERAIS'!$B$23*D462))/'DADOS GERAIS'!$B$24*$E462))</f>
        <v/>
      </c>
    </row>
    <row r="463" spans="1:13" x14ac:dyDescent="0.2">
      <c r="A463" s="60"/>
      <c r="B463" s="26"/>
      <c r="C463" s="31"/>
      <c r="D463" s="33"/>
      <c r="E463" s="72"/>
      <c r="F463" s="71"/>
      <c r="G463" s="211" t="str">
        <f>IF(F463&lt;&gt;0,IF(IF(IF((F463-('DADOS GERAIS'!$B$19-C463)*'DADOS GERAIS'!$B$23)&lt;'DADOS GERAIS'!$B$24,(F463-('DADOS GERAIS'!$B$19-C463)*'DADOS GERAIS'!$B$23),'DADOS GERAIS'!$B$24)&lt;('DADOS GERAIS'!$B$20-C463)*'DADOS GERAIS'!$B$23+12,IF((F463-('DADOS GERAIS'!$B$19-C463)*'DADOS GERAIS'!$B$23)&lt;'DADOS GERAIS'!$B$24,(F463-('DADOS GERAIS'!$B$19-C463)*'DADOS GERAIS'!$B$23),'DADOS GERAIS'!$B$24),('DADOS GERAIS'!$B$20-C463)*'DADOS GERAIS'!$B$23+12)&lt;0,0,IF(IF((F463-('DADOS GERAIS'!$B$19-C463)*'DADOS GERAIS'!$B$23)&lt;'DADOS GERAIS'!$B$24,(F463-('DADOS GERAIS'!$B$19-C463)*'DADOS GERAIS'!$B$23),'DADOS GERAIS'!$B$24)&lt;('DADOS GERAIS'!$B$20-C463)*'DADOS GERAIS'!$B$23+12,IF((F463-('DADOS GERAIS'!$B$19-C463)*'DADOS GERAIS'!$B$23)&lt;'DADOS GERAIS'!$B$24,(F463-('DADOS GERAIS'!$B$19-C463)*'DADOS GERAIS'!$B$23),'DADOS GERAIS'!$B$24),('DADOS GERAIS'!$B$20-C463)*'DADOS GERAIS'!$B$23+12)),"")</f>
        <v/>
      </c>
      <c r="H463" s="230" t="str">
        <f t="shared" si="12"/>
        <v/>
      </c>
      <c r="I463" s="232" t="str">
        <f t="shared" si="13"/>
        <v/>
      </c>
      <c r="J463" s="233" t="str">
        <f>IF(D463&lt;&gt;0,IF(H463&gt;F463,(I463*F463*D463)/'DADOS GERAIS'!$B$24,(I463*H463*D463)/'DADOS GERAIS'!$B$24),"")</f>
        <v/>
      </c>
      <c r="K463" s="2"/>
      <c r="L463" s="19"/>
      <c r="M463" s="242" t="str">
        <f>IF(D463="","",IF(E463&gt;$E$14,"ERRO",J463+((K463*D463)+(L463/'DADOS GERAIS'!$B$23*D463))/'DADOS GERAIS'!$B$24*$E463))</f>
        <v/>
      </c>
    </row>
    <row r="464" spans="1:13" x14ac:dyDescent="0.2">
      <c r="A464" s="60"/>
      <c r="B464" s="26"/>
      <c r="C464" s="31"/>
      <c r="D464" s="33"/>
      <c r="E464" s="72"/>
      <c r="F464" s="71"/>
      <c r="G464" s="211" t="str">
        <f>IF(F464&lt;&gt;0,IF(IF(IF((F464-('DADOS GERAIS'!$B$19-C464)*'DADOS GERAIS'!$B$23)&lt;'DADOS GERAIS'!$B$24,(F464-('DADOS GERAIS'!$B$19-C464)*'DADOS GERAIS'!$B$23),'DADOS GERAIS'!$B$24)&lt;('DADOS GERAIS'!$B$20-C464)*'DADOS GERAIS'!$B$23+12,IF((F464-('DADOS GERAIS'!$B$19-C464)*'DADOS GERAIS'!$B$23)&lt;'DADOS GERAIS'!$B$24,(F464-('DADOS GERAIS'!$B$19-C464)*'DADOS GERAIS'!$B$23),'DADOS GERAIS'!$B$24),('DADOS GERAIS'!$B$20-C464)*'DADOS GERAIS'!$B$23+12)&lt;0,0,IF(IF((F464-('DADOS GERAIS'!$B$19-C464)*'DADOS GERAIS'!$B$23)&lt;'DADOS GERAIS'!$B$24,(F464-('DADOS GERAIS'!$B$19-C464)*'DADOS GERAIS'!$B$23),'DADOS GERAIS'!$B$24)&lt;('DADOS GERAIS'!$B$20-C464)*'DADOS GERAIS'!$B$23+12,IF((F464-('DADOS GERAIS'!$B$19-C464)*'DADOS GERAIS'!$B$23)&lt;'DADOS GERAIS'!$B$24,(F464-('DADOS GERAIS'!$B$19-C464)*'DADOS GERAIS'!$B$23),'DADOS GERAIS'!$B$24),('DADOS GERAIS'!$B$20-C464)*'DADOS GERAIS'!$B$23+12)),"")</f>
        <v/>
      </c>
      <c r="H464" s="230" t="str">
        <f t="shared" si="12"/>
        <v/>
      </c>
      <c r="I464" s="232" t="str">
        <f t="shared" si="13"/>
        <v/>
      </c>
      <c r="J464" s="233" t="str">
        <f>IF(D464&lt;&gt;0,IF(H464&gt;F464,(I464*F464*D464)/'DADOS GERAIS'!$B$24,(I464*H464*D464)/'DADOS GERAIS'!$B$24),"")</f>
        <v/>
      </c>
      <c r="K464" s="2"/>
      <c r="L464" s="19"/>
      <c r="M464" s="242" t="str">
        <f>IF(D464="","",IF(E464&gt;$E$14,"ERRO",J464+((K464*D464)+(L464/'DADOS GERAIS'!$B$23*D464))/'DADOS GERAIS'!$B$24*$E464))</f>
        <v/>
      </c>
    </row>
    <row r="465" spans="1:13" x14ac:dyDescent="0.2">
      <c r="A465" s="60"/>
      <c r="B465" s="26"/>
      <c r="C465" s="31"/>
      <c r="D465" s="33"/>
      <c r="E465" s="72"/>
      <c r="F465" s="71"/>
      <c r="G465" s="211" t="str">
        <f>IF(F465&lt;&gt;0,IF(IF(IF((F465-('DADOS GERAIS'!$B$19-C465)*'DADOS GERAIS'!$B$23)&lt;'DADOS GERAIS'!$B$24,(F465-('DADOS GERAIS'!$B$19-C465)*'DADOS GERAIS'!$B$23),'DADOS GERAIS'!$B$24)&lt;('DADOS GERAIS'!$B$20-C465)*'DADOS GERAIS'!$B$23+12,IF((F465-('DADOS GERAIS'!$B$19-C465)*'DADOS GERAIS'!$B$23)&lt;'DADOS GERAIS'!$B$24,(F465-('DADOS GERAIS'!$B$19-C465)*'DADOS GERAIS'!$B$23),'DADOS GERAIS'!$B$24),('DADOS GERAIS'!$B$20-C465)*'DADOS GERAIS'!$B$23+12)&lt;0,0,IF(IF((F465-('DADOS GERAIS'!$B$19-C465)*'DADOS GERAIS'!$B$23)&lt;'DADOS GERAIS'!$B$24,(F465-('DADOS GERAIS'!$B$19-C465)*'DADOS GERAIS'!$B$23),'DADOS GERAIS'!$B$24)&lt;('DADOS GERAIS'!$B$20-C465)*'DADOS GERAIS'!$B$23+12,IF((F465-('DADOS GERAIS'!$B$19-C465)*'DADOS GERAIS'!$B$23)&lt;'DADOS GERAIS'!$B$24,(F465-('DADOS GERAIS'!$B$19-C465)*'DADOS GERAIS'!$B$23),'DADOS GERAIS'!$B$24),('DADOS GERAIS'!$B$20-C465)*'DADOS GERAIS'!$B$23+12)),"")</f>
        <v/>
      </c>
      <c r="H465" s="230" t="str">
        <f t="shared" si="12"/>
        <v/>
      </c>
      <c r="I465" s="232" t="str">
        <f t="shared" si="13"/>
        <v/>
      </c>
      <c r="J465" s="233" t="str">
        <f>IF(D465&lt;&gt;0,IF(H465&gt;F465,(I465*F465*D465)/'DADOS GERAIS'!$B$24,(I465*H465*D465)/'DADOS GERAIS'!$B$24),"")</f>
        <v/>
      </c>
      <c r="K465" s="2"/>
      <c r="L465" s="19"/>
      <c r="M465" s="242" t="str">
        <f>IF(D465="","",IF(E465&gt;$E$14,"ERRO",J465+((K465*D465)+(L465/'DADOS GERAIS'!$B$23*D465))/'DADOS GERAIS'!$B$24*$E465))</f>
        <v/>
      </c>
    </row>
    <row r="466" spans="1:13" x14ac:dyDescent="0.2">
      <c r="A466" s="60"/>
      <c r="B466" s="26"/>
      <c r="C466" s="31"/>
      <c r="D466" s="33"/>
      <c r="E466" s="72"/>
      <c r="F466" s="71"/>
      <c r="G466" s="211" t="str">
        <f>IF(F466&lt;&gt;0,IF(IF(IF((F466-('DADOS GERAIS'!$B$19-C466)*'DADOS GERAIS'!$B$23)&lt;'DADOS GERAIS'!$B$24,(F466-('DADOS GERAIS'!$B$19-C466)*'DADOS GERAIS'!$B$23),'DADOS GERAIS'!$B$24)&lt;('DADOS GERAIS'!$B$20-C466)*'DADOS GERAIS'!$B$23+12,IF((F466-('DADOS GERAIS'!$B$19-C466)*'DADOS GERAIS'!$B$23)&lt;'DADOS GERAIS'!$B$24,(F466-('DADOS GERAIS'!$B$19-C466)*'DADOS GERAIS'!$B$23),'DADOS GERAIS'!$B$24),('DADOS GERAIS'!$B$20-C466)*'DADOS GERAIS'!$B$23+12)&lt;0,0,IF(IF((F466-('DADOS GERAIS'!$B$19-C466)*'DADOS GERAIS'!$B$23)&lt;'DADOS GERAIS'!$B$24,(F466-('DADOS GERAIS'!$B$19-C466)*'DADOS GERAIS'!$B$23),'DADOS GERAIS'!$B$24)&lt;('DADOS GERAIS'!$B$20-C466)*'DADOS GERAIS'!$B$23+12,IF((F466-('DADOS GERAIS'!$B$19-C466)*'DADOS GERAIS'!$B$23)&lt;'DADOS GERAIS'!$B$24,(F466-('DADOS GERAIS'!$B$19-C466)*'DADOS GERAIS'!$B$23),'DADOS GERAIS'!$B$24),('DADOS GERAIS'!$B$20-C466)*'DADOS GERAIS'!$B$23+12)),"")</f>
        <v/>
      </c>
      <c r="H466" s="230" t="str">
        <f t="shared" si="12"/>
        <v/>
      </c>
      <c r="I466" s="232" t="str">
        <f t="shared" si="13"/>
        <v/>
      </c>
      <c r="J466" s="233" t="str">
        <f>IF(D466&lt;&gt;0,IF(H466&gt;F466,(I466*F466*D466)/'DADOS GERAIS'!$B$24,(I466*H466*D466)/'DADOS GERAIS'!$B$24),"")</f>
        <v/>
      </c>
      <c r="K466" s="2"/>
      <c r="L466" s="19"/>
      <c r="M466" s="242" t="str">
        <f>IF(D466="","",IF(E466&gt;$E$14,"ERRO",J466+((K466*D466)+(L466/'DADOS GERAIS'!$B$23*D466))/'DADOS GERAIS'!$B$24*$E466))</f>
        <v/>
      </c>
    </row>
    <row r="467" spans="1:13" x14ac:dyDescent="0.2">
      <c r="A467" s="60"/>
      <c r="B467" s="26"/>
      <c r="C467" s="31"/>
      <c r="D467" s="33"/>
      <c r="E467" s="72"/>
      <c r="F467" s="71"/>
      <c r="G467" s="211" t="str">
        <f>IF(F467&lt;&gt;0,IF(IF(IF((F467-('DADOS GERAIS'!$B$19-C467)*'DADOS GERAIS'!$B$23)&lt;'DADOS GERAIS'!$B$24,(F467-('DADOS GERAIS'!$B$19-C467)*'DADOS GERAIS'!$B$23),'DADOS GERAIS'!$B$24)&lt;('DADOS GERAIS'!$B$20-C467)*'DADOS GERAIS'!$B$23+12,IF((F467-('DADOS GERAIS'!$B$19-C467)*'DADOS GERAIS'!$B$23)&lt;'DADOS GERAIS'!$B$24,(F467-('DADOS GERAIS'!$B$19-C467)*'DADOS GERAIS'!$B$23),'DADOS GERAIS'!$B$24),('DADOS GERAIS'!$B$20-C467)*'DADOS GERAIS'!$B$23+12)&lt;0,0,IF(IF((F467-('DADOS GERAIS'!$B$19-C467)*'DADOS GERAIS'!$B$23)&lt;'DADOS GERAIS'!$B$24,(F467-('DADOS GERAIS'!$B$19-C467)*'DADOS GERAIS'!$B$23),'DADOS GERAIS'!$B$24)&lt;('DADOS GERAIS'!$B$20-C467)*'DADOS GERAIS'!$B$23+12,IF((F467-('DADOS GERAIS'!$B$19-C467)*'DADOS GERAIS'!$B$23)&lt;'DADOS GERAIS'!$B$24,(F467-('DADOS GERAIS'!$B$19-C467)*'DADOS GERAIS'!$B$23),'DADOS GERAIS'!$B$24),('DADOS GERAIS'!$B$20-C467)*'DADOS GERAIS'!$B$23+12)),"")</f>
        <v/>
      </c>
      <c r="H467" s="230" t="str">
        <f t="shared" ref="H467:H516" si="14">IF(D467&lt;&gt;"",IF(G467&gt;E467,E467,G467),"")</f>
        <v/>
      </c>
      <c r="I467" s="232" t="str">
        <f t="shared" ref="I467:I516" si="15">IF(D467&lt;&gt;"",B467/F467,"")</f>
        <v/>
      </c>
      <c r="J467" s="233" t="str">
        <f>IF(D467&lt;&gt;0,IF(H467&gt;F467,(I467*F467*D467)/'DADOS GERAIS'!$B$24,(I467*H467*D467)/'DADOS GERAIS'!$B$24),"")</f>
        <v/>
      </c>
      <c r="K467" s="2"/>
      <c r="L467" s="19"/>
      <c r="M467" s="242" t="str">
        <f>IF(D467="","",IF(E467&gt;$E$14,"ERRO",J467+((K467*D467)+(L467/'DADOS GERAIS'!$B$23*D467))/'DADOS GERAIS'!$B$24*$E467))</f>
        <v/>
      </c>
    </row>
    <row r="468" spans="1:13" x14ac:dyDescent="0.2">
      <c r="A468" s="60"/>
      <c r="B468" s="26"/>
      <c r="C468" s="31"/>
      <c r="D468" s="33"/>
      <c r="E468" s="72"/>
      <c r="F468" s="71"/>
      <c r="G468" s="211" t="str">
        <f>IF(F468&lt;&gt;0,IF(IF(IF((F468-('DADOS GERAIS'!$B$19-C468)*'DADOS GERAIS'!$B$23)&lt;'DADOS GERAIS'!$B$24,(F468-('DADOS GERAIS'!$B$19-C468)*'DADOS GERAIS'!$B$23),'DADOS GERAIS'!$B$24)&lt;('DADOS GERAIS'!$B$20-C468)*'DADOS GERAIS'!$B$23+12,IF((F468-('DADOS GERAIS'!$B$19-C468)*'DADOS GERAIS'!$B$23)&lt;'DADOS GERAIS'!$B$24,(F468-('DADOS GERAIS'!$B$19-C468)*'DADOS GERAIS'!$B$23),'DADOS GERAIS'!$B$24),('DADOS GERAIS'!$B$20-C468)*'DADOS GERAIS'!$B$23+12)&lt;0,0,IF(IF((F468-('DADOS GERAIS'!$B$19-C468)*'DADOS GERAIS'!$B$23)&lt;'DADOS GERAIS'!$B$24,(F468-('DADOS GERAIS'!$B$19-C468)*'DADOS GERAIS'!$B$23),'DADOS GERAIS'!$B$24)&lt;('DADOS GERAIS'!$B$20-C468)*'DADOS GERAIS'!$B$23+12,IF((F468-('DADOS GERAIS'!$B$19-C468)*'DADOS GERAIS'!$B$23)&lt;'DADOS GERAIS'!$B$24,(F468-('DADOS GERAIS'!$B$19-C468)*'DADOS GERAIS'!$B$23),'DADOS GERAIS'!$B$24),('DADOS GERAIS'!$B$20-C468)*'DADOS GERAIS'!$B$23+12)),"")</f>
        <v/>
      </c>
      <c r="H468" s="230" t="str">
        <f t="shared" si="14"/>
        <v/>
      </c>
      <c r="I468" s="232" t="str">
        <f t="shared" si="15"/>
        <v/>
      </c>
      <c r="J468" s="233" t="str">
        <f>IF(D468&lt;&gt;0,IF(H468&gt;F468,(I468*F468*D468)/'DADOS GERAIS'!$B$24,(I468*H468*D468)/'DADOS GERAIS'!$B$24),"")</f>
        <v/>
      </c>
      <c r="K468" s="2"/>
      <c r="L468" s="19"/>
      <c r="M468" s="242" t="str">
        <f>IF(D468="","",IF(E468&gt;$E$14,"ERRO",J468+((K468*D468)+(L468/'DADOS GERAIS'!$B$23*D468))/'DADOS GERAIS'!$B$24*$E468))</f>
        <v/>
      </c>
    </row>
    <row r="469" spans="1:13" x14ac:dyDescent="0.2">
      <c r="A469" s="60"/>
      <c r="B469" s="26"/>
      <c r="C469" s="31"/>
      <c r="D469" s="33"/>
      <c r="E469" s="72"/>
      <c r="F469" s="71"/>
      <c r="G469" s="211" t="str">
        <f>IF(F469&lt;&gt;0,IF(IF(IF((F469-('DADOS GERAIS'!$B$19-C469)*'DADOS GERAIS'!$B$23)&lt;'DADOS GERAIS'!$B$24,(F469-('DADOS GERAIS'!$B$19-C469)*'DADOS GERAIS'!$B$23),'DADOS GERAIS'!$B$24)&lt;('DADOS GERAIS'!$B$20-C469)*'DADOS GERAIS'!$B$23+12,IF((F469-('DADOS GERAIS'!$B$19-C469)*'DADOS GERAIS'!$B$23)&lt;'DADOS GERAIS'!$B$24,(F469-('DADOS GERAIS'!$B$19-C469)*'DADOS GERAIS'!$B$23),'DADOS GERAIS'!$B$24),('DADOS GERAIS'!$B$20-C469)*'DADOS GERAIS'!$B$23+12)&lt;0,0,IF(IF((F469-('DADOS GERAIS'!$B$19-C469)*'DADOS GERAIS'!$B$23)&lt;'DADOS GERAIS'!$B$24,(F469-('DADOS GERAIS'!$B$19-C469)*'DADOS GERAIS'!$B$23),'DADOS GERAIS'!$B$24)&lt;('DADOS GERAIS'!$B$20-C469)*'DADOS GERAIS'!$B$23+12,IF((F469-('DADOS GERAIS'!$B$19-C469)*'DADOS GERAIS'!$B$23)&lt;'DADOS GERAIS'!$B$24,(F469-('DADOS GERAIS'!$B$19-C469)*'DADOS GERAIS'!$B$23),'DADOS GERAIS'!$B$24),('DADOS GERAIS'!$B$20-C469)*'DADOS GERAIS'!$B$23+12)),"")</f>
        <v/>
      </c>
      <c r="H469" s="230" t="str">
        <f t="shared" si="14"/>
        <v/>
      </c>
      <c r="I469" s="232" t="str">
        <f t="shared" si="15"/>
        <v/>
      </c>
      <c r="J469" s="233" t="str">
        <f>IF(D469&lt;&gt;0,IF(H469&gt;F469,(I469*F469*D469)/'DADOS GERAIS'!$B$24,(I469*H469*D469)/'DADOS GERAIS'!$B$24),"")</f>
        <v/>
      </c>
      <c r="K469" s="2"/>
      <c r="L469" s="19"/>
      <c r="M469" s="242" t="str">
        <f>IF(D469="","",IF(E469&gt;$E$14,"ERRO",J469+((K469*D469)+(L469/'DADOS GERAIS'!$B$23*D469))/'DADOS GERAIS'!$B$24*$E469))</f>
        <v/>
      </c>
    </row>
    <row r="470" spans="1:13" x14ac:dyDescent="0.2">
      <c r="A470" s="60"/>
      <c r="B470" s="26"/>
      <c r="C470" s="31"/>
      <c r="D470" s="33"/>
      <c r="E470" s="72"/>
      <c r="F470" s="71"/>
      <c r="G470" s="211" t="str">
        <f>IF(F470&lt;&gt;0,IF(IF(IF((F470-('DADOS GERAIS'!$B$19-C470)*'DADOS GERAIS'!$B$23)&lt;'DADOS GERAIS'!$B$24,(F470-('DADOS GERAIS'!$B$19-C470)*'DADOS GERAIS'!$B$23),'DADOS GERAIS'!$B$24)&lt;('DADOS GERAIS'!$B$20-C470)*'DADOS GERAIS'!$B$23+12,IF((F470-('DADOS GERAIS'!$B$19-C470)*'DADOS GERAIS'!$B$23)&lt;'DADOS GERAIS'!$B$24,(F470-('DADOS GERAIS'!$B$19-C470)*'DADOS GERAIS'!$B$23),'DADOS GERAIS'!$B$24),('DADOS GERAIS'!$B$20-C470)*'DADOS GERAIS'!$B$23+12)&lt;0,0,IF(IF((F470-('DADOS GERAIS'!$B$19-C470)*'DADOS GERAIS'!$B$23)&lt;'DADOS GERAIS'!$B$24,(F470-('DADOS GERAIS'!$B$19-C470)*'DADOS GERAIS'!$B$23),'DADOS GERAIS'!$B$24)&lt;('DADOS GERAIS'!$B$20-C470)*'DADOS GERAIS'!$B$23+12,IF((F470-('DADOS GERAIS'!$B$19-C470)*'DADOS GERAIS'!$B$23)&lt;'DADOS GERAIS'!$B$24,(F470-('DADOS GERAIS'!$B$19-C470)*'DADOS GERAIS'!$B$23),'DADOS GERAIS'!$B$24),('DADOS GERAIS'!$B$20-C470)*'DADOS GERAIS'!$B$23+12)),"")</f>
        <v/>
      </c>
      <c r="H470" s="230" t="str">
        <f t="shared" si="14"/>
        <v/>
      </c>
      <c r="I470" s="232" t="str">
        <f t="shared" si="15"/>
        <v/>
      </c>
      <c r="J470" s="233" t="str">
        <f>IF(D470&lt;&gt;0,IF(H470&gt;F470,(I470*F470*D470)/'DADOS GERAIS'!$B$24,(I470*H470*D470)/'DADOS GERAIS'!$B$24),"")</f>
        <v/>
      </c>
      <c r="K470" s="2"/>
      <c r="L470" s="19"/>
      <c r="M470" s="242" t="str">
        <f>IF(D470="","",IF(E470&gt;$E$14,"ERRO",J470+((K470*D470)+(L470/'DADOS GERAIS'!$B$23*D470))/'DADOS GERAIS'!$B$24*$E470))</f>
        <v/>
      </c>
    </row>
    <row r="471" spans="1:13" x14ac:dyDescent="0.2">
      <c r="A471" s="60"/>
      <c r="B471" s="26"/>
      <c r="C471" s="31"/>
      <c r="D471" s="33"/>
      <c r="E471" s="72"/>
      <c r="F471" s="71"/>
      <c r="G471" s="211" t="str">
        <f>IF(F471&lt;&gt;0,IF(IF(IF((F471-('DADOS GERAIS'!$B$19-C471)*'DADOS GERAIS'!$B$23)&lt;'DADOS GERAIS'!$B$24,(F471-('DADOS GERAIS'!$B$19-C471)*'DADOS GERAIS'!$B$23),'DADOS GERAIS'!$B$24)&lt;('DADOS GERAIS'!$B$20-C471)*'DADOS GERAIS'!$B$23+12,IF((F471-('DADOS GERAIS'!$B$19-C471)*'DADOS GERAIS'!$B$23)&lt;'DADOS GERAIS'!$B$24,(F471-('DADOS GERAIS'!$B$19-C471)*'DADOS GERAIS'!$B$23),'DADOS GERAIS'!$B$24),('DADOS GERAIS'!$B$20-C471)*'DADOS GERAIS'!$B$23+12)&lt;0,0,IF(IF((F471-('DADOS GERAIS'!$B$19-C471)*'DADOS GERAIS'!$B$23)&lt;'DADOS GERAIS'!$B$24,(F471-('DADOS GERAIS'!$B$19-C471)*'DADOS GERAIS'!$B$23),'DADOS GERAIS'!$B$24)&lt;('DADOS GERAIS'!$B$20-C471)*'DADOS GERAIS'!$B$23+12,IF((F471-('DADOS GERAIS'!$B$19-C471)*'DADOS GERAIS'!$B$23)&lt;'DADOS GERAIS'!$B$24,(F471-('DADOS GERAIS'!$B$19-C471)*'DADOS GERAIS'!$B$23),'DADOS GERAIS'!$B$24),('DADOS GERAIS'!$B$20-C471)*'DADOS GERAIS'!$B$23+12)),"")</f>
        <v/>
      </c>
      <c r="H471" s="230" t="str">
        <f t="shared" si="14"/>
        <v/>
      </c>
      <c r="I471" s="232" t="str">
        <f t="shared" si="15"/>
        <v/>
      </c>
      <c r="J471" s="233" t="str">
        <f>IF(D471&lt;&gt;0,IF(H471&gt;F471,(I471*F471*D471)/'DADOS GERAIS'!$B$24,(I471*H471*D471)/'DADOS GERAIS'!$B$24),"")</f>
        <v/>
      </c>
      <c r="K471" s="2"/>
      <c r="L471" s="19"/>
      <c r="M471" s="242" t="str">
        <f>IF(D471="","",IF(E471&gt;$E$14,"ERRO",J471+((K471*D471)+(L471/'DADOS GERAIS'!$B$23*D471))/'DADOS GERAIS'!$B$24*$E471))</f>
        <v/>
      </c>
    </row>
    <row r="472" spans="1:13" x14ac:dyDescent="0.2">
      <c r="A472" s="60"/>
      <c r="B472" s="26"/>
      <c r="C472" s="31"/>
      <c r="D472" s="33"/>
      <c r="E472" s="72"/>
      <c r="F472" s="71"/>
      <c r="G472" s="211" t="str">
        <f>IF(F472&lt;&gt;0,IF(IF(IF((F472-('DADOS GERAIS'!$B$19-C472)*'DADOS GERAIS'!$B$23)&lt;'DADOS GERAIS'!$B$24,(F472-('DADOS GERAIS'!$B$19-C472)*'DADOS GERAIS'!$B$23),'DADOS GERAIS'!$B$24)&lt;('DADOS GERAIS'!$B$20-C472)*'DADOS GERAIS'!$B$23+12,IF((F472-('DADOS GERAIS'!$B$19-C472)*'DADOS GERAIS'!$B$23)&lt;'DADOS GERAIS'!$B$24,(F472-('DADOS GERAIS'!$B$19-C472)*'DADOS GERAIS'!$B$23),'DADOS GERAIS'!$B$24),('DADOS GERAIS'!$B$20-C472)*'DADOS GERAIS'!$B$23+12)&lt;0,0,IF(IF((F472-('DADOS GERAIS'!$B$19-C472)*'DADOS GERAIS'!$B$23)&lt;'DADOS GERAIS'!$B$24,(F472-('DADOS GERAIS'!$B$19-C472)*'DADOS GERAIS'!$B$23),'DADOS GERAIS'!$B$24)&lt;('DADOS GERAIS'!$B$20-C472)*'DADOS GERAIS'!$B$23+12,IF((F472-('DADOS GERAIS'!$B$19-C472)*'DADOS GERAIS'!$B$23)&lt;'DADOS GERAIS'!$B$24,(F472-('DADOS GERAIS'!$B$19-C472)*'DADOS GERAIS'!$B$23),'DADOS GERAIS'!$B$24),('DADOS GERAIS'!$B$20-C472)*'DADOS GERAIS'!$B$23+12)),"")</f>
        <v/>
      </c>
      <c r="H472" s="230" t="str">
        <f t="shared" si="14"/>
        <v/>
      </c>
      <c r="I472" s="232" t="str">
        <f t="shared" si="15"/>
        <v/>
      </c>
      <c r="J472" s="233" t="str">
        <f>IF(D472&lt;&gt;0,IF(H472&gt;F472,(I472*F472*D472)/'DADOS GERAIS'!$B$24,(I472*H472*D472)/'DADOS GERAIS'!$B$24),"")</f>
        <v/>
      </c>
      <c r="K472" s="2"/>
      <c r="L472" s="19"/>
      <c r="M472" s="242" t="str">
        <f>IF(D472="","",IF(E472&gt;$E$14,"ERRO",J472+((K472*D472)+(L472/'DADOS GERAIS'!$B$23*D472))/'DADOS GERAIS'!$B$24*$E472))</f>
        <v/>
      </c>
    </row>
    <row r="473" spans="1:13" x14ac:dyDescent="0.2">
      <c r="A473" s="60"/>
      <c r="B473" s="26"/>
      <c r="C473" s="31"/>
      <c r="D473" s="33"/>
      <c r="E473" s="72"/>
      <c r="F473" s="71"/>
      <c r="G473" s="211" t="str">
        <f>IF(F473&lt;&gt;0,IF(IF(IF((F473-('DADOS GERAIS'!$B$19-C473)*'DADOS GERAIS'!$B$23)&lt;'DADOS GERAIS'!$B$24,(F473-('DADOS GERAIS'!$B$19-C473)*'DADOS GERAIS'!$B$23),'DADOS GERAIS'!$B$24)&lt;('DADOS GERAIS'!$B$20-C473)*'DADOS GERAIS'!$B$23+12,IF((F473-('DADOS GERAIS'!$B$19-C473)*'DADOS GERAIS'!$B$23)&lt;'DADOS GERAIS'!$B$24,(F473-('DADOS GERAIS'!$B$19-C473)*'DADOS GERAIS'!$B$23),'DADOS GERAIS'!$B$24),('DADOS GERAIS'!$B$20-C473)*'DADOS GERAIS'!$B$23+12)&lt;0,0,IF(IF((F473-('DADOS GERAIS'!$B$19-C473)*'DADOS GERAIS'!$B$23)&lt;'DADOS GERAIS'!$B$24,(F473-('DADOS GERAIS'!$B$19-C473)*'DADOS GERAIS'!$B$23),'DADOS GERAIS'!$B$24)&lt;('DADOS GERAIS'!$B$20-C473)*'DADOS GERAIS'!$B$23+12,IF((F473-('DADOS GERAIS'!$B$19-C473)*'DADOS GERAIS'!$B$23)&lt;'DADOS GERAIS'!$B$24,(F473-('DADOS GERAIS'!$B$19-C473)*'DADOS GERAIS'!$B$23),'DADOS GERAIS'!$B$24),('DADOS GERAIS'!$B$20-C473)*'DADOS GERAIS'!$B$23+12)),"")</f>
        <v/>
      </c>
      <c r="H473" s="230" t="str">
        <f t="shared" si="14"/>
        <v/>
      </c>
      <c r="I473" s="232" t="str">
        <f t="shared" si="15"/>
        <v/>
      </c>
      <c r="J473" s="233" t="str">
        <f>IF(D473&lt;&gt;0,IF(H473&gt;F473,(I473*F473*D473)/'DADOS GERAIS'!$B$24,(I473*H473*D473)/'DADOS GERAIS'!$B$24),"")</f>
        <v/>
      </c>
      <c r="K473" s="2"/>
      <c r="L473" s="19"/>
      <c r="M473" s="242" t="str">
        <f>IF(D473="","",IF(E473&gt;$E$14,"ERRO",J473+((K473*D473)+(L473/'DADOS GERAIS'!$B$23*D473))/'DADOS GERAIS'!$B$24*$E473))</f>
        <v/>
      </c>
    </row>
    <row r="474" spans="1:13" x14ac:dyDescent="0.2">
      <c r="A474" s="60"/>
      <c r="B474" s="26"/>
      <c r="C474" s="31"/>
      <c r="D474" s="33"/>
      <c r="E474" s="72"/>
      <c r="F474" s="71"/>
      <c r="G474" s="211" t="str">
        <f>IF(F474&lt;&gt;0,IF(IF(IF((F474-('DADOS GERAIS'!$B$19-C474)*'DADOS GERAIS'!$B$23)&lt;'DADOS GERAIS'!$B$24,(F474-('DADOS GERAIS'!$B$19-C474)*'DADOS GERAIS'!$B$23),'DADOS GERAIS'!$B$24)&lt;('DADOS GERAIS'!$B$20-C474)*'DADOS GERAIS'!$B$23+12,IF((F474-('DADOS GERAIS'!$B$19-C474)*'DADOS GERAIS'!$B$23)&lt;'DADOS GERAIS'!$B$24,(F474-('DADOS GERAIS'!$B$19-C474)*'DADOS GERAIS'!$B$23),'DADOS GERAIS'!$B$24),('DADOS GERAIS'!$B$20-C474)*'DADOS GERAIS'!$B$23+12)&lt;0,0,IF(IF((F474-('DADOS GERAIS'!$B$19-C474)*'DADOS GERAIS'!$B$23)&lt;'DADOS GERAIS'!$B$24,(F474-('DADOS GERAIS'!$B$19-C474)*'DADOS GERAIS'!$B$23),'DADOS GERAIS'!$B$24)&lt;('DADOS GERAIS'!$B$20-C474)*'DADOS GERAIS'!$B$23+12,IF((F474-('DADOS GERAIS'!$B$19-C474)*'DADOS GERAIS'!$B$23)&lt;'DADOS GERAIS'!$B$24,(F474-('DADOS GERAIS'!$B$19-C474)*'DADOS GERAIS'!$B$23),'DADOS GERAIS'!$B$24),('DADOS GERAIS'!$B$20-C474)*'DADOS GERAIS'!$B$23+12)),"")</f>
        <v/>
      </c>
      <c r="H474" s="230" t="str">
        <f t="shared" si="14"/>
        <v/>
      </c>
      <c r="I474" s="232" t="str">
        <f t="shared" si="15"/>
        <v/>
      </c>
      <c r="J474" s="233" t="str">
        <f>IF(D474&lt;&gt;0,IF(H474&gt;F474,(I474*F474*D474)/'DADOS GERAIS'!$B$24,(I474*H474*D474)/'DADOS GERAIS'!$B$24),"")</f>
        <v/>
      </c>
      <c r="K474" s="2"/>
      <c r="L474" s="19"/>
      <c r="M474" s="242" t="str">
        <f>IF(D474="","",IF(E474&gt;$E$14,"ERRO",J474+((K474*D474)+(L474/'DADOS GERAIS'!$B$23*D474))/'DADOS GERAIS'!$B$24*$E474))</f>
        <v/>
      </c>
    </row>
    <row r="475" spans="1:13" x14ac:dyDescent="0.2">
      <c r="A475" s="60"/>
      <c r="B475" s="26"/>
      <c r="C475" s="31"/>
      <c r="D475" s="33"/>
      <c r="E475" s="72"/>
      <c r="F475" s="71"/>
      <c r="G475" s="211" t="str">
        <f>IF(F475&lt;&gt;0,IF(IF(IF((F475-('DADOS GERAIS'!$B$19-C475)*'DADOS GERAIS'!$B$23)&lt;'DADOS GERAIS'!$B$24,(F475-('DADOS GERAIS'!$B$19-C475)*'DADOS GERAIS'!$B$23),'DADOS GERAIS'!$B$24)&lt;('DADOS GERAIS'!$B$20-C475)*'DADOS GERAIS'!$B$23+12,IF((F475-('DADOS GERAIS'!$B$19-C475)*'DADOS GERAIS'!$B$23)&lt;'DADOS GERAIS'!$B$24,(F475-('DADOS GERAIS'!$B$19-C475)*'DADOS GERAIS'!$B$23),'DADOS GERAIS'!$B$24),('DADOS GERAIS'!$B$20-C475)*'DADOS GERAIS'!$B$23+12)&lt;0,0,IF(IF((F475-('DADOS GERAIS'!$B$19-C475)*'DADOS GERAIS'!$B$23)&lt;'DADOS GERAIS'!$B$24,(F475-('DADOS GERAIS'!$B$19-C475)*'DADOS GERAIS'!$B$23),'DADOS GERAIS'!$B$24)&lt;('DADOS GERAIS'!$B$20-C475)*'DADOS GERAIS'!$B$23+12,IF((F475-('DADOS GERAIS'!$B$19-C475)*'DADOS GERAIS'!$B$23)&lt;'DADOS GERAIS'!$B$24,(F475-('DADOS GERAIS'!$B$19-C475)*'DADOS GERAIS'!$B$23),'DADOS GERAIS'!$B$24),('DADOS GERAIS'!$B$20-C475)*'DADOS GERAIS'!$B$23+12)),"")</f>
        <v/>
      </c>
      <c r="H475" s="230" t="str">
        <f t="shared" si="14"/>
        <v/>
      </c>
      <c r="I475" s="232" t="str">
        <f t="shared" si="15"/>
        <v/>
      </c>
      <c r="J475" s="233" t="str">
        <f>IF(D475&lt;&gt;0,IF(H475&gt;F475,(I475*F475*D475)/'DADOS GERAIS'!$B$24,(I475*H475*D475)/'DADOS GERAIS'!$B$24),"")</f>
        <v/>
      </c>
      <c r="K475" s="2"/>
      <c r="L475" s="19"/>
      <c r="M475" s="242" t="str">
        <f>IF(D475="","",IF(E475&gt;$E$14,"ERRO",J475+((K475*D475)+(L475/'DADOS GERAIS'!$B$23*D475))/'DADOS GERAIS'!$B$24*$E475))</f>
        <v/>
      </c>
    </row>
    <row r="476" spans="1:13" x14ac:dyDescent="0.2">
      <c r="A476" s="60"/>
      <c r="B476" s="26"/>
      <c r="C476" s="31"/>
      <c r="D476" s="33"/>
      <c r="E476" s="72"/>
      <c r="F476" s="71"/>
      <c r="G476" s="211" t="str">
        <f>IF(F476&lt;&gt;0,IF(IF(IF((F476-('DADOS GERAIS'!$B$19-C476)*'DADOS GERAIS'!$B$23)&lt;'DADOS GERAIS'!$B$24,(F476-('DADOS GERAIS'!$B$19-C476)*'DADOS GERAIS'!$B$23),'DADOS GERAIS'!$B$24)&lt;('DADOS GERAIS'!$B$20-C476)*'DADOS GERAIS'!$B$23+12,IF((F476-('DADOS GERAIS'!$B$19-C476)*'DADOS GERAIS'!$B$23)&lt;'DADOS GERAIS'!$B$24,(F476-('DADOS GERAIS'!$B$19-C476)*'DADOS GERAIS'!$B$23),'DADOS GERAIS'!$B$24),('DADOS GERAIS'!$B$20-C476)*'DADOS GERAIS'!$B$23+12)&lt;0,0,IF(IF((F476-('DADOS GERAIS'!$B$19-C476)*'DADOS GERAIS'!$B$23)&lt;'DADOS GERAIS'!$B$24,(F476-('DADOS GERAIS'!$B$19-C476)*'DADOS GERAIS'!$B$23),'DADOS GERAIS'!$B$24)&lt;('DADOS GERAIS'!$B$20-C476)*'DADOS GERAIS'!$B$23+12,IF((F476-('DADOS GERAIS'!$B$19-C476)*'DADOS GERAIS'!$B$23)&lt;'DADOS GERAIS'!$B$24,(F476-('DADOS GERAIS'!$B$19-C476)*'DADOS GERAIS'!$B$23),'DADOS GERAIS'!$B$24),('DADOS GERAIS'!$B$20-C476)*'DADOS GERAIS'!$B$23+12)),"")</f>
        <v/>
      </c>
      <c r="H476" s="230" t="str">
        <f t="shared" si="14"/>
        <v/>
      </c>
      <c r="I476" s="232" t="str">
        <f t="shared" si="15"/>
        <v/>
      </c>
      <c r="J476" s="233" t="str">
        <f>IF(D476&lt;&gt;0,IF(H476&gt;F476,(I476*F476*D476)/'DADOS GERAIS'!$B$24,(I476*H476*D476)/'DADOS GERAIS'!$B$24),"")</f>
        <v/>
      </c>
      <c r="K476" s="2"/>
      <c r="L476" s="19"/>
      <c r="M476" s="242" t="str">
        <f>IF(D476="","",IF(E476&gt;$E$14,"ERRO",J476+((K476*D476)+(L476/'DADOS GERAIS'!$B$23*D476))/'DADOS GERAIS'!$B$24*$E476))</f>
        <v/>
      </c>
    </row>
    <row r="477" spans="1:13" x14ac:dyDescent="0.2">
      <c r="A477" s="60"/>
      <c r="B477" s="26"/>
      <c r="C477" s="31"/>
      <c r="D477" s="33"/>
      <c r="E477" s="72"/>
      <c r="F477" s="71"/>
      <c r="G477" s="211" t="str">
        <f>IF(F477&lt;&gt;0,IF(IF(IF((F477-('DADOS GERAIS'!$B$19-C477)*'DADOS GERAIS'!$B$23)&lt;'DADOS GERAIS'!$B$24,(F477-('DADOS GERAIS'!$B$19-C477)*'DADOS GERAIS'!$B$23),'DADOS GERAIS'!$B$24)&lt;('DADOS GERAIS'!$B$20-C477)*'DADOS GERAIS'!$B$23+12,IF((F477-('DADOS GERAIS'!$B$19-C477)*'DADOS GERAIS'!$B$23)&lt;'DADOS GERAIS'!$B$24,(F477-('DADOS GERAIS'!$B$19-C477)*'DADOS GERAIS'!$B$23),'DADOS GERAIS'!$B$24),('DADOS GERAIS'!$B$20-C477)*'DADOS GERAIS'!$B$23+12)&lt;0,0,IF(IF((F477-('DADOS GERAIS'!$B$19-C477)*'DADOS GERAIS'!$B$23)&lt;'DADOS GERAIS'!$B$24,(F477-('DADOS GERAIS'!$B$19-C477)*'DADOS GERAIS'!$B$23),'DADOS GERAIS'!$B$24)&lt;('DADOS GERAIS'!$B$20-C477)*'DADOS GERAIS'!$B$23+12,IF((F477-('DADOS GERAIS'!$B$19-C477)*'DADOS GERAIS'!$B$23)&lt;'DADOS GERAIS'!$B$24,(F477-('DADOS GERAIS'!$B$19-C477)*'DADOS GERAIS'!$B$23),'DADOS GERAIS'!$B$24),('DADOS GERAIS'!$B$20-C477)*'DADOS GERAIS'!$B$23+12)),"")</f>
        <v/>
      </c>
      <c r="H477" s="230" t="str">
        <f t="shared" si="14"/>
        <v/>
      </c>
      <c r="I477" s="232" t="str">
        <f t="shared" si="15"/>
        <v/>
      </c>
      <c r="J477" s="233" t="str">
        <f>IF(D477&lt;&gt;0,IF(H477&gt;F477,(I477*F477*D477)/'DADOS GERAIS'!$B$24,(I477*H477*D477)/'DADOS GERAIS'!$B$24),"")</f>
        <v/>
      </c>
      <c r="K477" s="2"/>
      <c r="L477" s="19"/>
      <c r="M477" s="242" t="str">
        <f>IF(D477="","",IF(E477&gt;$E$14,"ERRO",J477+((K477*D477)+(L477/'DADOS GERAIS'!$B$23*D477))/'DADOS GERAIS'!$B$24*$E477))</f>
        <v/>
      </c>
    </row>
    <row r="478" spans="1:13" x14ac:dyDescent="0.2">
      <c r="A478" s="60"/>
      <c r="B478" s="26"/>
      <c r="C478" s="31"/>
      <c r="D478" s="33"/>
      <c r="E478" s="72"/>
      <c r="F478" s="71"/>
      <c r="G478" s="211" t="str">
        <f>IF(F478&lt;&gt;0,IF(IF(IF((F478-('DADOS GERAIS'!$B$19-C478)*'DADOS GERAIS'!$B$23)&lt;'DADOS GERAIS'!$B$24,(F478-('DADOS GERAIS'!$B$19-C478)*'DADOS GERAIS'!$B$23),'DADOS GERAIS'!$B$24)&lt;('DADOS GERAIS'!$B$20-C478)*'DADOS GERAIS'!$B$23+12,IF((F478-('DADOS GERAIS'!$B$19-C478)*'DADOS GERAIS'!$B$23)&lt;'DADOS GERAIS'!$B$24,(F478-('DADOS GERAIS'!$B$19-C478)*'DADOS GERAIS'!$B$23),'DADOS GERAIS'!$B$24),('DADOS GERAIS'!$B$20-C478)*'DADOS GERAIS'!$B$23+12)&lt;0,0,IF(IF((F478-('DADOS GERAIS'!$B$19-C478)*'DADOS GERAIS'!$B$23)&lt;'DADOS GERAIS'!$B$24,(F478-('DADOS GERAIS'!$B$19-C478)*'DADOS GERAIS'!$B$23),'DADOS GERAIS'!$B$24)&lt;('DADOS GERAIS'!$B$20-C478)*'DADOS GERAIS'!$B$23+12,IF((F478-('DADOS GERAIS'!$B$19-C478)*'DADOS GERAIS'!$B$23)&lt;'DADOS GERAIS'!$B$24,(F478-('DADOS GERAIS'!$B$19-C478)*'DADOS GERAIS'!$B$23),'DADOS GERAIS'!$B$24),('DADOS GERAIS'!$B$20-C478)*'DADOS GERAIS'!$B$23+12)),"")</f>
        <v/>
      </c>
      <c r="H478" s="230" t="str">
        <f t="shared" si="14"/>
        <v/>
      </c>
      <c r="I478" s="232" t="str">
        <f t="shared" si="15"/>
        <v/>
      </c>
      <c r="J478" s="233" t="str">
        <f>IF(D478&lt;&gt;0,IF(H478&gt;F478,(I478*F478*D478)/'DADOS GERAIS'!$B$24,(I478*H478*D478)/'DADOS GERAIS'!$B$24),"")</f>
        <v/>
      </c>
      <c r="K478" s="2"/>
      <c r="L478" s="19"/>
      <c r="M478" s="242" t="str">
        <f>IF(D478="","",IF(E478&gt;$E$14,"ERRO",J478+((K478*D478)+(L478/'DADOS GERAIS'!$B$23*D478))/'DADOS GERAIS'!$B$24*$E478))</f>
        <v/>
      </c>
    </row>
    <row r="479" spans="1:13" x14ac:dyDescent="0.2">
      <c r="A479" s="60"/>
      <c r="B479" s="26"/>
      <c r="C479" s="31"/>
      <c r="D479" s="33"/>
      <c r="E479" s="72"/>
      <c r="F479" s="71"/>
      <c r="G479" s="211" t="str">
        <f>IF(F479&lt;&gt;0,IF(IF(IF((F479-('DADOS GERAIS'!$B$19-C479)*'DADOS GERAIS'!$B$23)&lt;'DADOS GERAIS'!$B$24,(F479-('DADOS GERAIS'!$B$19-C479)*'DADOS GERAIS'!$B$23),'DADOS GERAIS'!$B$24)&lt;('DADOS GERAIS'!$B$20-C479)*'DADOS GERAIS'!$B$23+12,IF((F479-('DADOS GERAIS'!$B$19-C479)*'DADOS GERAIS'!$B$23)&lt;'DADOS GERAIS'!$B$24,(F479-('DADOS GERAIS'!$B$19-C479)*'DADOS GERAIS'!$B$23),'DADOS GERAIS'!$B$24),('DADOS GERAIS'!$B$20-C479)*'DADOS GERAIS'!$B$23+12)&lt;0,0,IF(IF((F479-('DADOS GERAIS'!$B$19-C479)*'DADOS GERAIS'!$B$23)&lt;'DADOS GERAIS'!$B$24,(F479-('DADOS GERAIS'!$B$19-C479)*'DADOS GERAIS'!$B$23),'DADOS GERAIS'!$B$24)&lt;('DADOS GERAIS'!$B$20-C479)*'DADOS GERAIS'!$B$23+12,IF((F479-('DADOS GERAIS'!$B$19-C479)*'DADOS GERAIS'!$B$23)&lt;'DADOS GERAIS'!$B$24,(F479-('DADOS GERAIS'!$B$19-C479)*'DADOS GERAIS'!$B$23),'DADOS GERAIS'!$B$24),('DADOS GERAIS'!$B$20-C479)*'DADOS GERAIS'!$B$23+12)),"")</f>
        <v/>
      </c>
      <c r="H479" s="230" t="str">
        <f t="shared" si="14"/>
        <v/>
      </c>
      <c r="I479" s="232" t="str">
        <f t="shared" si="15"/>
        <v/>
      </c>
      <c r="J479" s="233" t="str">
        <f>IF(D479&lt;&gt;0,IF(H479&gt;F479,(I479*F479*D479)/'DADOS GERAIS'!$B$24,(I479*H479*D479)/'DADOS GERAIS'!$B$24),"")</f>
        <v/>
      </c>
      <c r="K479" s="2"/>
      <c r="L479" s="19"/>
      <c r="M479" s="242" t="str">
        <f>IF(D479="","",IF(E479&gt;$E$14,"ERRO",J479+((K479*D479)+(L479/'DADOS GERAIS'!$B$23*D479))/'DADOS GERAIS'!$B$24*$E479))</f>
        <v/>
      </c>
    </row>
    <row r="480" spans="1:13" x14ac:dyDescent="0.2">
      <c r="A480" s="60"/>
      <c r="B480" s="26"/>
      <c r="C480" s="31"/>
      <c r="D480" s="33"/>
      <c r="E480" s="72"/>
      <c r="F480" s="71"/>
      <c r="G480" s="211" t="str">
        <f>IF(F480&lt;&gt;0,IF(IF(IF((F480-('DADOS GERAIS'!$B$19-C480)*'DADOS GERAIS'!$B$23)&lt;'DADOS GERAIS'!$B$24,(F480-('DADOS GERAIS'!$B$19-C480)*'DADOS GERAIS'!$B$23),'DADOS GERAIS'!$B$24)&lt;('DADOS GERAIS'!$B$20-C480)*'DADOS GERAIS'!$B$23+12,IF((F480-('DADOS GERAIS'!$B$19-C480)*'DADOS GERAIS'!$B$23)&lt;'DADOS GERAIS'!$B$24,(F480-('DADOS GERAIS'!$B$19-C480)*'DADOS GERAIS'!$B$23),'DADOS GERAIS'!$B$24),('DADOS GERAIS'!$B$20-C480)*'DADOS GERAIS'!$B$23+12)&lt;0,0,IF(IF((F480-('DADOS GERAIS'!$B$19-C480)*'DADOS GERAIS'!$B$23)&lt;'DADOS GERAIS'!$B$24,(F480-('DADOS GERAIS'!$B$19-C480)*'DADOS GERAIS'!$B$23),'DADOS GERAIS'!$B$24)&lt;('DADOS GERAIS'!$B$20-C480)*'DADOS GERAIS'!$B$23+12,IF((F480-('DADOS GERAIS'!$B$19-C480)*'DADOS GERAIS'!$B$23)&lt;'DADOS GERAIS'!$B$24,(F480-('DADOS GERAIS'!$B$19-C480)*'DADOS GERAIS'!$B$23),'DADOS GERAIS'!$B$24),('DADOS GERAIS'!$B$20-C480)*'DADOS GERAIS'!$B$23+12)),"")</f>
        <v/>
      </c>
      <c r="H480" s="230" t="str">
        <f t="shared" si="14"/>
        <v/>
      </c>
      <c r="I480" s="232" t="str">
        <f t="shared" si="15"/>
        <v/>
      </c>
      <c r="J480" s="233" t="str">
        <f>IF(D480&lt;&gt;0,IF(H480&gt;F480,(I480*F480*D480)/'DADOS GERAIS'!$B$24,(I480*H480*D480)/'DADOS GERAIS'!$B$24),"")</f>
        <v/>
      </c>
      <c r="K480" s="2"/>
      <c r="L480" s="19"/>
      <c r="M480" s="242" t="str">
        <f>IF(D480="","",IF(E480&gt;$E$14,"ERRO",J480+((K480*D480)+(L480/'DADOS GERAIS'!$B$23*D480))/'DADOS GERAIS'!$B$24*$E480))</f>
        <v/>
      </c>
    </row>
    <row r="481" spans="1:13" x14ac:dyDescent="0.2">
      <c r="A481" s="60"/>
      <c r="B481" s="26"/>
      <c r="C481" s="31"/>
      <c r="D481" s="33"/>
      <c r="E481" s="72"/>
      <c r="F481" s="71"/>
      <c r="G481" s="211" t="str">
        <f>IF(F481&lt;&gt;0,IF(IF(IF((F481-('DADOS GERAIS'!$B$19-C481)*'DADOS GERAIS'!$B$23)&lt;'DADOS GERAIS'!$B$24,(F481-('DADOS GERAIS'!$B$19-C481)*'DADOS GERAIS'!$B$23),'DADOS GERAIS'!$B$24)&lt;('DADOS GERAIS'!$B$20-C481)*'DADOS GERAIS'!$B$23+12,IF((F481-('DADOS GERAIS'!$B$19-C481)*'DADOS GERAIS'!$B$23)&lt;'DADOS GERAIS'!$B$24,(F481-('DADOS GERAIS'!$B$19-C481)*'DADOS GERAIS'!$B$23),'DADOS GERAIS'!$B$24),('DADOS GERAIS'!$B$20-C481)*'DADOS GERAIS'!$B$23+12)&lt;0,0,IF(IF((F481-('DADOS GERAIS'!$B$19-C481)*'DADOS GERAIS'!$B$23)&lt;'DADOS GERAIS'!$B$24,(F481-('DADOS GERAIS'!$B$19-C481)*'DADOS GERAIS'!$B$23),'DADOS GERAIS'!$B$24)&lt;('DADOS GERAIS'!$B$20-C481)*'DADOS GERAIS'!$B$23+12,IF((F481-('DADOS GERAIS'!$B$19-C481)*'DADOS GERAIS'!$B$23)&lt;'DADOS GERAIS'!$B$24,(F481-('DADOS GERAIS'!$B$19-C481)*'DADOS GERAIS'!$B$23),'DADOS GERAIS'!$B$24),('DADOS GERAIS'!$B$20-C481)*'DADOS GERAIS'!$B$23+12)),"")</f>
        <v/>
      </c>
      <c r="H481" s="230" t="str">
        <f t="shared" si="14"/>
        <v/>
      </c>
      <c r="I481" s="232" t="str">
        <f t="shared" si="15"/>
        <v/>
      </c>
      <c r="J481" s="233" t="str">
        <f>IF(D481&lt;&gt;0,IF(H481&gt;F481,(I481*F481*D481)/'DADOS GERAIS'!$B$24,(I481*H481*D481)/'DADOS GERAIS'!$B$24),"")</f>
        <v/>
      </c>
      <c r="K481" s="2"/>
      <c r="L481" s="19"/>
      <c r="M481" s="242" t="str">
        <f>IF(D481="","",IF(E481&gt;$E$14,"ERRO",J481+((K481*D481)+(L481/'DADOS GERAIS'!$B$23*D481))/'DADOS GERAIS'!$B$24*$E481))</f>
        <v/>
      </c>
    </row>
    <row r="482" spans="1:13" x14ac:dyDescent="0.2">
      <c r="A482" s="60"/>
      <c r="B482" s="26"/>
      <c r="C482" s="31"/>
      <c r="D482" s="33"/>
      <c r="E482" s="72"/>
      <c r="F482" s="71"/>
      <c r="G482" s="211" t="str">
        <f>IF(F482&lt;&gt;0,IF(IF(IF((F482-('DADOS GERAIS'!$B$19-C482)*'DADOS GERAIS'!$B$23)&lt;'DADOS GERAIS'!$B$24,(F482-('DADOS GERAIS'!$B$19-C482)*'DADOS GERAIS'!$B$23),'DADOS GERAIS'!$B$24)&lt;('DADOS GERAIS'!$B$20-C482)*'DADOS GERAIS'!$B$23+12,IF((F482-('DADOS GERAIS'!$B$19-C482)*'DADOS GERAIS'!$B$23)&lt;'DADOS GERAIS'!$B$24,(F482-('DADOS GERAIS'!$B$19-C482)*'DADOS GERAIS'!$B$23),'DADOS GERAIS'!$B$24),('DADOS GERAIS'!$B$20-C482)*'DADOS GERAIS'!$B$23+12)&lt;0,0,IF(IF((F482-('DADOS GERAIS'!$B$19-C482)*'DADOS GERAIS'!$B$23)&lt;'DADOS GERAIS'!$B$24,(F482-('DADOS GERAIS'!$B$19-C482)*'DADOS GERAIS'!$B$23),'DADOS GERAIS'!$B$24)&lt;('DADOS GERAIS'!$B$20-C482)*'DADOS GERAIS'!$B$23+12,IF((F482-('DADOS GERAIS'!$B$19-C482)*'DADOS GERAIS'!$B$23)&lt;'DADOS GERAIS'!$B$24,(F482-('DADOS GERAIS'!$B$19-C482)*'DADOS GERAIS'!$B$23),'DADOS GERAIS'!$B$24),('DADOS GERAIS'!$B$20-C482)*'DADOS GERAIS'!$B$23+12)),"")</f>
        <v/>
      </c>
      <c r="H482" s="230" t="str">
        <f t="shared" si="14"/>
        <v/>
      </c>
      <c r="I482" s="232" t="str">
        <f t="shared" si="15"/>
        <v/>
      </c>
      <c r="J482" s="233" t="str">
        <f>IF(D482&lt;&gt;0,IF(H482&gt;F482,(I482*F482*D482)/'DADOS GERAIS'!$B$24,(I482*H482*D482)/'DADOS GERAIS'!$B$24),"")</f>
        <v/>
      </c>
      <c r="K482" s="2"/>
      <c r="L482" s="19"/>
      <c r="M482" s="242" t="str">
        <f>IF(D482="","",IF(E482&gt;$E$14,"ERRO",J482+((K482*D482)+(L482/'DADOS GERAIS'!$B$23*D482))/'DADOS GERAIS'!$B$24*$E482))</f>
        <v/>
      </c>
    </row>
    <row r="483" spans="1:13" x14ac:dyDescent="0.2">
      <c r="A483" s="60"/>
      <c r="B483" s="26"/>
      <c r="C483" s="31"/>
      <c r="D483" s="33"/>
      <c r="E483" s="72"/>
      <c r="F483" s="71"/>
      <c r="G483" s="211" t="str">
        <f>IF(F483&lt;&gt;0,IF(IF(IF((F483-('DADOS GERAIS'!$B$19-C483)*'DADOS GERAIS'!$B$23)&lt;'DADOS GERAIS'!$B$24,(F483-('DADOS GERAIS'!$B$19-C483)*'DADOS GERAIS'!$B$23),'DADOS GERAIS'!$B$24)&lt;('DADOS GERAIS'!$B$20-C483)*'DADOS GERAIS'!$B$23+12,IF((F483-('DADOS GERAIS'!$B$19-C483)*'DADOS GERAIS'!$B$23)&lt;'DADOS GERAIS'!$B$24,(F483-('DADOS GERAIS'!$B$19-C483)*'DADOS GERAIS'!$B$23),'DADOS GERAIS'!$B$24),('DADOS GERAIS'!$B$20-C483)*'DADOS GERAIS'!$B$23+12)&lt;0,0,IF(IF((F483-('DADOS GERAIS'!$B$19-C483)*'DADOS GERAIS'!$B$23)&lt;'DADOS GERAIS'!$B$24,(F483-('DADOS GERAIS'!$B$19-C483)*'DADOS GERAIS'!$B$23),'DADOS GERAIS'!$B$24)&lt;('DADOS GERAIS'!$B$20-C483)*'DADOS GERAIS'!$B$23+12,IF((F483-('DADOS GERAIS'!$B$19-C483)*'DADOS GERAIS'!$B$23)&lt;'DADOS GERAIS'!$B$24,(F483-('DADOS GERAIS'!$B$19-C483)*'DADOS GERAIS'!$B$23),'DADOS GERAIS'!$B$24),('DADOS GERAIS'!$B$20-C483)*'DADOS GERAIS'!$B$23+12)),"")</f>
        <v/>
      </c>
      <c r="H483" s="230" t="str">
        <f t="shared" si="14"/>
        <v/>
      </c>
      <c r="I483" s="232" t="str">
        <f t="shared" si="15"/>
        <v/>
      </c>
      <c r="J483" s="233" t="str">
        <f>IF(D483&lt;&gt;0,IF(H483&gt;F483,(I483*F483*D483)/'DADOS GERAIS'!$B$24,(I483*H483*D483)/'DADOS GERAIS'!$B$24),"")</f>
        <v/>
      </c>
      <c r="K483" s="2"/>
      <c r="L483" s="19"/>
      <c r="M483" s="242" t="str">
        <f>IF(D483="","",IF(E483&gt;$E$14,"ERRO",J483+((K483*D483)+(L483/'DADOS GERAIS'!$B$23*D483))/'DADOS GERAIS'!$B$24*$E483))</f>
        <v/>
      </c>
    </row>
    <row r="484" spans="1:13" x14ac:dyDescent="0.2">
      <c r="A484" s="60"/>
      <c r="B484" s="26"/>
      <c r="C484" s="31"/>
      <c r="D484" s="33"/>
      <c r="E484" s="72"/>
      <c r="F484" s="71"/>
      <c r="G484" s="211" t="str">
        <f>IF(F484&lt;&gt;0,IF(IF(IF((F484-('DADOS GERAIS'!$B$19-C484)*'DADOS GERAIS'!$B$23)&lt;'DADOS GERAIS'!$B$24,(F484-('DADOS GERAIS'!$B$19-C484)*'DADOS GERAIS'!$B$23),'DADOS GERAIS'!$B$24)&lt;('DADOS GERAIS'!$B$20-C484)*'DADOS GERAIS'!$B$23+12,IF((F484-('DADOS GERAIS'!$B$19-C484)*'DADOS GERAIS'!$B$23)&lt;'DADOS GERAIS'!$B$24,(F484-('DADOS GERAIS'!$B$19-C484)*'DADOS GERAIS'!$B$23),'DADOS GERAIS'!$B$24),('DADOS GERAIS'!$B$20-C484)*'DADOS GERAIS'!$B$23+12)&lt;0,0,IF(IF((F484-('DADOS GERAIS'!$B$19-C484)*'DADOS GERAIS'!$B$23)&lt;'DADOS GERAIS'!$B$24,(F484-('DADOS GERAIS'!$B$19-C484)*'DADOS GERAIS'!$B$23),'DADOS GERAIS'!$B$24)&lt;('DADOS GERAIS'!$B$20-C484)*'DADOS GERAIS'!$B$23+12,IF((F484-('DADOS GERAIS'!$B$19-C484)*'DADOS GERAIS'!$B$23)&lt;'DADOS GERAIS'!$B$24,(F484-('DADOS GERAIS'!$B$19-C484)*'DADOS GERAIS'!$B$23),'DADOS GERAIS'!$B$24),('DADOS GERAIS'!$B$20-C484)*'DADOS GERAIS'!$B$23+12)),"")</f>
        <v/>
      </c>
      <c r="H484" s="230" t="str">
        <f t="shared" si="14"/>
        <v/>
      </c>
      <c r="I484" s="232" t="str">
        <f t="shared" si="15"/>
        <v/>
      </c>
      <c r="J484" s="233" t="str">
        <f>IF(D484&lt;&gt;0,IF(H484&gt;F484,(I484*F484*D484)/'DADOS GERAIS'!$B$24,(I484*H484*D484)/'DADOS GERAIS'!$B$24),"")</f>
        <v/>
      </c>
      <c r="K484" s="2"/>
      <c r="L484" s="19"/>
      <c r="M484" s="242" t="str">
        <f>IF(D484="","",IF(E484&gt;$E$14,"ERRO",J484+((K484*D484)+(L484/'DADOS GERAIS'!$B$23*D484))/'DADOS GERAIS'!$B$24*$E484))</f>
        <v/>
      </c>
    </row>
    <row r="485" spans="1:13" x14ac:dyDescent="0.2">
      <c r="A485" s="60"/>
      <c r="B485" s="26"/>
      <c r="C485" s="31"/>
      <c r="D485" s="33"/>
      <c r="E485" s="72"/>
      <c r="F485" s="71"/>
      <c r="G485" s="211" t="str">
        <f>IF(F485&lt;&gt;0,IF(IF(IF((F485-('DADOS GERAIS'!$B$19-C485)*'DADOS GERAIS'!$B$23)&lt;'DADOS GERAIS'!$B$24,(F485-('DADOS GERAIS'!$B$19-C485)*'DADOS GERAIS'!$B$23),'DADOS GERAIS'!$B$24)&lt;('DADOS GERAIS'!$B$20-C485)*'DADOS GERAIS'!$B$23+12,IF((F485-('DADOS GERAIS'!$B$19-C485)*'DADOS GERAIS'!$B$23)&lt;'DADOS GERAIS'!$B$24,(F485-('DADOS GERAIS'!$B$19-C485)*'DADOS GERAIS'!$B$23),'DADOS GERAIS'!$B$24),('DADOS GERAIS'!$B$20-C485)*'DADOS GERAIS'!$B$23+12)&lt;0,0,IF(IF((F485-('DADOS GERAIS'!$B$19-C485)*'DADOS GERAIS'!$B$23)&lt;'DADOS GERAIS'!$B$24,(F485-('DADOS GERAIS'!$B$19-C485)*'DADOS GERAIS'!$B$23),'DADOS GERAIS'!$B$24)&lt;('DADOS GERAIS'!$B$20-C485)*'DADOS GERAIS'!$B$23+12,IF((F485-('DADOS GERAIS'!$B$19-C485)*'DADOS GERAIS'!$B$23)&lt;'DADOS GERAIS'!$B$24,(F485-('DADOS GERAIS'!$B$19-C485)*'DADOS GERAIS'!$B$23),'DADOS GERAIS'!$B$24),('DADOS GERAIS'!$B$20-C485)*'DADOS GERAIS'!$B$23+12)),"")</f>
        <v/>
      </c>
      <c r="H485" s="230" t="str">
        <f t="shared" si="14"/>
        <v/>
      </c>
      <c r="I485" s="232" t="str">
        <f t="shared" si="15"/>
        <v/>
      </c>
      <c r="J485" s="233" t="str">
        <f>IF(D485&lt;&gt;0,IF(H485&gt;F485,(I485*F485*D485)/'DADOS GERAIS'!$B$24,(I485*H485*D485)/'DADOS GERAIS'!$B$24),"")</f>
        <v/>
      </c>
      <c r="K485" s="2"/>
      <c r="L485" s="19"/>
      <c r="M485" s="242" t="str">
        <f>IF(D485="","",IF(E485&gt;$E$14,"ERRO",J485+((K485*D485)+(L485/'DADOS GERAIS'!$B$23*D485))/'DADOS GERAIS'!$B$24*$E485))</f>
        <v/>
      </c>
    </row>
    <row r="486" spans="1:13" x14ac:dyDescent="0.2">
      <c r="A486" s="60"/>
      <c r="B486" s="26"/>
      <c r="C486" s="31"/>
      <c r="D486" s="33"/>
      <c r="E486" s="72"/>
      <c r="F486" s="71"/>
      <c r="G486" s="211" t="str">
        <f>IF(F486&lt;&gt;0,IF(IF(IF((F486-('DADOS GERAIS'!$B$19-C486)*'DADOS GERAIS'!$B$23)&lt;'DADOS GERAIS'!$B$24,(F486-('DADOS GERAIS'!$B$19-C486)*'DADOS GERAIS'!$B$23),'DADOS GERAIS'!$B$24)&lt;('DADOS GERAIS'!$B$20-C486)*'DADOS GERAIS'!$B$23+12,IF((F486-('DADOS GERAIS'!$B$19-C486)*'DADOS GERAIS'!$B$23)&lt;'DADOS GERAIS'!$B$24,(F486-('DADOS GERAIS'!$B$19-C486)*'DADOS GERAIS'!$B$23),'DADOS GERAIS'!$B$24),('DADOS GERAIS'!$B$20-C486)*'DADOS GERAIS'!$B$23+12)&lt;0,0,IF(IF((F486-('DADOS GERAIS'!$B$19-C486)*'DADOS GERAIS'!$B$23)&lt;'DADOS GERAIS'!$B$24,(F486-('DADOS GERAIS'!$B$19-C486)*'DADOS GERAIS'!$B$23),'DADOS GERAIS'!$B$24)&lt;('DADOS GERAIS'!$B$20-C486)*'DADOS GERAIS'!$B$23+12,IF((F486-('DADOS GERAIS'!$B$19-C486)*'DADOS GERAIS'!$B$23)&lt;'DADOS GERAIS'!$B$24,(F486-('DADOS GERAIS'!$B$19-C486)*'DADOS GERAIS'!$B$23),'DADOS GERAIS'!$B$24),('DADOS GERAIS'!$B$20-C486)*'DADOS GERAIS'!$B$23+12)),"")</f>
        <v/>
      </c>
      <c r="H486" s="230" t="str">
        <f t="shared" si="14"/>
        <v/>
      </c>
      <c r="I486" s="232" t="str">
        <f t="shared" si="15"/>
        <v/>
      </c>
      <c r="J486" s="233" t="str">
        <f>IF(D486&lt;&gt;0,IF(H486&gt;F486,(I486*F486*D486)/'DADOS GERAIS'!$B$24,(I486*H486*D486)/'DADOS GERAIS'!$B$24),"")</f>
        <v/>
      </c>
      <c r="K486" s="2"/>
      <c r="L486" s="19"/>
      <c r="M486" s="242" t="str">
        <f>IF(D486="","",IF(E486&gt;$E$14,"ERRO",J486+((K486*D486)+(L486/'DADOS GERAIS'!$B$23*D486))/'DADOS GERAIS'!$B$24*$E486))</f>
        <v/>
      </c>
    </row>
    <row r="487" spans="1:13" x14ac:dyDescent="0.2">
      <c r="A487" s="60"/>
      <c r="B487" s="26"/>
      <c r="C487" s="31"/>
      <c r="D487" s="33"/>
      <c r="E487" s="72"/>
      <c r="F487" s="71"/>
      <c r="G487" s="211" t="str">
        <f>IF(F487&lt;&gt;0,IF(IF(IF((F487-('DADOS GERAIS'!$B$19-C487)*'DADOS GERAIS'!$B$23)&lt;'DADOS GERAIS'!$B$24,(F487-('DADOS GERAIS'!$B$19-C487)*'DADOS GERAIS'!$B$23),'DADOS GERAIS'!$B$24)&lt;('DADOS GERAIS'!$B$20-C487)*'DADOS GERAIS'!$B$23+12,IF((F487-('DADOS GERAIS'!$B$19-C487)*'DADOS GERAIS'!$B$23)&lt;'DADOS GERAIS'!$B$24,(F487-('DADOS GERAIS'!$B$19-C487)*'DADOS GERAIS'!$B$23),'DADOS GERAIS'!$B$24),('DADOS GERAIS'!$B$20-C487)*'DADOS GERAIS'!$B$23+12)&lt;0,0,IF(IF((F487-('DADOS GERAIS'!$B$19-C487)*'DADOS GERAIS'!$B$23)&lt;'DADOS GERAIS'!$B$24,(F487-('DADOS GERAIS'!$B$19-C487)*'DADOS GERAIS'!$B$23),'DADOS GERAIS'!$B$24)&lt;('DADOS GERAIS'!$B$20-C487)*'DADOS GERAIS'!$B$23+12,IF((F487-('DADOS GERAIS'!$B$19-C487)*'DADOS GERAIS'!$B$23)&lt;'DADOS GERAIS'!$B$24,(F487-('DADOS GERAIS'!$B$19-C487)*'DADOS GERAIS'!$B$23),'DADOS GERAIS'!$B$24),('DADOS GERAIS'!$B$20-C487)*'DADOS GERAIS'!$B$23+12)),"")</f>
        <v/>
      </c>
      <c r="H487" s="230" t="str">
        <f t="shared" si="14"/>
        <v/>
      </c>
      <c r="I487" s="232" t="str">
        <f t="shared" si="15"/>
        <v/>
      </c>
      <c r="J487" s="233" t="str">
        <f>IF(D487&lt;&gt;0,IF(H487&gt;F487,(I487*F487*D487)/'DADOS GERAIS'!$B$24,(I487*H487*D487)/'DADOS GERAIS'!$B$24),"")</f>
        <v/>
      </c>
      <c r="K487" s="2"/>
      <c r="L487" s="19"/>
      <c r="M487" s="242" t="str">
        <f>IF(D487="","",IF(E487&gt;$E$14,"ERRO",J487+((K487*D487)+(L487/'DADOS GERAIS'!$B$23*D487))/'DADOS GERAIS'!$B$24*$E487))</f>
        <v/>
      </c>
    </row>
    <row r="488" spans="1:13" x14ac:dyDescent="0.2">
      <c r="A488" s="60"/>
      <c r="B488" s="26"/>
      <c r="C488" s="31"/>
      <c r="D488" s="33"/>
      <c r="E488" s="72"/>
      <c r="F488" s="71"/>
      <c r="G488" s="211" t="str">
        <f>IF(F488&lt;&gt;0,IF(IF(IF((F488-('DADOS GERAIS'!$B$19-C488)*'DADOS GERAIS'!$B$23)&lt;'DADOS GERAIS'!$B$24,(F488-('DADOS GERAIS'!$B$19-C488)*'DADOS GERAIS'!$B$23),'DADOS GERAIS'!$B$24)&lt;('DADOS GERAIS'!$B$20-C488)*'DADOS GERAIS'!$B$23+12,IF((F488-('DADOS GERAIS'!$B$19-C488)*'DADOS GERAIS'!$B$23)&lt;'DADOS GERAIS'!$B$24,(F488-('DADOS GERAIS'!$B$19-C488)*'DADOS GERAIS'!$B$23),'DADOS GERAIS'!$B$24),('DADOS GERAIS'!$B$20-C488)*'DADOS GERAIS'!$B$23+12)&lt;0,0,IF(IF((F488-('DADOS GERAIS'!$B$19-C488)*'DADOS GERAIS'!$B$23)&lt;'DADOS GERAIS'!$B$24,(F488-('DADOS GERAIS'!$B$19-C488)*'DADOS GERAIS'!$B$23),'DADOS GERAIS'!$B$24)&lt;('DADOS GERAIS'!$B$20-C488)*'DADOS GERAIS'!$B$23+12,IF((F488-('DADOS GERAIS'!$B$19-C488)*'DADOS GERAIS'!$B$23)&lt;'DADOS GERAIS'!$B$24,(F488-('DADOS GERAIS'!$B$19-C488)*'DADOS GERAIS'!$B$23),'DADOS GERAIS'!$B$24),('DADOS GERAIS'!$B$20-C488)*'DADOS GERAIS'!$B$23+12)),"")</f>
        <v/>
      </c>
      <c r="H488" s="230" t="str">
        <f t="shared" si="14"/>
        <v/>
      </c>
      <c r="I488" s="232" t="str">
        <f t="shared" si="15"/>
        <v/>
      </c>
      <c r="J488" s="233" t="str">
        <f>IF(D488&lt;&gt;0,IF(H488&gt;F488,(I488*F488*D488)/'DADOS GERAIS'!$B$24,(I488*H488*D488)/'DADOS GERAIS'!$B$24),"")</f>
        <v/>
      </c>
      <c r="K488" s="2"/>
      <c r="L488" s="19"/>
      <c r="M488" s="242" t="str">
        <f>IF(D488="","",IF(E488&gt;$E$14,"ERRO",J488+((K488*D488)+(L488/'DADOS GERAIS'!$B$23*D488))/'DADOS GERAIS'!$B$24*$E488))</f>
        <v/>
      </c>
    </row>
    <row r="489" spans="1:13" x14ac:dyDescent="0.2">
      <c r="A489" s="60"/>
      <c r="B489" s="26"/>
      <c r="C489" s="31"/>
      <c r="D489" s="33"/>
      <c r="E489" s="72"/>
      <c r="F489" s="71"/>
      <c r="G489" s="211" t="str">
        <f>IF(F489&lt;&gt;0,IF(IF(IF((F489-('DADOS GERAIS'!$B$19-C489)*'DADOS GERAIS'!$B$23)&lt;'DADOS GERAIS'!$B$24,(F489-('DADOS GERAIS'!$B$19-C489)*'DADOS GERAIS'!$B$23),'DADOS GERAIS'!$B$24)&lt;('DADOS GERAIS'!$B$20-C489)*'DADOS GERAIS'!$B$23+12,IF((F489-('DADOS GERAIS'!$B$19-C489)*'DADOS GERAIS'!$B$23)&lt;'DADOS GERAIS'!$B$24,(F489-('DADOS GERAIS'!$B$19-C489)*'DADOS GERAIS'!$B$23),'DADOS GERAIS'!$B$24),('DADOS GERAIS'!$B$20-C489)*'DADOS GERAIS'!$B$23+12)&lt;0,0,IF(IF((F489-('DADOS GERAIS'!$B$19-C489)*'DADOS GERAIS'!$B$23)&lt;'DADOS GERAIS'!$B$24,(F489-('DADOS GERAIS'!$B$19-C489)*'DADOS GERAIS'!$B$23),'DADOS GERAIS'!$B$24)&lt;('DADOS GERAIS'!$B$20-C489)*'DADOS GERAIS'!$B$23+12,IF((F489-('DADOS GERAIS'!$B$19-C489)*'DADOS GERAIS'!$B$23)&lt;'DADOS GERAIS'!$B$24,(F489-('DADOS GERAIS'!$B$19-C489)*'DADOS GERAIS'!$B$23),'DADOS GERAIS'!$B$24),('DADOS GERAIS'!$B$20-C489)*'DADOS GERAIS'!$B$23+12)),"")</f>
        <v/>
      </c>
      <c r="H489" s="230" t="str">
        <f t="shared" si="14"/>
        <v/>
      </c>
      <c r="I489" s="232" t="str">
        <f t="shared" si="15"/>
        <v/>
      </c>
      <c r="J489" s="233" t="str">
        <f>IF(D489&lt;&gt;0,IF(H489&gt;F489,(I489*F489*D489)/'DADOS GERAIS'!$B$24,(I489*H489*D489)/'DADOS GERAIS'!$B$24),"")</f>
        <v/>
      </c>
      <c r="K489" s="2"/>
      <c r="L489" s="19"/>
      <c r="M489" s="242" t="str">
        <f>IF(D489="","",IF(E489&gt;$E$14,"ERRO",J489+((K489*D489)+(L489/'DADOS GERAIS'!$B$23*D489))/'DADOS GERAIS'!$B$24*$E489))</f>
        <v/>
      </c>
    </row>
    <row r="490" spans="1:13" x14ac:dyDescent="0.2">
      <c r="A490" s="60"/>
      <c r="B490" s="26"/>
      <c r="C490" s="31"/>
      <c r="D490" s="33"/>
      <c r="E490" s="72"/>
      <c r="F490" s="71"/>
      <c r="G490" s="211" t="str">
        <f>IF(F490&lt;&gt;0,IF(IF(IF((F490-('DADOS GERAIS'!$B$19-C490)*'DADOS GERAIS'!$B$23)&lt;'DADOS GERAIS'!$B$24,(F490-('DADOS GERAIS'!$B$19-C490)*'DADOS GERAIS'!$B$23),'DADOS GERAIS'!$B$24)&lt;('DADOS GERAIS'!$B$20-C490)*'DADOS GERAIS'!$B$23+12,IF((F490-('DADOS GERAIS'!$B$19-C490)*'DADOS GERAIS'!$B$23)&lt;'DADOS GERAIS'!$B$24,(F490-('DADOS GERAIS'!$B$19-C490)*'DADOS GERAIS'!$B$23),'DADOS GERAIS'!$B$24),('DADOS GERAIS'!$B$20-C490)*'DADOS GERAIS'!$B$23+12)&lt;0,0,IF(IF((F490-('DADOS GERAIS'!$B$19-C490)*'DADOS GERAIS'!$B$23)&lt;'DADOS GERAIS'!$B$24,(F490-('DADOS GERAIS'!$B$19-C490)*'DADOS GERAIS'!$B$23),'DADOS GERAIS'!$B$24)&lt;('DADOS GERAIS'!$B$20-C490)*'DADOS GERAIS'!$B$23+12,IF((F490-('DADOS GERAIS'!$B$19-C490)*'DADOS GERAIS'!$B$23)&lt;'DADOS GERAIS'!$B$24,(F490-('DADOS GERAIS'!$B$19-C490)*'DADOS GERAIS'!$B$23),'DADOS GERAIS'!$B$24),('DADOS GERAIS'!$B$20-C490)*'DADOS GERAIS'!$B$23+12)),"")</f>
        <v/>
      </c>
      <c r="H490" s="230" t="str">
        <f t="shared" si="14"/>
        <v/>
      </c>
      <c r="I490" s="232" t="str">
        <f t="shared" si="15"/>
        <v/>
      </c>
      <c r="J490" s="233" t="str">
        <f>IF(D490&lt;&gt;0,IF(H490&gt;F490,(I490*F490*D490)/'DADOS GERAIS'!$B$24,(I490*H490*D490)/'DADOS GERAIS'!$B$24),"")</f>
        <v/>
      </c>
      <c r="K490" s="2"/>
      <c r="L490" s="19"/>
      <c r="M490" s="242" t="str">
        <f>IF(D490="","",IF(E490&gt;$E$14,"ERRO",J490+((K490*D490)+(L490/'DADOS GERAIS'!$B$23*D490))/'DADOS GERAIS'!$B$24*$E490))</f>
        <v/>
      </c>
    </row>
    <row r="491" spans="1:13" x14ac:dyDescent="0.2">
      <c r="A491" s="61"/>
      <c r="B491" s="26"/>
      <c r="C491" s="31"/>
      <c r="D491" s="33"/>
      <c r="E491" s="72"/>
      <c r="F491" s="71"/>
      <c r="G491" s="211" t="str">
        <f>IF(F491&lt;&gt;0,IF(IF(IF((F491-('DADOS GERAIS'!$B$19-C491)*'DADOS GERAIS'!$B$23)&lt;'DADOS GERAIS'!$B$24,(F491-('DADOS GERAIS'!$B$19-C491)*'DADOS GERAIS'!$B$23),'DADOS GERAIS'!$B$24)&lt;('DADOS GERAIS'!$B$20-C491)*'DADOS GERAIS'!$B$23+12,IF((F491-('DADOS GERAIS'!$B$19-C491)*'DADOS GERAIS'!$B$23)&lt;'DADOS GERAIS'!$B$24,(F491-('DADOS GERAIS'!$B$19-C491)*'DADOS GERAIS'!$B$23),'DADOS GERAIS'!$B$24),('DADOS GERAIS'!$B$20-C491)*'DADOS GERAIS'!$B$23+12)&lt;0,0,IF(IF((F491-('DADOS GERAIS'!$B$19-C491)*'DADOS GERAIS'!$B$23)&lt;'DADOS GERAIS'!$B$24,(F491-('DADOS GERAIS'!$B$19-C491)*'DADOS GERAIS'!$B$23),'DADOS GERAIS'!$B$24)&lt;('DADOS GERAIS'!$B$20-C491)*'DADOS GERAIS'!$B$23+12,IF((F491-('DADOS GERAIS'!$B$19-C491)*'DADOS GERAIS'!$B$23)&lt;'DADOS GERAIS'!$B$24,(F491-('DADOS GERAIS'!$B$19-C491)*'DADOS GERAIS'!$B$23),'DADOS GERAIS'!$B$24),('DADOS GERAIS'!$B$20-C491)*'DADOS GERAIS'!$B$23+12)),"")</f>
        <v/>
      </c>
      <c r="H491" s="230" t="str">
        <f t="shared" si="14"/>
        <v/>
      </c>
      <c r="I491" s="232" t="str">
        <f t="shared" si="15"/>
        <v/>
      </c>
      <c r="J491" s="233" t="str">
        <f>IF(D491&lt;&gt;0,IF(H491&gt;F491,(I491*F491*D491)/'DADOS GERAIS'!$B$24,(I491*H491*D491)/'DADOS GERAIS'!$B$24),"")</f>
        <v/>
      </c>
      <c r="K491" s="2"/>
      <c r="L491" s="19"/>
      <c r="M491" s="242" t="str">
        <f>IF(D491="","",IF(E491&gt;$E$14,"ERRO",J491+((K491*D491)+(L491/'DADOS GERAIS'!$B$23*D491))/'DADOS GERAIS'!$B$24*$E491))</f>
        <v/>
      </c>
    </row>
    <row r="492" spans="1:13" x14ac:dyDescent="0.2">
      <c r="A492" s="61"/>
      <c r="B492" s="26"/>
      <c r="C492" s="31"/>
      <c r="D492" s="33"/>
      <c r="E492" s="72"/>
      <c r="F492" s="71"/>
      <c r="G492" s="211" t="str">
        <f>IF(F492&lt;&gt;0,IF(IF(IF((F492-('DADOS GERAIS'!$B$19-C492)*'DADOS GERAIS'!$B$23)&lt;'DADOS GERAIS'!$B$24,(F492-('DADOS GERAIS'!$B$19-C492)*'DADOS GERAIS'!$B$23),'DADOS GERAIS'!$B$24)&lt;('DADOS GERAIS'!$B$20-C492)*'DADOS GERAIS'!$B$23+12,IF((F492-('DADOS GERAIS'!$B$19-C492)*'DADOS GERAIS'!$B$23)&lt;'DADOS GERAIS'!$B$24,(F492-('DADOS GERAIS'!$B$19-C492)*'DADOS GERAIS'!$B$23),'DADOS GERAIS'!$B$24),('DADOS GERAIS'!$B$20-C492)*'DADOS GERAIS'!$B$23+12)&lt;0,0,IF(IF((F492-('DADOS GERAIS'!$B$19-C492)*'DADOS GERAIS'!$B$23)&lt;'DADOS GERAIS'!$B$24,(F492-('DADOS GERAIS'!$B$19-C492)*'DADOS GERAIS'!$B$23),'DADOS GERAIS'!$B$24)&lt;('DADOS GERAIS'!$B$20-C492)*'DADOS GERAIS'!$B$23+12,IF((F492-('DADOS GERAIS'!$B$19-C492)*'DADOS GERAIS'!$B$23)&lt;'DADOS GERAIS'!$B$24,(F492-('DADOS GERAIS'!$B$19-C492)*'DADOS GERAIS'!$B$23),'DADOS GERAIS'!$B$24),('DADOS GERAIS'!$B$20-C492)*'DADOS GERAIS'!$B$23+12)),"")</f>
        <v/>
      </c>
      <c r="H492" s="230" t="str">
        <f t="shared" si="14"/>
        <v/>
      </c>
      <c r="I492" s="232" t="str">
        <f t="shared" si="15"/>
        <v/>
      </c>
      <c r="J492" s="233" t="str">
        <f>IF(D492&lt;&gt;0,IF(H492&gt;F492,(I492*F492*D492)/'DADOS GERAIS'!$B$24,(I492*H492*D492)/'DADOS GERAIS'!$B$24),"")</f>
        <v/>
      </c>
      <c r="K492" s="2"/>
      <c r="L492" s="19"/>
      <c r="M492" s="242" t="str">
        <f>IF(D492="","",IF(E492&gt;$E$14,"ERRO",J492+((K492*D492)+(L492/'DADOS GERAIS'!$B$23*D492))/'DADOS GERAIS'!$B$24*$E492))</f>
        <v/>
      </c>
    </row>
    <row r="493" spans="1:13" x14ac:dyDescent="0.2">
      <c r="A493" s="61"/>
      <c r="B493" s="26"/>
      <c r="C493" s="31"/>
      <c r="D493" s="33"/>
      <c r="E493" s="72"/>
      <c r="F493" s="71"/>
      <c r="G493" s="211" t="str">
        <f>IF(F493&lt;&gt;0,IF(IF(IF((F493-('DADOS GERAIS'!$B$19-C493)*'DADOS GERAIS'!$B$23)&lt;'DADOS GERAIS'!$B$24,(F493-('DADOS GERAIS'!$B$19-C493)*'DADOS GERAIS'!$B$23),'DADOS GERAIS'!$B$24)&lt;('DADOS GERAIS'!$B$20-C493)*'DADOS GERAIS'!$B$23+12,IF((F493-('DADOS GERAIS'!$B$19-C493)*'DADOS GERAIS'!$B$23)&lt;'DADOS GERAIS'!$B$24,(F493-('DADOS GERAIS'!$B$19-C493)*'DADOS GERAIS'!$B$23),'DADOS GERAIS'!$B$24),('DADOS GERAIS'!$B$20-C493)*'DADOS GERAIS'!$B$23+12)&lt;0,0,IF(IF((F493-('DADOS GERAIS'!$B$19-C493)*'DADOS GERAIS'!$B$23)&lt;'DADOS GERAIS'!$B$24,(F493-('DADOS GERAIS'!$B$19-C493)*'DADOS GERAIS'!$B$23),'DADOS GERAIS'!$B$24)&lt;('DADOS GERAIS'!$B$20-C493)*'DADOS GERAIS'!$B$23+12,IF((F493-('DADOS GERAIS'!$B$19-C493)*'DADOS GERAIS'!$B$23)&lt;'DADOS GERAIS'!$B$24,(F493-('DADOS GERAIS'!$B$19-C493)*'DADOS GERAIS'!$B$23),'DADOS GERAIS'!$B$24),('DADOS GERAIS'!$B$20-C493)*'DADOS GERAIS'!$B$23+12)),"")</f>
        <v/>
      </c>
      <c r="H493" s="230" t="str">
        <f t="shared" si="14"/>
        <v/>
      </c>
      <c r="I493" s="232" t="str">
        <f t="shared" si="15"/>
        <v/>
      </c>
      <c r="J493" s="233" t="str">
        <f>IF(D493&lt;&gt;0,IF(H493&gt;F493,(I493*F493*D493)/'DADOS GERAIS'!$B$24,(I493*H493*D493)/'DADOS GERAIS'!$B$24),"")</f>
        <v/>
      </c>
      <c r="K493" s="2"/>
      <c r="L493" s="19"/>
      <c r="M493" s="242" t="str">
        <f>IF(D493="","",IF(E493&gt;$E$14,"ERRO",J493+((K493*D493)+(L493/'DADOS GERAIS'!$B$23*D493))/'DADOS GERAIS'!$B$24*$E493))</f>
        <v/>
      </c>
    </row>
    <row r="494" spans="1:13" x14ac:dyDescent="0.2">
      <c r="A494" s="61"/>
      <c r="B494" s="26"/>
      <c r="C494" s="31"/>
      <c r="D494" s="33"/>
      <c r="E494" s="72"/>
      <c r="F494" s="71"/>
      <c r="G494" s="211" t="str">
        <f>IF(F494&lt;&gt;0,IF(IF(IF((F494-('DADOS GERAIS'!$B$19-C494)*'DADOS GERAIS'!$B$23)&lt;'DADOS GERAIS'!$B$24,(F494-('DADOS GERAIS'!$B$19-C494)*'DADOS GERAIS'!$B$23),'DADOS GERAIS'!$B$24)&lt;('DADOS GERAIS'!$B$20-C494)*'DADOS GERAIS'!$B$23+12,IF((F494-('DADOS GERAIS'!$B$19-C494)*'DADOS GERAIS'!$B$23)&lt;'DADOS GERAIS'!$B$24,(F494-('DADOS GERAIS'!$B$19-C494)*'DADOS GERAIS'!$B$23),'DADOS GERAIS'!$B$24),('DADOS GERAIS'!$B$20-C494)*'DADOS GERAIS'!$B$23+12)&lt;0,0,IF(IF((F494-('DADOS GERAIS'!$B$19-C494)*'DADOS GERAIS'!$B$23)&lt;'DADOS GERAIS'!$B$24,(F494-('DADOS GERAIS'!$B$19-C494)*'DADOS GERAIS'!$B$23),'DADOS GERAIS'!$B$24)&lt;('DADOS GERAIS'!$B$20-C494)*'DADOS GERAIS'!$B$23+12,IF((F494-('DADOS GERAIS'!$B$19-C494)*'DADOS GERAIS'!$B$23)&lt;'DADOS GERAIS'!$B$24,(F494-('DADOS GERAIS'!$B$19-C494)*'DADOS GERAIS'!$B$23),'DADOS GERAIS'!$B$24),('DADOS GERAIS'!$B$20-C494)*'DADOS GERAIS'!$B$23+12)),"")</f>
        <v/>
      </c>
      <c r="H494" s="230" t="str">
        <f t="shared" si="14"/>
        <v/>
      </c>
      <c r="I494" s="232" t="str">
        <f t="shared" si="15"/>
        <v/>
      </c>
      <c r="J494" s="233" t="str">
        <f>IF(D494&lt;&gt;0,IF(H494&gt;F494,(I494*F494*D494)/'DADOS GERAIS'!$B$24,(I494*H494*D494)/'DADOS GERAIS'!$B$24),"")</f>
        <v/>
      </c>
      <c r="K494" s="2"/>
      <c r="L494" s="19"/>
      <c r="M494" s="242" t="str">
        <f>IF(D494="","",IF(E494&gt;$E$14,"ERRO",J494+((K494*D494)+(L494/'DADOS GERAIS'!$B$23*D494))/'DADOS GERAIS'!$B$24*$E494))</f>
        <v/>
      </c>
    </row>
    <row r="495" spans="1:13" x14ac:dyDescent="0.2">
      <c r="A495" s="61"/>
      <c r="B495" s="26"/>
      <c r="C495" s="31"/>
      <c r="D495" s="33"/>
      <c r="E495" s="72"/>
      <c r="F495" s="71"/>
      <c r="G495" s="211" t="str">
        <f>IF(F495&lt;&gt;0,IF(IF(IF((F495-('DADOS GERAIS'!$B$19-C495)*'DADOS GERAIS'!$B$23)&lt;'DADOS GERAIS'!$B$24,(F495-('DADOS GERAIS'!$B$19-C495)*'DADOS GERAIS'!$B$23),'DADOS GERAIS'!$B$24)&lt;('DADOS GERAIS'!$B$20-C495)*'DADOS GERAIS'!$B$23+12,IF((F495-('DADOS GERAIS'!$B$19-C495)*'DADOS GERAIS'!$B$23)&lt;'DADOS GERAIS'!$B$24,(F495-('DADOS GERAIS'!$B$19-C495)*'DADOS GERAIS'!$B$23),'DADOS GERAIS'!$B$24),('DADOS GERAIS'!$B$20-C495)*'DADOS GERAIS'!$B$23+12)&lt;0,0,IF(IF((F495-('DADOS GERAIS'!$B$19-C495)*'DADOS GERAIS'!$B$23)&lt;'DADOS GERAIS'!$B$24,(F495-('DADOS GERAIS'!$B$19-C495)*'DADOS GERAIS'!$B$23),'DADOS GERAIS'!$B$24)&lt;('DADOS GERAIS'!$B$20-C495)*'DADOS GERAIS'!$B$23+12,IF((F495-('DADOS GERAIS'!$B$19-C495)*'DADOS GERAIS'!$B$23)&lt;'DADOS GERAIS'!$B$24,(F495-('DADOS GERAIS'!$B$19-C495)*'DADOS GERAIS'!$B$23),'DADOS GERAIS'!$B$24),('DADOS GERAIS'!$B$20-C495)*'DADOS GERAIS'!$B$23+12)),"")</f>
        <v/>
      </c>
      <c r="H495" s="230" t="str">
        <f t="shared" si="14"/>
        <v/>
      </c>
      <c r="I495" s="232" t="str">
        <f t="shared" si="15"/>
        <v/>
      </c>
      <c r="J495" s="233" t="str">
        <f>IF(D495&lt;&gt;0,IF(H495&gt;F495,(I495*F495*D495)/'DADOS GERAIS'!$B$24,(I495*H495*D495)/'DADOS GERAIS'!$B$24),"")</f>
        <v/>
      </c>
      <c r="K495" s="2"/>
      <c r="L495" s="19"/>
      <c r="M495" s="242" t="str">
        <f>IF(D495="","",IF(E495&gt;$E$14,"ERRO",J495+((K495*D495)+(L495/'DADOS GERAIS'!$B$23*D495))/'DADOS GERAIS'!$B$24*$E495))</f>
        <v/>
      </c>
    </row>
    <row r="496" spans="1:13" x14ac:dyDescent="0.2">
      <c r="A496" s="61"/>
      <c r="B496" s="26"/>
      <c r="C496" s="31"/>
      <c r="D496" s="33"/>
      <c r="E496" s="72"/>
      <c r="F496" s="71"/>
      <c r="G496" s="211" t="str">
        <f>IF(F496&lt;&gt;0,IF(IF(IF((F496-('DADOS GERAIS'!$B$19-C496)*'DADOS GERAIS'!$B$23)&lt;'DADOS GERAIS'!$B$24,(F496-('DADOS GERAIS'!$B$19-C496)*'DADOS GERAIS'!$B$23),'DADOS GERAIS'!$B$24)&lt;('DADOS GERAIS'!$B$20-C496)*'DADOS GERAIS'!$B$23+12,IF((F496-('DADOS GERAIS'!$B$19-C496)*'DADOS GERAIS'!$B$23)&lt;'DADOS GERAIS'!$B$24,(F496-('DADOS GERAIS'!$B$19-C496)*'DADOS GERAIS'!$B$23),'DADOS GERAIS'!$B$24),('DADOS GERAIS'!$B$20-C496)*'DADOS GERAIS'!$B$23+12)&lt;0,0,IF(IF((F496-('DADOS GERAIS'!$B$19-C496)*'DADOS GERAIS'!$B$23)&lt;'DADOS GERAIS'!$B$24,(F496-('DADOS GERAIS'!$B$19-C496)*'DADOS GERAIS'!$B$23),'DADOS GERAIS'!$B$24)&lt;('DADOS GERAIS'!$B$20-C496)*'DADOS GERAIS'!$B$23+12,IF((F496-('DADOS GERAIS'!$B$19-C496)*'DADOS GERAIS'!$B$23)&lt;'DADOS GERAIS'!$B$24,(F496-('DADOS GERAIS'!$B$19-C496)*'DADOS GERAIS'!$B$23),'DADOS GERAIS'!$B$24),('DADOS GERAIS'!$B$20-C496)*'DADOS GERAIS'!$B$23+12)),"")</f>
        <v/>
      </c>
      <c r="H496" s="230" t="str">
        <f t="shared" si="14"/>
        <v/>
      </c>
      <c r="I496" s="232" t="str">
        <f t="shared" si="15"/>
        <v/>
      </c>
      <c r="J496" s="233" t="str">
        <f>IF(D496&lt;&gt;0,IF(H496&gt;F496,(I496*F496*D496)/'DADOS GERAIS'!$B$24,(I496*H496*D496)/'DADOS GERAIS'!$B$24),"")</f>
        <v/>
      </c>
      <c r="K496" s="2"/>
      <c r="L496" s="19"/>
      <c r="M496" s="242" t="str">
        <f>IF(D496="","",IF(E496&gt;$E$14,"ERRO",J496+((K496*D496)+(L496/'DADOS GERAIS'!$B$23*D496))/'DADOS GERAIS'!$B$24*$E496))</f>
        <v/>
      </c>
    </row>
    <row r="497" spans="1:13" x14ac:dyDescent="0.2">
      <c r="A497" s="61"/>
      <c r="B497" s="26"/>
      <c r="C497" s="31"/>
      <c r="D497" s="33"/>
      <c r="E497" s="72"/>
      <c r="F497" s="71"/>
      <c r="G497" s="211" t="str">
        <f>IF(F497&lt;&gt;0,IF(IF(IF((F497-('DADOS GERAIS'!$B$19-C497)*'DADOS GERAIS'!$B$23)&lt;'DADOS GERAIS'!$B$24,(F497-('DADOS GERAIS'!$B$19-C497)*'DADOS GERAIS'!$B$23),'DADOS GERAIS'!$B$24)&lt;('DADOS GERAIS'!$B$20-C497)*'DADOS GERAIS'!$B$23+12,IF((F497-('DADOS GERAIS'!$B$19-C497)*'DADOS GERAIS'!$B$23)&lt;'DADOS GERAIS'!$B$24,(F497-('DADOS GERAIS'!$B$19-C497)*'DADOS GERAIS'!$B$23),'DADOS GERAIS'!$B$24),('DADOS GERAIS'!$B$20-C497)*'DADOS GERAIS'!$B$23+12)&lt;0,0,IF(IF((F497-('DADOS GERAIS'!$B$19-C497)*'DADOS GERAIS'!$B$23)&lt;'DADOS GERAIS'!$B$24,(F497-('DADOS GERAIS'!$B$19-C497)*'DADOS GERAIS'!$B$23),'DADOS GERAIS'!$B$24)&lt;('DADOS GERAIS'!$B$20-C497)*'DADOS GERAIS'!$B$23+12,IF((F497-('DADOS GERAIS'!$B$19-C497)*'DADOS GERAIS'!$B$23)&lt;'DADOS GERAIS'!$B$24,(F497-('DADOS GERAIS'!$B$19-C497)*'DADOS GERAIS'!$B$23),'DADOS GERAIS'!$B$24),('DADOS GERAIS'!$B$20-C497)*'DADOS GERAIS'!$B$23+12)),"")</f>
        <v/>
      </c>
      <c r="H497" s="230" t="str">
        <f t="shared" si="14"/>
        <v/>
      </c>
      <c r="I497" s="232" t="str">
        <f t="shared" si="15"/>
        <v/>
      </c>
      <c r="J497" s="233" t="str">
        <f>IF(D497&lt;&gt;0,IF(H497&gt;F497,(I497*F497*D497)/'DADOS GERAIS'!$B$24,(I497*H497*D497)/'DADOS GERAIS'!$B$24),"")</f>
        <v/>
      </c>
      <c r="K497" s="2"/>
      <c r="L497" s="19"/>
      <c r="M497" s="242" t="str">
        <f>IF(D497="","",IF(E497&gt;$E$14,"ERRO",J497+((K497*D497)+(L497/'DADOS GERAIS'!$B$23*D497))/'DADOS GERAIS'!$B$24*$E497))</f>
        <v/>
      </c>
    </row>
    <row r="498" spans="1:13" x14ac:dyDescent="0.2">
      <c r="A498" s="61"/>
      <c r="B498" s="26"/>
      <c r="C498" s="31"/>
      <c r="D498" s="33"/>
      <c r="E498" s="72"/>
      <c r="F498" s="71"/>
      <c r="G498" s="211" t="str">
        <f>IF(F498&lt;&gt;0,IF(IF(IF((F498-('DADOS GERAIS'!$B$19-C498)*'DADOS GERAIS'!$B$23)&lt;'DADOS GERAIS'!$B$24,(F498-('DADOS GERAIS'!$B$19-C498)*'DADOS GERAIS'!$B$23),'DADOS GERAIS'!$B$24)&lt;('DADOS GERAIS'!$B$20-C498)*'DADOS GERAIS'!$B$23+12,IF((F498-('DADOS GERAIS'!$B$19-C498)*'DADOS GERAIS'!$B$23)&lt;'DADOS GERAIS'!$B$24,(F498-('DADOS GERAIS'!$B$19-C498)*'DADOS GERAIS'!$B$23),'DADOS GERAIS'!$B$24),('DADOS GERAIS'!$B$20-C498)*'DADOS GERAIS'!$B$23+12)&lt;0,0,IF(IF((F498-('DADOS GERAIS'!$B$19-C498)*'DADOS GERAIS'!$B$23)&lt;'DADOS GERAIS'!$B$24,(F498-('DADOS GERAIS'!$B$19-C498)*'DADOS GERAIS'!$B$23),'DADOS GERAIS'!$B$24)&lt;('DADOS GERAIS'!$B$20-C498)*'DADOS GERAIS'!$B$23+12,IF((F498-('DADOS GERAIS'!$B$19-C498)*'DADOS GERAIS'!$B$23)&lt;'DADOS GERAIS'!$B$24,(F498-('DADOS GERAIS'!$B$19-C498)*'DADOS GERAIS'!$B$23),'DADOS GERAIS'!$B$24),('DADOS GERAIS'!$B$20-C498)*'DADOS GERAIS'!$B$23+12)),"")</f>
        <v/>
      </c>
      <c r="H498" s="230" t="str">
        <f t="shared" si="14"/>
        <v/>
      </c>
      <c r="I498" s="232" t="str">
        <f t="shared" si="15"/>
        <v/>
      </c>
      <c r="J498" s="233" t="str">
        <f>IF(D498&lt;&gt;0,IF(H498&gt;F498,(I498*F498*D498)/'DADOS GERAIS'!$B$24,(I498*H498*D498)/'DADOS GERAIS'!$B$24),"")</f>
        <v/>
      </c>
      <c r="K498" s="2"/>
      <c r="L498" s="19"/>
      <c r="M498" s="242" t="str">
        <f>IF(D498="","",IF(E498&gt;$E$14,"ERRO",J498+((K498*D498)+(L498/'DADOS GERAIS'!$B$23*D498))/'DADOS GERAIS'!$B$24*$E498))</f>
        <v/>
      </c>
    </row>
    <row r="499" spans="1:13" x14ac:dyDescent="0.2">
      <c r="A499" s="61"/>
      <c r="B499" s="26"/>
      <c r="C499" s="31"/>
      <c r="D499" s="33"/>
      <c r="E499" s="72"/>
      <c r="F499" s="71"/>
      <c r="G499" s="211" t="str">
        <f>IF(F499&lt;&gt;0,IF(IF(IF((F499-('DADOS GERAIS'!$B$19-C499)*'DADOS GERAIS'!$B$23)&lt;'DADOS GERAIS'!$B$24,(F499-('DADOS GERAIS'!$B$19-C499)*'DADOS GERAIS'!$B$23),'DADOS GERAIS'!$B$24)&lt;('DADOS GERAIS'!$B$20-C499)*'DADOS GERAIS'!$B$23+12,IF((F499-('DADOS GERAIS'!$B$19-C499)*'DADOS GERAIS'!$B$23)&lt;'DADOS GERAIS'!$B$24,(F499-('DADOS GERAIS'!$B$19-C499)*'DADOS GERAIS'!$B$23),'DADOS GERAIS'!$B$24),('DADOS GERAIS'!$B$20-C499)*'DADOS GERAIS'!$B$23+12)&lt;0,0,IF(IF((F499-('DADOS GERAIS'!$B$19-C499)*'DADOS GERAIS'!$B$23)&lt;'DADOS GERAIS'!$B$24,(F499-('DADOS GERAIS'!$B$19-C499)*'DADOS GERAIS'!$B$23),'DADOS GERAIS'!$B$24)&lt;('DADOS GERAIS'!$B$20-C499)*'DADOS GERAIS'!$B$23+12,IF((F499-('DADOS GERAIS'!$B$19-C499)*'DADOS GERAIS'!$B$23)&lt;'DADOS GERAIS'!$B$24,(F499-('DADOS GERAIS'!$B$19-C499)*'DADOS GERAIS'!$B$23),'DADOS GERAIS'!$B$24),('DADOS GERAIS'!$B$20-C499)*'DADOS GERAIS'!$B$23+12)),"")</f>
        <v/>
      </c>
      <c r="H499" s="230" t="str">
        <f t="shared" si="14"/>
        <v/>
      </c>
      <c r="I499" s="232" t="str">
        <f t="shared" si="15"/>
        <v/>
      </c>
      <c r="J499" s="233" t="str">
        <f>IF(D499&lt;&gt;0,IF(H499&gt;F499,(I499*F499*D499)/'DADOS GERAIS'!$B$24,(I499*H499*D499)/'DADOS GERAIS'!$B$24),"")</f>
        <v/>
      </c>
      <c r="K499" s="2"/>
      <c r="L499" s="19"/>
      <c r="M499" s="242" t="str">
        <f>IF(D499="","",IF(E499&gt;$E$14,"ERRO",J499+((K499*D499)+(L499/'DADOS GERAIS'!$B$23*D499))/'DADOS GERAIS'!$B$24*$E499))</f>
        <v/>
      </c>
    </row>
    <row r="500" spans="1:13" x14ac:dyDescent="0.2">
      <c r="A500" s="61"/>
      <c r="B500" s="26"/>
      <c r="C500" s="31"/>
      <c r="D500" s="33"/>
      <c r="E500" s="72"/>
      <c r="F500" s="71"/>
      <c r="G500" s="211" t="str">
        <f>IF(F500&lt;&gt;0,IF(IF(IF((F500-('DADOS GERAIS'!$B$19-C500)*'DADOS GERAIS'!$B$23)&lt;'DADOS GERAIS'!$B$24,(F500-('DADOS GERAIS'!$B$19-C500)*'DADOS GERAIS'!$B$23),'DADOS GERAIS'!$B$24)&lt;('DADOS GERAIS'!$B$20-C500)*'DADOS GERAIS'!$B$23+12,IF((F500-('DADOS GERAIS'!$B$19-C500)*'DADOS GERAIS'!$B$23)&lt;'DADOS GERAIS'!$B$24,(F500-('DADOS GERAIS'!$B$19-C500)*'DADOS GERAIS'!$B$23),'DADOS GERAIS'!$B$24),('DADOS GERAIS'!$B$20-C500)*'DADOS GERAIS'!$B$23+12)&lt;0,0,IF(IF((F500-('DADOS GERAIS'!$B$19-C500)*'DADOS GERAIS'!$B$23)&lt;'DADOS GERAIS'!$B$24,(F500-('DADOS GERAIS'!$B$19-C500)*'DADOS GERAIS'!$B$23),'DADOS GERAIS'!$B$24)&lt;('DADOS GERAIS'!$B$20-C500)*'DADOS GERAIS'!$B$23+12,IF((F500-('DADOS GERAIS'!$B$19-C500)*'DADOS GERAIS'!$B$23)&lt;'DADOS GERAIS'!$B$24,(F500-('DADOS GERAIS'!$B$19-C500)*'DADOS GERAIS'!$B$23),'DADOS GERAIS'!$B$24),('DADOS GERAIS'!$B$20-C500)*'DADOS GERAIS'!$B$23+12)),"")</f>
        <v/>
      </c>
      <c r="H500" s="230" t="str">
        <f t="shared" si="14"/>
        <v/>
      </c>
      <c r="I500" s="232" t="str">
        <f t="shared" si="15"/>
        <v/>
      </c>
      <c r="J500" s="233" t="str">
        <f>IF(D500&lt;&gt;0,IF(H500&gt;F500,(I500*F500*D500)/'DADOS GERAIS'!$B$24,(I500*H500*D500)/'DADOS GERAIS'!$B$24),"")</f>
        <v/>
      </c>
      <c r="K500" s="2"/>
      <c r="L500" s="19"/>
      <c r="M500" s="242" t="str">
        <f>IF(D500="","",IF(E500&gt;$E$14,"ERRO",J500+((K500*D500)+(L500/'DADOS GERAIS'!$B$23*D500))/'DADOS GERAIS'!$B$24*$E500))</f>
        <v/>
      </c>
    </row>
    <row r="501" spans="1:13" x14ac:dyDescent="0.2">
      <c r="A501" s="61"/>
      <c r="B501" s="26"/>
      <c r="C501" s="31"/>
      <c r="D501" s="33"/>
      <c r="E501" s="72"/>
      <c r="F501" s="71"/>
      <c r="G501" s="211" t="str">
        <f>IF(F501&lt;&gt;0,IF(IF(IF((F501-('DADOS GERAIS'!$B$19-C501)*'DADOS GERAIS'!$B$23)&lt;'DADOS GERAIS'!$B$24,(F501-('DADOS GERAIS'!$B$19-C501)*'DADOS GERAIS'!$B$23),'DADOS GERAIS'!$B$24)&lt;('DADOS GERAIS'!$B$20-C501)*'DADOS GERAIS'!$B$23+12,IF((F501-('DADOS GERAIS'!$B$19-C501)*'DADOS GERAIS'!$B$23)&lt;'DADOS GERAIS'!$B$24,(F501-('DADOS GERAIS'!$B$19-C501)*'DADOS GERAIS'!$B$23),'DADOS GERAIS'!$B$24),('DADOS GERAIS'!$B$20-C501)*'DADOS GERAIS'!$B$23+12)&lt;0,0,IF(IF((F501-('DADOS GERAIS'!$B$19-C501)*'DADOS GERAIS'!$B$23)&lt;'DADOS GERAIS'!$B$24,(F501-('DADOS GERAIS'!$B$19-C501)*'DADOS GERAIS'!$B$23),'DADOS GERAIS'!$B$24)&lt;('DADOS GERAIS'!$B$20-C501)*'DADOS GERAIS'!$B$23+12,IF((F501-('DADOS GERAIS'!$B$19-C501)*'DADOS GERAIS'!$B$23)&lt;'DADOS GERAIS'!$B$24,(F501-('DADOS GERAIS'!$B$19-C501)*'DADOS GERAIS'!$B$23),'DADOS GERAIS'!$B$24),('DADOS GERAIS'!$B$20-C501)*'DADOS GERAIS'!$B$23+12)),"")</f>
        <v/>
      </c>
      <c r="H501" s="230" t="str">
        <f t="shared" si="14"/>
        <v/>
      </c>
      <c r="I501" s="232" t="str">
        <f t="shared" si="15"/>
        <v/>
      </c>
      <c r="J501" s="233" t="str">
        <f>IF(D501&lt;&gt;0,IF(H501&gt;F501,(I501*F501*D501)/'DADOS GERAIS'!$B$24,(I501*H501*D501)/'DADOS GERAIS'!$B$24),"")</f>
        <v/>
      </c>
      <c r="K501" s="2"/>
      <c r="L501" s="19"/>
      <c r="M501" s="242" t="str">
        <f>IF(D501="","",IF(E501&gt;$E$14,"ERRO",J501+((K501*D501)+(L501/'DADOS GERAIS'!$B$23*D501))/'DADOS GERAIS'!$B$24*$E501))</f>
        <v/>
      </c>
    </row>
    <row r="502" spans="1:13" x14ac:dyDescent="0.2">
      <c r="A502" s="61"/>
      <c r="B502" s="26"/>
      <c r="C502" s="31"/>
      <c r="D502" s="33"/>
      <c r="E502" s="72"/>
      <c r="F502" s="71"/>
      <c r="G502" s="211" t="str">
        <f>IF(F502&lt;&gt;0,IF(IF(IF((F502-('DADOS GERAIS'!$B$19-C502)*'DADOS GERAIS'!$B$23)&lt;'DADOS GERAIS'!$B$24,(F502-('DADOS GERAIS'!$B$19-C502)*'DADOS GERAIS'!$B$23),'DADOS GERAIS'!$B$24)&lt;('DADOS GERAIS'!$B$20-C502)*'DADOS GERAIS'!$B$23+12,IF((F502-('DADOS GERAIS'!$B$19-C502)*'DADOS GERAIS'!$B$23)&lt;'DADOS GERAIS'!$B$24,(F502-('DADOS GERAIS'!$B$19-C502)*'DADOS GERAIS'!$B$23),'DADOS GERAIS'!$B$24),('DADOS GERAIS'!$B$20-C502)*'DADOS GERAIS'!$B$23+12)&lt;0,0,IF(IF((F502-('DADOS GERAIS'!$B$19-C502)*'DADOS GERAIS'!$B$23)&lt;'DADOS GERAIS'!$B$24,(F502-('DADOS GERAIS'!$B$19-C502)*'DADOS GERAIS'!$B$23),'DADOS GERAIS'!$B$24)&lt;('DADOS GERAIS'!$B$20-C502)*'DADOS GERAIS'!$B$23+12,IF((F502-('DADOS GERAIS'!$B$19-C502)*'DADOS GERAIS'!$B$23)&lt;'DADOS GERAIS'!$B$24,(F502-('DADOS GERAIS'!$B$19-C502)*'DADOS GERAIS'!$B$23),'DADOS GERAIS'!$B$24),('DADOS GERAIS'!$B$20-C502)*'DADOS GERAIS'!$B$23+12)),"")</f>
        <v/>
      </c>
      <c r="H502" s="230" t="str">
        <f t="shared" si="14"/>
        <v/>
      </c>
      <c r="I502" s="232" t="str">
        <f t="shared" si="15"/>
        <v/>
      </c>
      <c r="J502" s="233" t="str">
        <f>IF(D502&lt;&gt;0,IF(H502&gt;F502,(I502*F502*D502)/'DADOS GERAIS'!$B$24,(I502*H502*D502)/'DADOS GERAIS'!$B$24),"")</f>
        <v/>
      </c>
      <c r="K502" s="2"/>
      <c r="L502" s="19"/>
      <c r="M502" s="242" t="str">
        <f>IF(D502="","",IF(E502&gt;$E$14,"ERRO",J502+((K502*D502)+(L502/'DADOS GERAIS'!$B$23*D502))/'DADOS GERAIS'!$B$24*$E502))</f>
        <v/>
      </c>
    </row>
    <row r="503" spans="1:13" x14ac:dyDescent="0.2">
      <c r="A503" s="61"/>
      <c r="B503" s="26"/>
      <c r="C503" s="31"/>
      <c r="D503" s="33"/>
      <c r="E503" s="72"/>
      <c r="F503" s="71"/>
      <c r="G503" s="211" t="str">
        <f>IF(F503&lt;&gt;0,IF(IF(IF((F503-('DADOS GERAIS'!$B$19-C503)*'DADOS GERAIS'!$B$23)&lt;'DADOS GERAIS'!$B$24,(F503-('DADOS GERAIS'!$B$19-C503)*'DADOS GERAIS'!$B$23),'DADOS GERAIS'!$B$24)&lt;('DADOS GERAIS'!$B$20-C503)*'DADOS GERAIS'!$B$23+12,IF((F503-('DADOS GERAIS'!$B$19-C503)*'DADOS GERAIS'!$B$23)&lt;'DADOS GERAIS'!$B$24,(F503-('DADOS GERAIS'!$B$19-C503)*'DADOS GERAIS'!$B$23),'DADOS GERAIS'!$B$24),('DADOS GERAIS'!$B$20-C503)*'DADOS GERAIS'!$B$23+12)&lt;0,0,IF(IF((F503-('DADOS GERAIS'!$B$19-C503)*'DADOS GERAIS'!$B$23)&lt;'DADOS GERAIS'!$B$24,(F503-('DADOS GERAIS'!$B$19-C503)*'DADOS GERAIS'!$B$23),'DADOS GERAIS'!$B$24)&lt;('DADOS GERAIS'!$B$20-C503)*'DADOS GERAIS'!$B$23+12,IF((F503-('DADOS GERAIS'!$B$19-C503)*'DADOS GERAIS'!$B$23)&lt;'DADOS GERAIS'!$B$24,(F503-('DADOS GERAIS'!$B$19-C503)*'DADOS GERAIS'!$B$23),'DADOS GERAIS'!$B$24),('DADOS GERAIS'!$B$20-C503)*'DADOS GERAIS'!$B$23+12)),"")</f>
        <v/>
      </c>
      <c r="H503" s="230" t="str">
        <f t="shared" si="14"/>
        <v/>
      </c>
      <c r="I503" s="232" t="str">
        <f t="shared" si="15"/>
        <v/>
      </c>
      <c r="J503" s="233" t="str">
        <f>IF(D503&lt;&gt;0,IF(H503&gt;F503,(I503*F503*D503)/'DADOS GERAIS'!$B$24,(I503*H503*D503)/'DADOS GERAIS'!$B$24),"")</f>
        <v/>
      </c>
      <c r="K503" s="2"/>
      <c r="L503" s="19"/>
      <c r="M503" s="242" t="str">
        <f>IF(D503="","",IF(E503&gt;$E$14,"ERRO",J503+((K503*D503)+(L503/'DADOS GERAIS'!$B$23*D503))/'DADOS GERAIS'!$B$24*$E503))</f>
        <v/>
      </c>
    </row>
    <row r="504" spans="1:13" x14ac:dyDescent="0.2">
      <c r="A504" s="61"/>
      <c r="B504" s="26"/>
      <c r="C504" s="31"/>
      <c r="D504" s="33"/>
      <c r="E504" s="72"/>
      <c r="F504" s="71"/>
      <c r="G504" s="211" t="str">
        <f>IF(F504&lt;&gt;0,IF(IF(IF((F504-('DADOS GERAIS'!$B$19-C504)*'DADOS GERAIS'!$B$23)&lt;'DADOS GERAIS'!$B$24,(F504-('DADOS GERAIS'!$B$19-C504)*'DADOS GERAIS'!$B$23),'DADOS GERAIS'!$B$24)&lt;('DADOS GERAIS'!$B$20-C504)*'DADOS GERAIS'!$B$23+12,IF((F504-('DADOS GERAIS'!$B$19-C504)*'DADOS GERAIS'!$B$23)&lt;'DADOS GERAIS'!$B$24,(F504-('DADOS GERAIS'!$B$19-C504)*'DADOS GERAIS'!$B$23),'DADOS GERAIS'!$B$24),('DADOS GERAIS'!$B$20-C504)*'DADOS GERAIS'!$B$23+12)&lt;0,0,IF(IF((F504-('DADOS GERAIS'!$B$19-C504)*'DADOS GERAIS'!$B$23)&lt;'DADOS GERAIS'!$B$24,(F504-('DADOS GERAIS'!$B$19-C504)*'DADOS GERAIS'!$B$23),'DADOS GERAIS'!$B$24)&lt;('DADOS GERAIS'!$B$20-C504)*'DADOS GERAIS'!$B$23+12,IF((F504-('DADOS GERAIS'!$B$19-C504)*'DADOS GERAIS'!$B$23)&lt;'DADOS GERAIS'!$B$24,(F504-('DADOS GERAIS'!$B$19-C504)*'DADOS GERAIS'!$B$23),'DADOS GERAIS'!$B$24),('DADOS GERAIS'!$B$20-C504)*'DADOS GERAIS'!$B$23+12)),"")</f>
        <v/>
      </c>
      <c r="H504" s="230" t="str">
        <f t="shared" si="14"/>
        <v/>
      </c>
      <c r="I504" s="232" t="str">
        <f t="shared" si="15"/>
        <v/>
      </c>
      <c r="J504" s="233" t="str">
        <f>IF(D504&lt;&gt;0,IF(H504&gt;F504,(I504*F504*D504)/'DADOS GERAIS'!$B$24,(I504*H504*D504)/'DADOS GERAIS'!$B$24),"")</f>
        <v/>
      </c>
      <c r="K504" s="2"/>
      <c r="L504" s="19"/>
      <c r="M504" s="242" t="str">
        <f>IF(D504="","",IF(E504&gt;$E$14,"ERRO",J504+((K504*D504)+(L504/'DADOS GERAIS'!$B$23*D504))/'DADOS GERAIS'!$B$24*$E504))</f>
        <v/>
      </c>
    </row>
    <row r="505" spans="1:13" x14ac:dyDescent="0.2">
      <c r="A505" s="61"/>
      <c r="B505" s="26"/>
      <c r="C505" s="31"/>
      <c r="D505" s="33"/>
      <c r="E505" s="72"/>
      <c r="F505" s="71"/>
      <c r="G505" s="211" t="str">
        <f>IF(F505&lt;&gt;0,IF(IF(IF((F505-('DADOS GERAIS'!$B$19-C505)*'DADOS GERAIS'!$B$23)&lt;'DADOS GERAIS'!$B$24,(F505-('DADOS GERAIS'!$B$19-C505)*'DADOS GERAIS'!$B$23),'DADOS GERAIS'!$B$24)&lt;('DADOS GERAIS'!$B$20-C505)*'DADOS GERAIS'!$B$23+12,IF((F505-('DADOS GERAIS'!$B$19-C505)*'DADOS GERAIS'!$B$23)&lt;'DADOS GERAIS'!$B$24,(F505-('DADOS GERAIS'!$B$19-C505)*'DADOS GERAIS'!$B$23),'DADOS GERAIS'!$B$24),('DADOS GERAIS'!$B$20-C505)*'DADOS GERAIS'!$B$23+12)&lt;0,0,IF(IF((F505-('DADOS GERAIS'!$B$19-C505)*'DADOS GERAIS'!$B$23)&lt;'DADOS GERAIS'!$B$24,(F505-('DADOS GERAIS'!$B$19-C505)*'DADOS GERAIS'!$B$23),'DADOS GERAIS'!$B$24)&lt;('DADOS GERAIS'!$B$20-C505)*'DADOS GERAIS'!$B$23+12,IF((F505-('DADOS GERAIS'!$B$19-C505)*'DADOS GERAIS'!$B$23)&lt;'DADOS GERAIS'!$B$24,(F505-('DADOS GERAIS'!$B$19-C505)*'DADOS GERAIS'!$B$23),'DADOS GERAIS'!$B$24),('DADOS GERAIS'!$B$20-C505)*'DADOS GERAIS'!$B$23+12)),"")</f>
        <v/>
      </c>
      <c r="H505" s="230" t="str">
        <f t="shared" si="14"/>
        <v/>
      </c>
      <c r="I505" s="232" t="str">
        <f t="shared" si="15"/>
        <v/>
      </c>
      <c r="J505" s="233" t="str">
        <f>IF(D505&lt;&gt;0,IF(H505&gt;F505,(I505*F505*D505)/'DADOS GERAIS'!$B$24,(I505*H505*D505)/'DADOS GERAIS'!$B$24),"")</f>
        <v/>
      </c>
      <c r="K505" s="2"/>
      <c r="L505" s="19"/>
      <c r="M505" s="242" t="str">
        <f>IF(D505="","",IF(E505&gt;$E$14,"ERRO",J505+((K505*D505)+(L505/'DADOS GERAIS'!$B$23*D505))/'DADOS GERAIS'!$B$24*$E505))</f>
        <v/>
      </c>
    </row>
    <row r="506" spans="1:13" x14ac:dyDescent="0.2">
      <c r="A506" s="61"/>
      <c r="B506" s="26"/>
      <c r="C506" s="31"/>
      <c r="D506" s="33"/>
      <c r="E506" s="72"/>
      <c r="F506" s="71"/>
      <c r="G506" s="211" t="str">
        <f>IF(F506&lt;&gt;0,IF(IF(IF((F506-('DADOS GERAIS'!$B$19-C506)*'DADOS GERAIS'!$B$23)&lt;'DADOS GERAIS'!$B$24,(F506-('DADOS GERAIS'!$B$19-C506)*'DADOS GERAIS'!$B$23),'DADOS GERAIS'!$B$24)&lt;('DADOS GERAIS'!$B$20-C506)*'DADOS GERAIS'!$B$23+12,IF((F506-('DADOS GERAIS'!$B$19-C506)*'DADOS GERAIS'!$B$23)&lt;'DADOS GERAIS'!$B$24,(F506-('DADOS GERAIS'!$B$19-C506)*'DADOS GERAIS'!$B$23),'DADOS GERAIS'!$B$24),('DADOS GERAIS'!$B$20-C506)*'DADOS GERAIS'!$B$23+12)&lt;0,0,IF(IF((F506-('DADOS GERAIS'!$B$19-C506)*'DADOS GERAIS'!$B$23)&lt;'DADOS GERAIS'!$B$24,(F506-('DADOS GERAIS'!$B$19-C506)*'DADOS GERAIS'!$B$23),'DADOS GERAIS'!$B$24)&lt;('DADOS GERAIS'!$B$20-C506)*'DADOS GERAIS'!$B$23+12,IF((F506-('DADOS GERAIS'!$B$19-C506)*'DADOS GERAIS'!$B$23)&lt;'DADOS GERAIS'!$B$24,(F506-('DADOS GERAIS'!$B$19-C506)*'DADOS GERAIS'!$B$23),'DADOS GERAIS'!$B$24),('DADOS GERAIS'!$B$20-C506)*'DADOS GERAIS'!$B$23+12)),"")</f>
        <v/>
      </c>
      <c r="H506" s="230" t="str">
        <f t="shared" si="14"/>
        <v/>
      </c>
      <c r="I506" s="232" t="str">
        <f t="shared" si="15"/>
        <v/>
      </c>
      <c r="J506" s="233" t="str">
        <f>IF(D506&lt;&gt;0,IF(H506&gt;F506,(I506*F506*D506)/'DADOS GERAIS'!$B$24,(I506*H506*D506)/'DADOS GERAIS'!$B$24),"")</f>
        <v/>
      </c>
      <c r="K506" s="2"/>
      <c r="L506" s="19"/>
      <c r="M506" s="242" t="str">
        <f>IF(D506="","",IF(E506&gt;$E$14,"ERRO",J506+((K506*D506)+(L506/'DADOS GERAIS'!$B$23*D506))/'DADOS GERAIS'!$B$24*$E506))</f>
        <v/>
      </c>
    </row>
    <row r="507" spans="1:13" x14ac:dyDescent="0.2">
      <c r="A507" s="61"/>
      <c r="B507" s="26"/>
      <c r="C507" s="31"/>
      <c r="D507" s="33"/>
      <c r="E507" s="72"/>
      <c r="F507" s="71"/>
      <c r="G507" s="211" t="str">
        <f>IF(F507&lt;&gt;0,IF(IF(IF((F507-('DADOS GERAIS'!$B$19-C507)*'DADOS GERAIS'!$B$23)&lt;'DADOS GERAIS'!$B$24,(F507-('DADOS GERAIS'!$B$19-C507)*'DADOS GERAIS'!$B$23),'DADOS GERAIS'!$B$24)&lt;('DADOS GERAIS'!$B$20-C507)*'DADOS GERAIS'!$B$23+12,IF((F507-('DADOS GERAIS'!$B$19-C507)*'DADOS GERAIS'!$B$23)&lt;'DADOS GERAIS'!$B$24,(F507-('DADOS GERAIS'!$B$19-C507)*'DADOS GERAIS'!$B$23),'DADOS GERAIS'!$B$24),('DADOS GERAIS'!$B$20-C507)*'DADOS GERAIS'!$B$23+12)&lt;0,0,IF(IF((F507-('DADOS GERAIS'!$B$19-C507)*'DADOS GERAIS'!$B$23)&lt;'DADOS GERAIS'!$B$24,(F507-('DADOS GERAIS'!$B$19-C507)*'DADOS GERAIS'!$B$23),'DADOS GERAIS'!$B$24)&lt;('DADOS GERAIS'!$B$20-C507)*'DADOS GERAIS'!$B$23+12,IF((F507-('DADOS GERAIS'!$B$19-C507)*'DADOS GERAIS'!$B$23)&lt;'DADOS GERAIS'!$B$24,(F507-('DADOS GERAIS'!$B$19-C507)*'DADOS GERAIS'!$B$23),'DADOS GERAIS'!$B$24),('DADOS GERAIS'!$B$20-C507)*'DADOS GERAIS'!$B$23+12)),"")</f>
        <v/>
      </c>
      <c r="H507" s="230" t="str">
        <f t="shared" si="14"/>
        <v/>
      </c>
      <c r="I507" s="232" t="str">
        <f t="shared" si="15"/>
        <v/>
      </c>
      <c r="J507" s="233" t="str">
        <f>IF(D507&lt;&gt;0,IF(H507&gt;F507,(I507*F507*D507)/'DADOS GERAIS'!$B$24,(I507*H507*D507)/'DADOS GERAIS'!$B$24),"")</f>
        <v/>
      </c>
      <c r="K507" s="2"/>
      <c r="L507" s="19"/>
      <c r="M507" s="242" t="str">
        <f>IF(D507="","",IF(E507&gt;$E$14,"ERRO",J507+((K507*D507)+(L507/'DADOS GERAIS'!$B$23*D507))/'DADOS GERAIS'!$B$24*$E507))</f>
        <v/>
      </c>
    </row>
    <row r="508" spans="1:13" x14ac:dyDescent="0.2">
      <c r="A508" s="61"/>
      <c r="B508" s="26"/>
      <c r="C508" s="31"/>
      <c r="D508" s="33"/>
      <c r="E508" s="72"/>
      <c r="F508" s="71"/>
      <c r="G508" s="211" t="str">
        <f>IF(F508&lt;&gt;0,IF(IF(IF((F508-('DADOS GERAIS'!$B$19-C508)*'DADOS GERAIS'!$B$23)&lt;'DADOS GERAIS'!$B$24,(F508-('DADOS GERAIS'!$B$19-C508)*'DADOS GERAIS'!$B$23),'DADOS GERAIS'!$B$24)&lt;('DADOS GERAIS'!$B$20-C508)*'DADOS GERAIS'!$B$23+12,IF((F508-('DADOS GERAIS'!$B$19-C508)*'DADOS GERAIS'!$B$23)&lt;'DADOS GERAIS'!$B$24,(F508-('DADOS GERAIS'!$B$19-C508)*'DADOS GERAIS'!$B$23),'DADOS GERAIS'!$B$24),('DADOS GERAIS'!$B$20-C508)*'DADOS GERAIS'!$B$23+12)&lt;0,0,IF(IF((F508-('DADOS GERAIS'!$B$19-C508)*'DADOS GERAIS'!$B$23)&lt;'DADOS GERAIS'!$B$24,(F508-('DADOS GERAIS'!$B$19-C508)*'DADOS GERAIS'!$B$23),'DADOS GERAIS'!$B$24)&lt;('DADOS GERAIS'!$B$20-C508)*'DADOS GERAIS'!$B$23+12,IF((F508-('DADOS GERAIS'!$B$19-C508)*'DADOS GERAIS'!$B$23)&lt;'DADOS GERAIS'!$B$24,(F508-('DADOS GERAIS'!$B$19-C508)*'DADOS GERAIS'!$B$23),'DADOS GERAIS'!$B$24),('DADOS GERAIS'!$B$20-C508)*'DADOS GERAIS'!$B$23+12)),"")</f>
        <v/>
      </c>
      <c r="H508" s="230" t="str">
        <f t="shared" si="14"/>
        <v/>
      </c>
      <c r="I508" s="232" t="str">
        <f t="shared" si="15"/>
        <v/>
      </c>
      <c r="J508" s="233" t="str">
        <f>IF(D508&lt;&gt;0,IF(H508&gt;F508,(I508*F508*D508)/'DADOS GERAIS'!$B$24,(I508*H508*D508)/'DADOS GERAIS'!$B$24),"")</f>
        <v/>
      </c>
      <c r="K508" s="2"/>
      <c r="L508" s="19"/>
      <c r="M508" s="242" t="str">
        <f>IF(D508="","",IF(E508&gt;$E$14,"ERRO",J508+((K508*D508)+(L508/'DADOS GERAIS'!$B$23*D508))/'DADOS GERAIS'!$B$24*$E508))</f>
        <v/>
      </c>
    </row>
    <row r="509" spans="1:13" x14ac:dyDescent="0.2">
      <c r="A509" s="61"/>
      <c r="B509" s="26"/>
      <c r="C509" s="31"/>
      <c r="D509" s="33"/>
      <c r="E509" s="72"/>
      <c r="F509" s="71"/>
      <c r="G509" s="211" t="str">
        <f>IF(F509&lt;&gt;0,IF(IF(IF((F509-('DADOS GERAIS'!$B$19-C509)*'DADOS GERAIS'!$B$23)&lt;'DADOS GERAIS'!$B$24,(F509-('DADOS GERAIS'!$B$19-C509)*'DADOS GERAIS'!$B$23),'DADOS GERAIS'!$B$24)&lt;('DADOS GERAIS'!$B$20-C509)*'DADOS GERAIS'!$B$23+12,IF((F509-('DADOS GERAIS'!$B$19-C509)*'DADOS GERAIS'!$B$23)&lt;'DADOS GERAIS'!$B$24,(F509-('DADOS GERAIS'!$B$19-C509)*'DADOS GERAIS'!$B$23),'DADOS GERAIS'!$B$24),('DADOS GERAIS'!$B$20-C509)*'DADOS GERAIS'!$B$23+12)&lt;0,0,IF(IF((F509-('DADOS GERAIS'!$B$19-C509)*'DADOS GERAIS'!$B$23)&lt;'DADOS GERAIS'!$B$24,(F509-('DADOS GERAIS'!$B$19-C509)*'DADOS GERAIS'!$B$23),'DADOS GERAIS'!$B$24)&lt;('DADOS GERAIS'!$B$20-C509)*'DADOS GERAIS'!$B$23+12,IF((F509-('DADOS GERAIS'!$B$19-C509)*'DADOS GERAIS'!$B$23)&lt;'DADOS GERAIS'!$B$24,(F509-('DADOS GERAIS'!$B$19-C509)*'DADOS GERAIS'!$B$23),'DADOS GERAIS'!$B$24),('DADOS GERAIS'!$B$20-C509)*'DADOS GERAIS'!$B$23+12)),"")</f>
        <v/>
      </c>
      <c r="H509" s="230" t="str">
        <f t="shared" si="14"/>
        <v/>
      </c>
      <c r="I509" s="232" t="str">
        <f t="shared" si="15"/>
        <v/>
      </c>
      <c r="J509" s="233" t="str">
        <f>IF(D509&lt;&gt;0,IF(H509&gt;F509,(I509*F509*D509)/'DADOS GERAIS'!$B$24,(I509*H509*D509)/'DADOS GERAIS'!$B$24),"")</f>
        <v/>
      </c>
      <c r="K509" s="2"/>
      <c r="L509" s="19"/>
      <c r="M509" s="242" t="str">
        <f>IF(D509="","",IF(E509&gt;$E$14,"ERRO",J509+((K509*D509)+(L509/'DADOS GERAIS'!$B$23*D509))/'DADOS GERAIS'!$B$24*$E509))</f>
        <v/>
      </c>
    </row>
    <row r="510" spans="1:13" x14ac:dyDescent="0.2">
      <c r="A510" s="61"/>
      <c r="B510" s="26"/>
      <c r="C510" s="31"/>
      <c r="D510" s="33"/>
      <c r="E510" s="72"/>
      <c r="F510" s="71"/>
      <c r="G510" s="211" t="str">
        <f>IF(F510&lt;&gt;0,IF(IF(IF((F510-('DADOS GERAIS'!$B$19-C510)*'DADOS GERAIS'!$B$23)&lt;'DADOS GERAIS'!$B$24,(F510-('DADOS GERAIS'!$B$19-C510)*'DADOS GERAIS'!$B$23),'DADOS GERAIS'!$B$24)&lt;('DADOS GERAIS'!$B$20-C510)*'DADOS GERAIS'!$B$23+12,IF((F510-('DADOS GERAIS'!$B$19-C510)*'DADOS GERAIS'!$B$23)&lt;'DADOS GERAIS'!$B$24,(F510-('DADOS GERAIS'!$B$19-C510)*'DADOS GERAIS'!$B$23),'DADOS GERAIS'!$B$24),('DADOS GERAIS'!$B$20-C510)*'DADOS GERAIS'!$B$23+12)&lt;0,0,IF(IF((F510-('DADOS GERAIS'!$B$19-C510)*'DADOS GERAIS'!$B$23)&lt;'DADOS GERAIS'!$B$24,(F510-('DADOS GERAIS'!$B$19-C510)*'DADOS GERAIS'!$B$23),'DADOS GERAIS'!$B$24)&lt;('DADOS GERAIS'!$B$20-C510)*'DADOS GERAIS'!$B$23+12,IF((F510-('DADOS GERAIS'!$B$19-C510)*'DADOS GERAIS'!$B$23)&lt;'DADOS GERAIS'!$B$24,(F510-('DADOS GERAIS'!$B$19-C510)*'DADOS GERAIS'!$B$23),'DADOS GERAIS'!$B$24),('DADOS GERAIS'!$B$20-C510)*'DADOS GERAIS'!$B$23+12)),"")</f>
        <v/>
      </c>
      <c r="H510" s="230" t="str">
        <f t="shared" si="14"/>
        <v/>
      </c>
      <c r="I510" s="232" t="str">
        <f t="shared" si="15"/>
        <v/>
      </c>
      <c r="J510" s="233" t="str">
        <f>IF(D510&lt;&gt;0,IF(H510&gt;F510,(I510*F510*D510)/'DADOS GERAIS'!$B$24,(I510*H510*D510)/'DADOS GERAIS'!$B$24),"")</f>
        <v/>
      </c>
      <c r="K510" s="2"/>
      <c r="L510" s="19"/>
      <c r="M510" s="242" t="str">
        <f>IF(D510="","",IF(E510&gt;$E$14,"ERRO",J510+((K510*D510)+(L510/'DADOS GERAIS'!$B$23*D510))/'DADOS GERAIS'!$B$24*$E510))</f>
        <v/>
      </c>
    </row>
    <row r="511" spans="1:13" x14ac:dyDescent="0.2">
      <c r="A511" s="61"/>
      <c r="B511" s="26"/>
      <c r="C511" s="31"/>
      <c r="D511" s="33"/>
      <c r="E511" s="72"/>
      <c r="F511" s="71"/>
      <c r="G511" s="211" t="str">
        <f>IF(F511&lt;&gt;0,IF(IF(IF((F511-('DADOS GERAIS'!$B$19-C511)*'DADOS GERAIS'!$B$23)&lt;'DADOS GERAIS'!$B$24,(F511-('DADOS GERAIS'!$B$19-C511)*'DADOS GERAIS'!$B$23),'DADOS GERAIS'!$B$24)&lt;('DADOS GERAIS'!$B$20-C511)*'DADOS GERAIS'!$B$23+12,IF((F511-('DADOS GERAIS'!$B$19-C511)*'DADOS GERAIS'!$B$23)&lt;'DADOS GERAIS'!$B$24,(F511-('DADOS GERAIS'!$B$19-C511)*'DADOS GERAIS'!$B$23),'DADOS GERAIS'!$B$24),('DADOS GERAIS'!$B$20-C511)*'DADOS GERAIS'!$B$23+12)&lt;0,0,IF(IF((F511-('DADOS GERAIS'!$B$19-C511)*'DADOS GERAIS'!$B$23)&lt;'DADOS GERAIS'!$B$24,(F511-('DADOS GERAIS'!$B$19-C511)*'DADOS GERAIS'!$B$23),'DADOS GERAIS'!$B$24)&lt;('DADOS GERAIS'!$B$20-C511)*'DADOS GERAIS'!$B$23+12,IF((F511-('DADOS GERAIS'!$B$19-C511)*'DADOS GERAIS'!$B$23)&lt;'DADOS GERAIS'!$B$24,(F511-('DADOS GERAIS'!$B$19-C511)*'DADOS GERAIS'!$B$23),'DADOS GERAIS'!$B$24),('DADOS GERAIS'!$B$20-C511)*'DADOS GERAIS'!$B$23+12)),"")</f>
        <v/>
      </c>
      <c r="H511" s="230" t="str">
        <f t="shared" si="14"/>
        <v/>
      </c>
      <c r="I511" s="232" t="str">
        <f t="shared" si="15"/>
        <v/>
      </c>
      <c r="J511" s="233" t="str">
        <f>IF(D511&lt;&gt;0,IF(H511&gt;F511,(I511*F511*D511)/'DADOS GERAIS'!$B$24,(I511*H511*D511)/'DADOS GERAIS'!$B$24),"")</f>
        <v/>
      </c>
      <c r="K511" s="2"/>
      <c r="L511" s="19"/>
      <c r="M511" s="242" t="str">
        <f>IF(D511="","",IF(E511&gt;$E$14,"ERRO",J511+((K511*D511)+(L511/'DADOS GERAIS'!$B$23*D511))/'DADOS GERAIS'!$B$24*$E511))</f>
        <v/>
      </c>
    </row>
    <row r="512" spans="1:13" x14ac:dyDescent="0.2">
      <c r="A512" s="61"/>
      <c r="B512" s="26"/>
      <c r="C512" s="31"/>
      <c r="D512" s="33"/>
      <c r="E512" s="72"/>
      <c r="F512" s="71"/>
      <c r="G512" s="211" t="str">
        <f>IF(F512&lt;&gt;0,IF(IF(IF((F512-('DADOS GERAIS'!$B$19-C512)*'DADOS GERAIS'!$B$23)&lt;'DADOS GERAIS'!$B$24,(F512-('DADOS GERAIS'!$B$19-C512)*'DADOS GERAIS'!$B$23),'DADOS GERAIS'!$B$24)&lt;('DADOS GERAIS'!$B$20-C512)*'DADOS GERAIS'!$B$23+12,IF((F512-('DADOS GERAIS'!$B$19-C512)*'DADOS GERAIS'!$B$23)&lt;'DADOS GERAIS'!$B$24,(F512-('DADOS GERAIS'!$B$19-C512)*'DADOS GERAIS'!$B$23),'DADOS GERAIS'!$B$24),('DADOS GERAIS'!$B$20-C512)*'DADOS GERAIS'!$B$23+12)&lt;0,0,IF(IF((F512-('DADOS GERAIS'!$B$19-C512)*'DADOS GERAIS'!$B$23)&lt;'DADOS GERAIS'!$B$24,(F512-('DADOS GERAIS'!$B$19-C512)*'DADOS GERAIS'!$B$23),'DADOS GERAIS'!$B$24)&lt;('DADOS GERAIS'!$B$20-C512)*'DADOS GERAIS'!$B$23+12,IF((F512-('DADOS GERAIS'!$B$19-C512)*'DADOS GERAIS'!$B$23)&lt;'DADOS GERAIS'!$B$24,(F512-('DADOS GERAIS'!$B$19-C512)*'DADOS GERAIS'!$B$23),'DADOS GERAIS'!$B$24),('DADOS GERAIS'!$B$20-C512)*'DADOS GERAIS'!$B$23+12)),"")</f>
        <v/>
      </c>
      <c r="H512" s="230" t="str">
        <f t="shared" si="14"/>
        <v/>
      </c>
      <c r="I512" s="232" t="str">
        <f t="shared" si="15"/>
        <v/>
      </c>
      <c r="J512" s="233" t="str">
        <f>IF(D512&lt;&gt;0,IF(H512&gt;F512,(I512*F512*D512)/'DADOS GERAIS'!$B$24,(I512*H512*D512)/'DADOS GERAIS'!$B$24),"")</f>
        <v/>
      </c>
      <c r="K512" s="2"/>
      <c r="L512" s="19"/>
      <c r="M512" s="242" t="str">
        <f>IF(D512="","",IF(E512&gt;$E$14,"ERRO",J512+((K512*D512)+(L512/'DADOS GERAIS'!$B$23*D512))/'DADOS GERAIS'!$B$24*$E512))</f>
        <v/>
      </c>
    </row>
    <row r="513" spans="1:13" x14ac:dyDescent="0.2">
      <c r="A513" s="61"/>
      <c r="B513" s="26"/>
      <c r="C513" s="31"/>
      <c r="D513" s="33"/>
      <c r="E513" s="72"/>
      <c r="F513" s="71"/>
      <c r="G513" s="211" t="str">
        <f>IF(F513&lt;&gt;0,IF(IF(IF((F513-('DADOS GERAIS'!$B$19-C513)*'DADOS GERAIS'!$B$23)&lt;'DADOS GERAIS'!$B$24,(F513-('DADOS GERAIS'!$B$19-C513)*'DADOS GERAIS'!$B$23),'DADOS GERAIS'!$B$24)&lt;('DADOS GERAIS'!$B$20-C513)*'DADOS GERAIS'!$B$23+12,IF((F513-('DADOS GERAIS'!$B$19-C513)*'DADOS GERAIS'!$B$23)&lt;'DADOS GERAIS'!$B$24,(F513-('DADOS GERAIS'!$B$19-C513)*'DADOS GERAIS'!$B$23),'DADOS GERAIS'!$B$24),('DADOS GERAIS'!$B$20-C513)*'DADOS GERAIS'!$B$23+12)&lt;0,0,IF(IF((F513-('DADOS GERAIS'!$B$19-C513)*'DADOS GERAIS'!$B$23)&lt;'DADOS GERAIS'!$B$24,(F513-('DADOS GERAIS'!$B$19-C513)*'DADOS GERAIS'!$B$23),'DADOS GERAIS'!$B$24)&lt;('DADOS GERAIS'!$B$20-C513)*'DADOS GERAIS'!$B$23+12,IF((F513-('DADOS GERAIS'!$B$19-C513)*'DADOS GERAIS'!$B$23)&lt;'DADOS GERAIS'!$B$24,(F513-('DADOS GERAIS'!$B$19-C513)*'DADOS GERAIS'!$B$23),'DADOS GERAIS'!$B$24),('DADOS GERAIS'!$B$20-C513)*'DADOS GERAIS'!$B$23+12)),"")</f>
        <v/>
      </c>
      <c r="H513" s="230" t="str">
        <f t="shared" si="14"/>
        <v/>
      </c>
      <c r="I513" s="232" t="str">
        <f t="shared" si="15"/>
        <v/>
      </c>
      <c r="J513" s="233" t="str">
        <f>IF(D513&lt;&gt;0,IF(H513&gt;F513,(I513*F513*D513)/'DADOS GERAIS'!$B$24,(I513*H513*D513)/'DADOS GERAIS'!$B$24),"")</f>
        <v/>
      </c>
      <c r="K513" s="2"/>
      <c r="L513" s="19"/>
      <c r="M513" s="242" t="str">
        <f>IF(D513="","",IF(E513&gt;$E$14,"ERRO",J513+((K513*D513)+(L513/'DADOS GERAIS'!$B$23*D513))/'DADOS GERAIS'!$B$24*$E513))</f>
        <v/>
      </c>
    </row>
    <row r="514" spans="1:13" x14ac:dyDescent="0.2">
      <c r="A514" s="61"/>
      <c r="B514" s="26"/>
      <c r="C514" s="31"/>
      <c r="D514" s="33"/>
      <c r="E514" s="72"/>
      <c r="F514" s="71"/>
      <c r="G514" s="211" t="str">
        <f>IF(F514&lt;&gt;0,IF(IF(IF((F514-('DADOS GERAIS'!$B$19-C514)*'DADOS GERAIS'!$B$23)&lt;'DADOS GERAIS'!$B$24,(F514-('DADOS GERAIS'!$B$19-C514)*'DADOS GERAIS'!$B$23),'DADOS GERAIS'!$B$24)&lt;('DADOS GERAIS'!$B$20-C514)*'DADOS GERAIS'!$B$23+12,IF((F514-('DADOS GERAIS'!$B$19-C514)*'DADOS GERAIS'!$B$23)&lt;'DADOS GERAIS'!$B$24,(F514-('DADOS GERAIS'!$B$19-C514)*'DADOS GERAIS'!$B$23),'DADOS GERAIS'!$B$24),('DADOS GERAIS'!$B$20-C514)*'DADOS GERAIS'!$B$23+12)&lt;0,0,IF(IF((F514-('DADOS GERAIS'!$B$19-C514)*'DADOS GERAIS'!$B$23)&lt;'DADOS GERAIS'!$B$24,(F514-('DADOS GERAIS'!$B$19-C514)*'DADOS GERAIS'!$B$23),'DADOS GERAIS'!$B$24)&lt;('DADOS GERAIS'!$B$20-C514)*'DADOS GERAIS'!$B$23+12,IF((F514-('DADOS GERAIS'!$B$19-C514)*'DADOS GERAIS'!$B$23)&lt;'DADOS GERAIS'!$B$24,(F514-('DADOS GERAIS'!$B$19-C514)*'DADOS GERAIS'!$B$23),'DADOS GERAIS'!$B$24),('DADOS GERAIS'!$B$20-C514)*'DADOS GERAIS'!$B$23+12)),"")</f>
        <v/>
      </c>
      <c r="H514" s="230" t="str">
        <f t="shared" si="14"/>
        <v/>
      </c>
      <c r="I514" s="232" t="str">
        <f t="shared" si="15"/>
        <v/>
      </c>
      <c r="J514" s="233" t="str">
        <f>IF(D514&lt;&gt;0,IF(H514&gt;F514,(I514*F514*D514)/'DADOS GERAIS'!$B$24,(I514*H514*D514)/'DADOS GERAIS'!$B$24),"")</f>
        <v/>
      </c>
      <c r="K514" s="2"/>
      <c r="L514" s="19"/>
      <c r="M514" s="242" t="str">
        <f>IF(D514="","",IF(E514&gt;$E$14,"ERRO",J514+((K514*D514)+(L514/'DADOS GERAIS'!$B$23*D514))/'DADOS GERAIS'!$B$24*$E514))</f>
        <v/>
      </c>
    </row>
    <row r="515" spans="1:13" x14ac:dyDescent="0.2">
      <c r="A515" s="61"/>
      <c r="B515" s="26"/>
      <c r="C515" s="31"/>
      <c r="D515" s="33"/>
      <c r="E515" s="72"/>
      <c r="F515" s="71"/>
      <c r="G515" s="211" t="str">
        <f>IF(F515&lt;&gt;0,IF(IF(IF((F515-('DADOS GERAIS'!$B$19-C515)*'DADOS GERAIS'!$B$23)&lt;'DADOS GERAIS'!$B$24,(F515-('DADOS GERAIS'!$B$19-C515)*'DADOS GERAIS'!$B$23),'DADOS GERAIS'!$B$24)&lt;('DADOS GERAIS'!$B$20-C515)*'DADOS GERAIS'!$B$23+12,IF((F515-('DADOS GERAIS'!$B$19-C515)*'DADOS GERAIS'!$B$23)&lt;'DADOS GERAIS'!$B$24,(F515-('DADOS GERAIS'!$B$19-C515)*'DADOS GERAIS'!$B$23),'DADOS GERAIS'!$B$24),('DADOS GERAIS'!$B$20-C515)*'DADOS GERAIS'!$B$23+12)&lt;0,0,IF(IF((F515-('DADOS GERAIS'!$B$19-C515)*'DADOS GERAIS'!$B$23)&lt;'DADOS GERAIS'!$B$24,(F515-('DADOS GERAIS'!$B$19-C515)*'DADOS GERAIS'!$B$23),'DADOS GERAIS'!$B$24)&lt;('DADOS GERAIS'!$B$20-C515)*'DADOS GERAIS'!$B$23+12,IF((F515-('DADOS GERAIS'!$B$19-C515)*'DADOS GERAIS'!$B$23)&lt;'DADOS GERAIS'!$B$24,(F515-('DADOS GERAIS'!$B$19-C515)*'DADOS GERAIS'!$B$23),'DADOS GERAIS'!$B$24),('DADOS GERAIS'!$B$20-C515)*'DADOS GERAIS'!$B$23+12)),"")</f>
        <v/>
      </c>
      <c r="H515" s="230" t="str">
        <f t="shared" si="14"/>
        <v/>
      </c>
      <c r="I515" s="232" t="str">
        <f t="shared" si="15"/>
        <v/>
      </c>
      <c r="J515" s="233" t="str">
        <f>IF(D515&lt;&gt;0,IF(H515&gt;F515,(I515*F515*D515)/'DADOS GERAIS'!$B$24,(I515*H515*D515)/'DADOS GERAIS'!$B$24),"")</f>
        <v/>
      </c>
      <c r="K515" s="2"/>
      <c r="L515" s="19"/>
      <c r="M515" s="242" t="str">
        <f>IF(D515="","",IF(E515&gt;$E$14,"ERRO",J515+((K515*D515)+(L515/'DADOS GERAIS'!$B$23*D515))/'DADOS GERAIS'!$B$24*$E515))</f>
        <v/>
      </c>
    </row>
    <row r="516" spans="1:13" ht="13.5" thickBot="1" x14ac:dyDescent="0.25">
      <c r="A516" s="61"/>
      <c r="B516" s="29"/>
      <c r="C516" s="332"/>
      <c r="D516" s="333"/>
      <c r="E516" s="68"/>
      <c r="F516" s="334"/>
      <c r="G516" s="211" t="str">
        <f>IF(F516&lt;&gt;0,IF(IF(IF((F516-('DADOS GERAIS'!$B$19-C516)*'DADOS GERAIS'!$B$23)&lt;'DADOS GERAIS'!$B$24,(F516-('DADOS GERAIS'!$B$19-C516)*'DADOS GERAIS'!$B$23),'DADOS GERAIS'!$B$24)&lt;('DADOS GERAIS'!$B$20-C516)*'DADOS GERAIS'!$B$23+12,IF((F516-('DADOS GERAIS'!$B$19-C516)*'DADOS GERAIS'!$B$23)&lt;'DADOS GERAIS'!$B$24,(F516-('DADOS GERAIS'!$B$19-C516)*'DADOS GERAIS'!$B$23),'DADOS GERAIS'!$B$24),('DADOS GERAIS'!$B$20-C516)*'DADOS GERAIS'!$B$23+12)&lt;0,0,IF(IF((F516-('DADOS GERAIS'!$B$19-C516)*'DADOS GERAIS'!$B$23)&lt;'DADOS GERAIS'!$B$24,(F516-('DADOS GERAIS'!$B$19-C516)*'DADOS GERAIS'!$B$23),'DADOS GERAIS'!$B$24)&lt;('DADOS GERAIS'!$B$20-C516)*'DADOS GERAIS'!$B$23+12,IF((F516-('DADOS GERAIS'!$B$19-C516)*'DADOS GERAIS'!$B$23)&lt;'DADOS GERAIS'!$B$24,(F516-('DADOS GERAIS'!$B$19-C516)*'DADOS GERAIS'!$B$23),'DADOS GERAIS'!$B$24),('DADOS GERAIS'!$B$20-C516)*'DADOS GERAIS'!$B$23+12)),"")</f>
        <v/>
      </c>
      <c r="H516" s="230" t="str">
        <f t="shared" si="14"/>
        <v/>
      </c>
      <c r="I516" s="232" t="str">
        <f t="shared" si="15"/>
        <v/>
      </c>
      <c r="J516" s="233" t="str">
        <f>IF(D516&lt;&gt;0,IF(H516&gt;F516,(I516*F516*D516)/'DADOS GERAIS'!$B$24,(I516*H516*D516)/'DADOS GERAIS'!$B$24),"")</f>
        <v/>
      </c>
      <c r="K516" s="2"/>
      <c r="L516" s="19"/>
      <c r="M516" s="245" t="str">
        <f>IF(D516="","",IF(E516&gt;$E$14,"ERRO",J516+((K516*D516)+(L516/'DADOS GERAIS'!$B$23*D516))/'DADOS GERAIS'!$B$24*$E516))</f>
        <v/>
      </c>
    </row>
    <row r="517" spans="1:13" ht="15.75" customHeight="1" thickBot="1" x14ac:dyDescent="0.25">
      <c r="A517" s="84" t="s">
        <v>46</v>
      </c>
      <c r="B517" s="236"/>
      <c r="C517" s="236"/>
      <c r="D517" s="220"/>
      <c r="E517" s="220"/>
      <c r="F517" s="220"/>
      <c r="G517" s="180"/>
      <c r="H517" s="89"/>
      <c r="I517" s="234"/>
      <c r="J517" s="235">
        <f>SUM(J17:J516)</f>
        <v>0</v>
      </c>
      <c r="K517" s="235">
        <f>SUM(K17:K516)</f>
        <v>0</v>
      </c>
      <c r="L517" s="235"/>
      <c r="M517" s="244">
        <f>SUM(M17:M516)</f>
        <v>0</v>
      </c>
    </row>
    <row r="518" spans="1:13" x14ac:dyDescent="0.2">
      <c r="D518" s="127"/>
      <c r="E518" s="127"/>
    </row>
    <row r="519" spans="1:13" ht="16.5" thickBot="1" x14ac:dyDescent="0.25">
      <c r="A519" s="83" t="s">
        <v>116</v>
      </c>
      <c r="C519" s="127"/>
      <c r="D519" s="127"/>
      <c r="E519" s="127"/>
    </row>
    <row r="520" spans="1:13" x14ac:dyDescent="0.2">
      <c r="A520" s="737"/>
      <c r="B520" s="738"/>
      <c r="C520" s="738"/>
      <c r="D520" s="738"/>
      <c r="E520" s="738"/>
      <c r="F520" s="738"/>
      <c r="G520" s="738"/>
      <c r="H520" s="738"/>
      <c r="I520" s="738"/>
      <c r="J520" s="738"/>
      <c r="K520" s="738"/>
      <c r="L520" s="738"/>
      <c r="M520" s="754"/>
    </row>
    <row r="521" spans="1:13" x14ac:dyDescent="0.2">
      <c r="A521" s="740"/>
      <c r="B521" s="741"/>
      <c r="C521" s="741"/>
      <c r="D521" s="741"/>
      <c r="E521" s="741"/>
      <c r="F521" s="741"/>
      <c r="G521" s="741"/>
      <c r="H521" s="741"/>
      <c r="I521" s="741"/>
      <c r="J521" s="741"/>
      <c r="K521" s="741"/>
      <c r="L521" s="741"/>
      <c r="M521" s="755"/>
    </row>
    <row r="522" spans="1:13" ht="13.5" thickBot="1" x14ac:dyDescent="0.25">
      <c r="A522" s="743"/>
      <c r="B522" s="744"/>
      <c r="C522" s="744"/>
      <c r="D522" s="744"/>
      <c r="E522" s="744"/>
      <c r="F522" s="744"/>
      <c r="G522" s="744"/>
      <c r="H522" s="744"/>
      <c r="I522" s="744"/>
      <c r="J522" s="744"/>
      <c r="K522" s="744"/>
      <c r="L522" s="744"/>
      <c r="M522" s="756"/>
    </row>
  </sheetData>
  <dataConsolidate/>
  <customSheetViews>
    <customSheetView guid="{1561A5C0-98C6-4E26-BD9D-1379D6E848E5}" showGridLines="0" fitToPage="1" showRuler="0" topLeftCell="A8">
      <selection activeCell="D19" sqref="D19"/>
      <pageMargins left="0.39370078740157483" right="0.39370078740157483" top="0.78740157480314965" bottom="0.78740157480314965" header="0.31496062992125984" footer="0.31496062992125984"/>
      <printOptions horizontalCentered="1"/>
      <pageSetup paperSize="9" scale="42" orientation="landscape" horizontalDpi="4294967294" r:id="rId1"/>
      <headerFooter alignWithMargins="0">
        <oddFooter>&amp;C&amp;F&amp;R&amp;A</oddFooter>
      </headerFooter>
    </customSheetView>
  </customSheetViews>
  <mergeCells count="2">
    <mergeCell ref="A520:M522"/>
    <mergeCell ref="A5:M5"/>
  </mergeCells>
  <phoneticPr fontId="0" type="noConversion"/>
  <conditionalFormatting sqref="E17:E516">
    <cfRule type="cellIs" dxfId="3" priority="1" stopIfTrue="1" operator="greaterThan">
      <formula>$E$14</formula>
    </cfRule>
  </conditionalFormatting>
  <conditionalFormatting sqref="M17:M516">
    <cfRule type="cellIs" dxfId="2" priority="2" stopIfTrue="1" operator="equal">
      <formula>"ERRO"</formula>
    </cfRule>
  </conditionalFormatting>
  <dataValidations xWindow="785" yWindow="146" count="6">
    <dataValidation allowBlank="1" showInputMessage="1" showErrorMessage="1" promptTitle="ALERTA" prompt="FAVOR INFORMAR PRAZO DE DEPRECIAÇÃO EM MESES. CONSULTAR LEGISLAÇÃO VIGENTE." sqref="F17:F516" xr:uid="{00000000-0002-0000-0F00-000000000000}"/>
    <dataValidation allowBlank="1" showInputMessage="1" showErrorMessage="1" promptTitle="ALERTA" prompt="FAVOR INFORMAR NESTA PLANILHA TODOS OS ITENS QUE SÃO DEPRECIÁVEIS CONFORME LEGISLAÇÃO, EXCETO VEÍCULOS QUE ESTÃO SEGREGADOS EM UMA PLANILHA ESPECÍFICA." sqref="A17:A516" xr:uid="{00000000-0002-0000-0F00-000001000000}"/>
    <dataValidation allowBlank="1" showInputMessage="1" showErrorMessage="1" promptTitle="ALERTA" prompt="FAVOR INFORMAR VALOR DE AQUISIÇÃO DE 1 BEM (NOVO OU USADO)." sqref="B17:B516" xr:uid="{00000000-0002-0000-0F00-000002000000}"/>
    <dataValidation type="custom" errorStyle="warning" allowBlank="1" showInputMessage="1" showErrorMessage="1" errorTitle="ALERTA" error="VOCÊ TEM CERTEZA QUE O CUSTO INFORMADO DE SEGURO PARA CADA BEM É ANUAL?" promptTitle="ATENÇÃO" prompt="DIGITAR VALOR DO SEGURO POR CADA BEM (R$/ANO)" sqref="L17:L516" xr:uid="{00000000-0002-0000-0F00-000003000000}">
      <formula1>L17&lt;=0</formula1>
    </dataValidation>
    <dataValidation type="custom" allowBlank="1" showInputMessage="1" showErrorMessage="1" errorTitle="ERRO" error="PRAZO DE DEDICAÇÃO DO BEM EM MESES MAIOR QUE O PRAZO CONTRATUAL." promptTitle="ALERTA" prompt="FAVOR INFORMAR O PRAZO EM MESES DE DEDICAÇÃO DO BEM AO CONTRATO." sqref="E17:E516" xr:uid="{00000000-0002-0000-0F00-000004000000}">
      <formula1>E17&lt;=$E$14</formula1>
    </dataValidation>
    <dataValidation allowBlank="1" showInputMessage="1" showErrorMessage="1" errorTitle="ERRO" error="INSERIR NÚMERO INTEIRO" promptTitle="AVISO" prompt="INSERIR NÚMERO INTEIRO. CASO NECESSÁRIO, FRACIONAR A UTILIZAÇÃO DOS BENS EM &quot;NÚMERO DE MESES DEDICADO A CONTRATO&quot;" sqref="D17:D516" xr:uid="{00000000-0002-0000-0F00-000005000000}"/>
  </dataValidations>
  <printOptions horizontalCentered="1"/>
  <pageMargins left="0.39370078740157483" right="0.39370078740157483" top="0.39370078740157483" bottom="0.59055118110236227" header="0.19685039370078741" footer="0.19685039370078741"/>
  <pageSetup paperSize="9" scale="60" orientation="landscape" horizontalDpi="4294967294" r:id="rId2"/>
  <headerFooter alignWithMargins="0">
    <oddFooter>&amp;L&amp;A&amp;C&amp;F&amp;Rpágina &amp;P de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8">
    <pageSetUpPr fitToPage="1"/>
  </sheetPr>
  <dimension ref="A1:H272"/>
  <sheetViews>
    <sheetView showGridLines="0" zoomScale="90" zoomScaleNormal="90" zoomScaleSheetLayoutView="50" workbookViewId="0">
      <selection activeCell="A12" sqref="A12"/>
    </sheetView>
  </sheetViews>
  <sheetFormatPr defaultColWidth="9.140625" defaultRowHeight="12.75" x14ac:dyDescent="0.2"/>
  <cols>
    <col min="1" max="1" width="49.140625" style="86" customWidth="1"/>
    <col min="2" max="2" width="16.85546875" style="86" customWidth="1"/>
    <col min="3" max="3" width="20" style="86" customWidth="1"/>
    <col min="4" max="4" width="17.42578125" style="86" customWidth="1"/>
    <col min="5" max="6" width="19.7109375" style="86" customWidth="1"/>
    <col min="7" max="16384" width="9.140625" style="86"/>
  </cols>
  <sheetData>
    <row r="1" spans="1:6" ht="15.75" customHeight="1" x14ac:dyDescent="0.2">
      <c r="A1" s="95"/>
      <c r="B1" s="96"/>
    </row>
    <row r="2" spans="1:6" ht="12.75" customHeight="1" x14ac:dyDescent="0.2">
      <c r="A2" s="98"/>
      <c r="B2" s="96"/>
    </row>
    <row r="3" spans="1:6" ht="15.75" customHeight="1" x14ac:dyDescent="0.2">
      <c r="A3" s="98"/>
      <c r="B3" s="96"/>
    </row>
    <row r="4" spans="1:6" ht="15" customHeight="1" x14ac:dyDescent="0.2">
      <c r="A4" s="99">
        <f>'DADOS GERAIS'!A4</f>
        <v>0</v>
      </c>
      <c r="B4" s="96"/>
    </row>
    <row r="5" spans="1:6" ht="15.75" customHeight="1" x14ac:dyDescent="0.25">
      <c r="A5" s="726">
        <f>'DADOS GERAIS'!$A$5</f>
        <v>0</v>
      </c>
      <c r="B5" s="726"/>
      <c r="C5" s="726"/>
      <c r="D5" s="726"/>
      <c r="E5" s="726"/>
      <c r="F5" s="726"/>
    </row>
    <row r="6" spans="1:6" ht="15.75" customHeight="1" x14ac:dyDescent="0.2">
      <c r="A6" s="81" t="str">
        <f>'DADOS GERAIS'!$A$6</f>
        <v xml:space="preserve"> Nº </v>
      </c>
      <c r="B6" s="94"/>
      <c r="C6" s="101"/>
      <c r="D6" s="101"/>
    </row>
    <row r="7" spans="1:6" ht="15.75" customHeight="1" x14ac:dyDescent="0.2">
      <c r="A7" s="82" t="s">
        <v>236</v>
      </c>
      <c r="B7" s="103"/>
      <c r="C7" s="104"/>
      <c r="D7" s="104"/>
      <c r="E7" s="105"/>
      <c r="F7" s="105"/>
    </row>
    <row r="8" spans="1:6" ht="15.75" customHeight="1" x14ac:dyDescent="0.2">
      <c r="A8" s="106"/>
      <c r="B8" s="94"/>
      <c r="C8" s="101"/>
      <c r="D8" s="101"/>
    </row>
    <row r="9" spans="1:6" ht="15.75" customHeight="1" x14ac:dyDescent="0.2">
      <c r="A9" s="106"/>
      <c r="B9" s="94"/>
      <c r="C9" s="94"/>
      <c r="D9" s="101"/>
    </row>
    <row r="10" spans="1:6" ht="15.75" customHeight="1" thickBot="1" x14ac:dyDescent="0.25">
      <c r="A10" s="83" t="s">
        <v>232</v>
      </c>
      <c r="B10" s="94"/>
      <c r="C10" s="101"/>
      <c r="D10" s="101"/>
    </row>
    <row r="11" spans="1:6" ht="15.75" customHeight="1" thickBot="1" x14ac:dyDescent="0.25">
      <c r="A11" s="107"/>
      <c r="B11" s="108" t="s">
        <v>6</v>
      </c>
      <c r="C11" s="148" t="s">
        <v>7</v>
      </c>
      <c r="D11" s="101"/>
    </row>
    <row r="12" spans="1:6" ht="15.75" customHeight="1" thickBot="1" x14ac:dyDescent="0.25">
      <c r="A12" s="206" t="s">
        <v>233</v>
      </c>
      <c r="B12" s="110">
        <f>+F267</f>
        <v>0</v>
      </c>
      <c r="C12" s="151">
        <f>IF(B12=0,0,B12*'DADOS GERAIS'!B24)</f>
        <v>0</v>
      </c>
      <c r="D12" s="207"/>
    </row>
    <row r="13" spans="1:6" ht="15.75" customHeight="1" x14ac:dyDescent="0.2">
      <c r="A13" s="106"/>
      <c r="B13" s="94"/>
      <c r="C13" s="111" t="s">
        <v>126</v>
      </c>
      <c r="D13" s="101"/>
    </row>
    <row r="14" spans="1:6" ht="15.75" customHeight="1" x14ac:dyDescent="0.2">
      <c r="A14" s="106"/>
      <c r="B14" s="94"/>
      <c r="C14" s="229" t="str">
        <f>'DADOS GERAIS'!$B$24</f>
        <v/>
      </c>
      <c r="D14" s="101"/>
    </row>
    <row r="15" spans="1:6" ht="15.75" customHeight="1" thickBot="1" x14ac:dyDescent="0.25">
      <c r="A15" s="83" t="s">
        <v>234</v>
      </c>
      <c r="B15" s="94"/>
      <c r="C15" s="101"/>
      <c r="D15" s="101"/>
    </row>
    <row r="16" spans="1:6" ht="39" thickBot="1" x14ac:dyDescent="0.25">
      <c r="A16" s="134" t="s">
        <v>127</v>
      </c>
      <c r="B16" s="113" t="s">
        <v>150</v>
      </c>
      <c r="C16" s="135" t="s">
        <v>156</v>
      </c>
      <c r="D16" s="114" t="s">
        <v>235</v>
      </c>
      <c r="E16" s="113" t="s">
        <v>44</v>
      </c>
      <c r="F16" s="136" t="s">
        <v>47</v>
      </c>
    </row>
    <row r="17" spans="1:6" x14ac:dyDescent="0.2">
      <c r="A17" s="59"/>
      <c r="B17" s="317"/>
      <c r="C17" s="69"/>
      <c r="D17" s="73"/>
      <c r="E17" s="23"/>
      <c r="F17" s="177" t="str">
        <f>IF(B17="","",IF(C17&gt;$C$14,"ERRO",D17*E17*B17/'DADOS GERAIS'!$B$24*C17))</f>
        <v/>
      </c>
    </row>
    <row r="18" spans="1:6" x14ac:dyDescent="0.2">
      <c r="A18" s="60"/>
      <c r="B18" s="318"/>
      <c r="C18" s="72"/>
      <c r="D18" s="74"/>
      <c r="E18" s="24"/>
      <c r="F18" s="177" t="str">
        <f>IF(B18="","",IF(C18&gt;$C$14,"ERRO",D18*E18*B18/'DADOS GERAIS'!$B$24*C18))</f>
        <v/>
      </c>
    </row>
    <row r="19" spans="1:6" x14ac:dyDescent="0.2">
      <c r="A19" s="60"/>
      <c r="B19" s="318"/>
      <c r="C19" s="72"/>
      <c r="D19" s="74"/>
      <c r="E19" s="24"/>
      <c r="F19" s="177" t="str">
        <f>IF(B19="","",IF(C19&gt;$C$14,"ERRO",D19*E19*B19/'DADOS GERAIS'!$B$24*C19))</f>
        <v/>
      </c>
    </row>
    <row r="20" spans="1:6" x14ac:dyDescent="0.2">
      <c r="A20" s="60"/>
      <c r="B20" s="318"/>
      <c r="C20" s="72"/>
      <c r="D20" s="74"/>
      <c r="E20" s="24"/>
      <c r="F20" s="177" t="str">
        <f>IF(B20="","",IF(C20&gt;$C$14,"ERRO",D20*E20*B20/'DADOS GERAIS'!$B$24*C20))</f>
        <v/>
      </c>
    </row>
    <row r="21" spans="1:6" x14ac:dyDescent="0.2">
      <c r="A21" s="60"/>
      <c r="B21" s="318"/>
      <c r="C21" s="72"/>
      <c r="D21" s="74"/>
      <c r="E21" s="24"/>
      <c r="F21" s="177" t="str">
        <f>IF(B21="","",IF(C21&gt;$C$14,"ERRO",D21*E21*B21/'DADOS GERAIS'!$B$24*C21))</f>
        <v/>
      </c>
    </row>
    <row r="22" spans="1:6" x14ac:dyDescent="0.2">
      <c r="A22" s="60"/>
      <c r="B22" s="318"/>
      <c r="C22" s="72"/>
      <c r="D22" s="74"/>
      <c r="E22" s="24"/>
      <c r="F22" s="177" t="str">
        <f>IF(B22="","",IF(C22&gt;$C$14,"ERRO",D22*E22*B22/'DADOS GERAIS'!$B$24*C22))</f>
        <v/>
      </c>
    </row>
    <row r="23" spans="1:6" x14ac:dyDescent="0.2">
      <c r="A23" s="60"/>
      <c r="B23" s="318"/>
      <c r="C23" s="72"/>
      <c r="D23" s="74"/>
      <c r="E23" s="24"/>
      <c r="F23" s="177" t="str">
        <f>IF(B23="","",IF(C23&gt;$C$14,"ERRO",D23*E23*B23/'DADOS GERAIS'!$B$24*C23))</f>
        <v/>
      </c>
    </row>
    <row r="24" spans="1:6" x14ac:dyDescent="0.2">
      <c r="A24" s="60"/>
      <c r="B24" s="318"/>
      <c r="C24" s="72"/>
      <c r="D24" s="74"/>
      <c r="E24" s="24"/>
      <c r="F24" s="177" t="str">
        <f>IF(B24="","",IF(C24&gt;$C$14,"ERRO",D24*E24*B24/'DADOS GERAIS'!$B$24*C24))</f>
        <v/>
      </c>
    </row>
    <row r="25" spans="1:6" x14ac:dyDescent="0.2">
      <c r="A25" s="60"/>
      <c r="B25" s="318"/>
      <c r="C25" s="72"/>
      <c r="D25" s="74"/>
      <c r="E25" s="24"/>
      <c r="F25" s="177" t="str">
        <f>IF(B25="","",IF(C25&gt;$C$14,"ERRO",D25*E25*B25/'DADOS GERAIS'!$B$24*C25))</f>
        <v/>
      </c>
    </row>
    <row r="26" spans="1:6" x14ac:dyDescent="0.2">
      <c r="A26" s="60"/>
      <c r="B26" s="318"/>
      <c r="C26" s="72"/>
      <c r="D26" s="74"/>
      <c r="E26" s="24"/>
      <c r="F26" s="177" t="str">
        <f>IF(B26="","",IF(C26&gt;$C$14,"ERRO",D26*E26*B26/'DADOS GERAIS'!$B$24*C26))</f>
        <v/>
      </c>
    </row>
    <row r="27" spans="1:6" x14ac:dyDescent="0.2">
      <c r="A27" s="60"/>
      <c r="B27" s="318"/>
      <c r="C27" s="72"/>
      <c r="D27" s="74"/>
      <c r="E27" s="24"/>
      <c r="F27" s="177" t="str">
        <f>IF(B27="","",IF(C27&gt;$C$14,"ERRO",D27*E27*B27/'DADOS GERAIS'!$B$24*C27))</f>
        <v/>
      </c>
    </row>
    <row r="28" spans="1:6" x14ac:dyDescent="0.2">
      <c r="A28" s="60"/>
      <c r="B28" s="318"/>
      <c r="C28" s="72"/>
      <c r="D28" s="74"/>
      <c r="E28" s="24"/>
      <c r="F28" s="177" t="str">
        <f>IF(B28="","",IF(C28&gt;$C$14,"ERRO",D28*E28*B28/'DADOS GERAIS'!$B$24*C28))</f>
        <v/>
      </c>
    </row>
    <row r="29" spans="1:6" x14ac:dyDescent="0.2">
      <c r="A29" s="60"/>
      <c r="B29" s="318"/>
      <c r="C29" s="72"/>
      <c r="D29" s="74"/>
      <c r="E29" s="24"/>
      <c r="F29" s="177" t="str">
        <f>IF(B29="","",IF(C29&gt;$C$14,"ERRO",D29*E29*B29/'DADOS GERAIS'!$B$24*C29))</f>
        <v/>
      </c>
    </row>
    <row r="30" spans="1:6" x14ac:dyDescent="0.2">
      <c r="A30" s="60"/>
      <c r="B30" s="318"/>
      <c r="C30" s="72"/>
      <c r="D30" s="74"/>
      <c r="E30" s="24"/>
      <c r="F30" s="177" t="str">
        <f>IF(B30="","",IF(C30&gt;$C$14,"ERRO",D30*E30*B30/'DADOS GERAIS'!$B$24*C30))</f>
        <v/>
      </c>
    </row>
    <row r="31" spans="1:6" x14ac:dyDescent="0.2">
      <c r="A31" s="60"/>
      <c r="B31" s="318"/>
      <c r="C31" s="72"/>
      <c r="D31" s="74"/>
      <c r="E31" s="24"/>
      <c r="F31" s="177" t="str">
        <f>IF(B31="","",IF(C31&gt;$C$14,"ERRO",D31*E31*B31/'DADOS GERAIS'!$B$24*C31))</f>
        <v/>
      </c>
    </row>
    <row r="32" spans="1:6" x14ac:dyDescent="0.2">
      <c r="A32" s="60"/>
      <c r="B32" s="318"/>
      <c r="C32" s="72"/>
      <c r="D32" s="74"/>
      <c r="E32" s="24"/>
      <c r="F32" s="177" t="str">
        <f>IF(B32="","",IF(C32&gt;$C$14,"ERRO",D32*E32*B32/'DADOS GERAIS'!$B$24*C32))</f>
        <v/>
      </c>
    </row>
    <row r="33" spans="1:6" x14ac:dyDescent="0.2">
      <c r="A33" s="60"/>
      <c r="B33" s="318"/>
      <c r="C33" s="72"/>
      <c r="D33" s="74"/>
      <c r="E33" s="24"/>
      <c r="F33" s="177" t="str">
        <f>IF(B33="","",IF(C33&gt;$C$14,"ERRO",D33*E33*B33/'DADOS GERAIS'!$B$24*C33))</f>
        <v/>
      </c>
    </row>
    <row r="34" spans="1:6" x14ac:dyDescent="0.2">
      <c r="A34" s="60"/>
      <c r="B34" s="318"/>
      <c r="C34" s="72"/>
      <c r="D34" s="74"/>
      <c r="E34" s="24"/>
      <c r="F34" s="177" t="str">
        <f>IF(B34="","",IF(C34&gt;$C$14,"ERRO",D34*E34*B34/'DADOS GERAIS'!$B$24*C34))</f>
        <v/>
      </c>
    </row>
    <row r="35" spans="1:6" x14ac:dyDescent="0.2">
      <c r="A35" s="60"/>
      <c r="B35" s="318"/>
      <c r="C35" s="72"/>
      <c r="D35" s="74"/>
      <c r="E35" s="24"/>
      <c r="F35" s="177" t="str">
        <f>IF(B35="","",IF(C35&gt;$C$14,"ERRO",D35*E35*B35/'DADOS GERAIS'!$B$24*C35))</f>
        <v/>
      </c>
    </row>
    <row r="36" spans="1:6" x14ac:dyDescent="0.2">
      <c r="A36" s="60"/>
      <c r="B36" s="318"/>
      <c r="C36" s="72"/>
      <c r="D36" s="74"/>
      <c r="E36" s="24"/>
      <c r="F36" s="177" t="str">
        <f>IF(B36="","",IF(C36&gt;$C$14,"ERRO",D36*E36*B36/'DADOS GERAIS'!$B$24*C36))</f>
        <v/>
      </c>
    </row>
    <row r="37" spans="1:6" x14ac:dyDescent="0.2">
      <c r="A37" s="60"/>
      <c r="B37" s="318"/>
      <c r="C37" s="72"/>
      <c r="D37" s="74"/>
      <c r="E37" s="24"/>
      <c r="F37" s="177" t="str">
        <f>IF(B37="","",IF(C37&gt;$C$14,"ERRO",D37*E37*B37/'DADOS GERAIS'!$B$24*C37))</f>
        <v/>
      </c>
    </row>
    <row r="38" spans="1:6" x14ac:dyDescent="0.2">
      <c r="A38" s="60"/>
      <c r="B38" s="318"/>
      <c r="C38" s="72"/>
      <c r="D38" s="74"/>
      <c r="E38" s="24"/>
      <c r="F38" s="177" t="str">
        <f>IF(B38="","",IF(C38&gt;$C$14,"ERRO",D38*E38*B38/'DADOS GERAIS'!$B$24*C38))</f>
        <v/>
      </c>
    </row>
    <row r="39" spans="1:6" x14ac:dyDescent="0.2">
      <c r="A39" s="60"/>
      <c r="B39" s="318"/>
      <c r="C39" s="72"/>
      <c r="D39" s="74"/>
      <c r="E39" s="24"/>
      <c r="F39" s="177" t="str">
        <f>IF(B39="","",IF(C39&gt;$C$14,"ERRO",D39*E39*B39/'DADOS GERAIS'!$B$24*C39))</f>
        <v/>
      </c>
    </row>
    <row r="40" spans="1:6" x14ac:dyDescent="0.2">
      <c r="A40" s="60"/>
      <c r="B40" s="318"/>
      <c r="C40" s="72"/>
      <c r="D40" s="74"/>
      <c r="E40" s="24"/>
      <c r="F40" s="177" t="str">
        <f>IF(B40="","",IF(C40&gt;$C$14,"ERRO",D40*E40*B40/'DADOS GERAIS'!$B$24*C40))</f>
        <v/>
      </c>
    </row>
    <row r="41" spans="1:6" x14ac:dyDescent="0.2">
      <c r="A41" s="60"/>
      <c r="B41" s="318"/>
      <c r="C41" s="72"/>
      <c r="D41" s="74"/>
      <c r="E41" s="24"/>
      <c r="F41" s="177" t="str">
        <f>IF(B41="","",IF(C41&gt;$C$14,"ERRO",D41*E41*B41/'DADOS GERAIS'!$B$24*C41))</f>
        <v/>
      </c>
    </row>
    <row r="42" spans="1:6" x14ac:dyDescent="0.2">
      <c r="A42" s="60"/>
      <c r="B42" s="318"/>
      <c r="C42" s="72"/>
      <c r="D42" s="74"/>
      <c r="E42" s="24"/>
      <c r="F42" s="177" t="str">
        <f>IF(B42="","",IF(C42&gt;$C$14,"ERRO",D42*E42*B42/'DADOS GERAIS'!$B$24*C42))</f>
        <v/>
      </c>
    </row>
    <row r="43" spans="1:6" x14ac:dyDescent="0.2">
      <c r="A43" s="60"/>
      <c r="B43" s="318"/>
      <c r="C43" s="72"/>
      <c r="D43" s="74"/>
      <c r="E43" s="24"/>
      <c r="F43" s="177" t="str">
        <f>IF(B43="","",IF(C43&gt;$C$14,"ERRO",D43*E43*B43/'DADOS GERAIS'!$B$24*C43))</f>
        <v/>
      </c>
    </row>
    <row r="44" spans="1:6" x14ac:dyDescent="0.2">
      <c r="A44" s="60"/>
      <c r="B44" s="318"/>
      <c r="C44" s="72"/>
      <c r="D44" s="74"/>
      <c r="E44" s="24"/>
      <c r="F44" s="177" t="str">
        <f>IF(B44="","",IF(C44&gt;$C$14,"ERRO",D44*E44*B44/'DADOS GERAIS'!$B$24*C44))</f>
        <v/>
      </c>
    </row>
    <row r="45" spans="1:6" x14ac:dyDescent="0.2">
      <c r="A45" s="60"/>
      <c r="B45" s="318"/>
      <c r="C45" s="72"/>
      <c r="D45" s="74"/>
      <c r="E45" s="24"/>
      <c r="F45" s="177" t="str">
        <f>IF(B45="","",IF(C45&gt;$C$14,"ERRO",D45*E45*B45/'DADOS GERAIS'!$B$24*C45))</f>
        <v/>
      </c>
    </row>
    <row r="46" spans="1:6" x14ac:dyDescent="0.2">
      <c r="A46" s="60"/>
      <c r="B46" s="318"/>
      <c r="C46" s="72"/>
      <c r="D46" s="74"/>
      <c r="E46" s="24"/>
      <c r="F46" s="177" t="str">
        <f>IF(B46="","",IF(C46&gt;$C$14,"ERRO",D46*E46*B46/'DADOS GERAIS'!$B$24*C46))</f>
        <v/>
      </c>
    </row>
    <row r="47" spans="1:6" x14ac:dyDescent="0.2">
      <c r="A47" s="60"/>
      <c r="B47" s="318"/>
      <c r="C47" s="72"/>
      <c r="D47" s="74"/>
      <c r="E47" s="24"/>
      <c r="F47" s="177" t="str">
        <f>IF(B47="","",IF(C47&gt;$C$14,"ERRO",D47*E47*B47/'DADOS GERAIS'!$B$24*C47))</f>
        <v/>
      </c>
    </row>
    <row r="48" spans="1:6" x14ac:dyDescent="0.2">
      <c r="A48" s="60"/>
      <c r="B48" s="318"/>
      <c r="C48" s="72"/>
      <c r="D48" s="74"/>
      <c r="E48" s="24"/>
      <c r="F48" s="177" t="str">
        <f>IF(B48="","",IF(C48&gt;$C$14,"ERRO",D48*E48*B48/'DADOS GERAIS'!$B$24*C48))</f>
        <v/>
      </c>
    </row>
    <row r="49" spans="1:6" x14ac:dyDescent="0.2">
      <c r="A49" s="60"/>
      <c r="B49" s="318"/>
      <c r="C49" s="72"/>
      <c r="D49" s="74"/>
      <c r="E49" s="24"/>
      <c r="F49" s="177" t="str">
        <f>IF(B49="","",IF(C49&gt;$C$14,"ERRO",D49*E49*B49/'DADOS GERAIS'!$B$24*C49))</f>
        <v/>
      </c>
    </row>
    <row r="50" spans="1:6" x14ac:dyDescent="0.2">
      <c r="A50" s="60"/>
      <c r="B50" s="318"/>
      <c r="C50" s="72"/>
      <c r="D50" s="74"/>
      <c r="E50" s="24"/>
      <c r="F50" s="177" t="str">
        <f>IF(B50="","",IF(C50&gt;$C$14,"ERRO",D50*E50*B50/'DADOS GERAIS'!$B$24*C50))</f>
        <v/>
      </c>
    </row>
    <row r="51" spans="1:6" x14ac:dyDescent="0.2">
      <c r="A51" s="60"/>
      <c r="B51" s="318"/>
      <c r="C51" s="72"/>
      <c r="D51" s="74"/>
      <c r="E51" s="24"/>
      <c r="F51" s="177" t="str">
        <f>IF(B51="","",IF(C51&gt;$C$14,"ERRO",D51*E51*B51/'DADOS GERAIS'!$B$24*C51))</f>
        <v/>
      </c>
    </row>
    <row r="52" spans="1:6" x14ac:dyDescent="0.2">
      <c r="A52" s="60"/>
      <c r="B52" s="318"/>
      <c r="C52" s="72"/>
      <c r="D52" s="74"/>
      <c r="E52" s="24"/>
      <c r="F52" s="177" t="str">
        <f>IF(B52="","",IF(C52&gt;$C$14,"ERRO",D52*E52*B52/'DADOS GERAIS'!$B$24*C52))</f>
        <v/>
      </c>
    </row>
    <row r="53" spans="1:6" x14ac:dyDescent="0.2">
      <c r="A53" s="60"/>
      <c r="B53" s="318"/>
      <c r="C53" s="72"/>
      <c r="D53" s="74"/>
      <c r="E53" s="24"/>
      <c r="F53" s="177" t="str">
        <f>IF(B53="","",IF(C53&gt;$C$14,"ERRO",D53*E53*B53/'DADOS GERAIS'!$B$24*C53))</f>
        <v/>
      </c>
    </row>
    <row r="54" spans="1:6" x14ac:dyDescent="0.2">
      <c r="A54" s="60"/>
      <c r="B54" s="318"/>
      <c r="C54" s="72"/>
      <c r="D54" s="74"/>
      <c r="E54" s="24"/>
      <c r="F54" s="177" t="str">
        <f>IF(B54="","",IF(C54&gt;$C$14,"ERRO",D54*E54*B54/'DADOS GERAIS'!$B$24*C54))</f>
        <v/>
      </c>
    </row>
    <row r="55" spans="1:6" x14ac:dyDescent="0.2">
      <c r="A55" s="60"/>
      <c r="B55" s="318"/>
      <c r="C55" s="72"/>
      <c r="D55" s="74"/>
      <c r="E55" s="24"/>
      <c r="F55" s="177" t="str">
        <f>IF(B55="","",IF(C55&gt;$C$14,"ERRO",D55*E55*B55/'DADOS GERAIS'!$B$24*C55))</f>
        <v/>
      </c>
    </row>
    <row r="56" spans="1:6" x14ac:dyDescent="0.2">
      <c r="A56" s="60"/>
      <c r="B56" s="318"/>
      <c r="C56" s="72"/>
      <c r="D56" s="74"/>
      <c r="E56" s="24"/>
      <c r="F56" s="177" t="str">
        <f>IF(B56="","",IF(C56&gt;$C$14,"ERRO",D56*E56*B56/'DADOS GERAIS'!$B$24*C56))</f>
        <v/>
      </c>
    </row>
    <row r="57" spans="1:6" x14ac:dyDescent="0.2">
      <c r="A57" s="60"/>
      <c r="B57" s="318"/>
      <c r="C57" s="72"/>
      <c r="D57" s="74"/>
      <c r="E57" s="24"/>
      <c r="F57" s="177" t="str">
        <f>IF(B57="","",IF(C57&gt;$C$14,"ERRO",D57*E57*B57/'DADOS GERAIS'!$B$24*C57))</f>
        <v/>
      </c>
    </row>
    <row r="58" spans="1:6" x14ac:dyDescent="0.2">
      <c r="A58" s="60"/>
      <c r="B58" s="318"/>
      <c r="C58" s="72"/>
      <c r="D58" s="74"/>
      <c r="E58" s="24"/>
      <c r="F58" s="177" t="str">
        <f>IF(B58="","",IF(C58&gt;$C$14,"ERRO",D58*E58*B58/'DADOS GERAIS'!$B$24*C58))</f>
        <v/>
      </c>
    </row>
    <row r="59" spans="1:6" x14ac:dyDescent="0.2">
      <c r="A59" s="60"/>
      <c r="B59" s="318"/>
      <c r="C59" s="72"/>
      <c r="D59" s="74"/>
      <c r="E59" s="24"/>
      <c r="F59" s="177" t="str">
        <f>IF(B59="","",IF(C59&gt;$C$14,"ERRO",D59*E59*B59/'DADOS GERAIS'!$B$24*C59))</f>
        <v/>
      </c>
    </row>
    <row r="60" spans="1:6" x14ac:dyDescent="0.2">
      <c r="A60" s="60"/>
      <c r="B60" s="318"/>
      <c r="C60" s="72"/>
      <c r="D60" s="74"/>
      <c r="E60" s="24"/>
      <c r="F60" s="177" t="str">
        <f>IF(B60="","",IF(C60&gt;$C$14,"ERRO",D60*E60*B60/'DADOS GERAIS'!$B$24*C60))</f>
        <v/>
      </c>
    </row>
    <row r="61" spans="1:6" x14ac:dyDescent="0.2">
      <c r="A61" s="60"/>
      <c r="B61" s="318"/>
      <c r="C61" s="72"/>
      <c r="D61" s="74"/>
      <c r="E61" s="24"/>
      <c r="F61" s="177" t="str">
        <f>IF(B61="","",IF(C61&gt;$C$14,"ERRO",D61*E61*B61/'DADOS GERAIS'!$B$24*C61))</f>
        <v/>
      </c>
    </row>
    <row r="62" spans="1:6" x14ac:dyDescent="0.2">
      <c r="A62" s="60"/>
      <c r="B62" s="318"/>
      <c r="C62" s="72"/>
      <c r="D62" s="74"/>
      <c r="E62" s="24"/>
      <c r="F62" s="177" t="str">
        <f>IF(B62="","",IF(C62&gt;$C$14,"ERRO",D62*E62*B62/'DADOS GERAIS'!$B$24*C62))</f>
        <v/>
      </c>
    </row>
    <row r="63" spans="1:6" x14ac:dyDescent="0.2">
      <c r="A63" s="60"/>
      <c r="B63" s="318"/>
      <c r="C63" s="72"/>
      <c r="D63" s="74"/>
      <c r="E63" s="24"/>
      <c r="F63" s="177" t="str">
        <f>IF(B63="","",IF(C63&gt;$C$14,"ERRO",D63*E63*B63/'DADOS GERAIS'!$B$24*C63))</f>
        <v/>
      </c>
    </row>
    <row r="64" spans="1:6" x14ac:dyDescent="0.2">
      <c r="A64" s="60"/>
      <c r="B64" s="318"/>
      <c r="C64" s="72"/>
      <c r="D64" s="74"/>
      <c r="E64" s="24"/>
      <c r="F64" s="177" t="str">
        <f>IF(B64="","",IF(C64&gt;$C$14,"ERRO",D64*E64*B64/'DADOS GERAIS'!$B$24*C64))</f>
        <v/>
      </c>
    </row>
    <row r="65" spans="1:6" x14ac:dyDescent="0.2">
      <c r="A65" s="60"/>
      <c r="B65" s="318"/>
      <c r="C65" s="72"/>
      <c r="D65" s="74"/>
      <c r="E65" s="24"/>
      <c r="F65" s="177" t="str">
        <f>IF(B65="","",IF(C65&gt;$C$14,"ERRO",D65*E65*B65/'DADOS GERAIS'!$B$24*C65))</f>
        <v/>
      </c>
    </row>
    <row r="66" spans="1:6" x14ac:dyDescent="0.2">
      <c r="A66" s="60"/>
      <c r="B66" s="318"/>
      <c r="C66" s="72"/>
      <c r="D66" s="74"/>
      <c r="E66" s="24"/>
      <c r="F66" s="177" t="str">
        <f>IF(B66="","",IF(C66&gt;$C$14,"ERRO",D66*E66*B66/'DADOS GERAIS'!$B$24*C66))</f>
        <v/>
      </c>
    </row>
    <row r="67" spans="1:6" x14ac:dyDescent="0.2">
      <c r="A67" s="60"/>
      <c r="B67" s="318"/>
      <c r="C67" s="72"/>
      <c r="D67" s="74"/>
      <c r="E67" s="24"/>
      <c r="F67" s="177" t="str">
        <f>IF(B67="","",IF(C67&gt;$C$14,"ERRO",D67*E67*B67/'DADOS GERAIS'!$B$24*C67))</f>
        <v/>
      </c>
    </row>
    <row r="68" spans="1:6" x14ac:dyDescent="0.2">
      <c r="A68" s="60"/>
      <c r="B68" s="318"/>
      <c r="C68" s="72"/>
      <c r="D68" s="74"/>
      <c r="E68" s="24"/>
      <c r="F68" s="177" t="str">
        <f>IF(B68="","",IF(C68&gt;$C$14,"ERRO",D68*E68*B68/'DADOS GERAIS'!$B$24*C68))</f>
        <v/>
      </c>
    </row>
    <row r="69" spans="1:6" x14ac:dyDescent="0.2">
      <c r="A69" s="60"/>
      <c r="B69" s="318"/>
      <c r="C69" s="72"/>
      <c r="D69" s="74"/>
      <c r="E69" s="24"/>
      <c r="F69" s="177" t="str">
        <f>IF(B69="","",IF(C69&gt;$C$14,"ERRO",D69*E69*B69/'DADOS GERAIS'!$B$24*C69))</f>
        <v/>
      </c>
    </row>
    <row r="70" spans="1:6" x14ac:dyDescent="0.2">
      <c r="A70" s="60"/>
      <c r="B70" s="318"/>
      <c r="C70" s="72"/>
      <c r="D70" s="74"/>
      <c r="E70" s="24"/>
      <c r="F70" s="177" t="str">
        <f>IF(B70="","",IF(C70&gt;$C$14,"ERRO",D70*E70*B70/'DADOS GERAIS'!$B$24*C70))</f>
        <v/>
      </c>
    </row>
    <row r="71" spans="1:6" x14ac:dyDescent="0.2">
      <c r="A71" s="60"/>
      <c r="B71" s="318"/>
      <c r="C71" s="72"/>
      <c r="D71" s="74"/>
      <c r="E71" s="24"/>
      <c r="F71" s="177" t="str">
        <f>IF(B71="","",IF(C71&gt;$C$14,"ERRO",D71*E71*B71/'DADOS GERAIS'!$B$24*C71))</f>
        <v/>
      </c>
    </row>
    <row r="72" spans="1:6" x14ac:dyDescent="0.2">
      <c r="A72" s="60"/>
      <c r="B72" s="318"/>
      <c r="C72" s="72"/>
      <c r="D72" s="74"/>
      <c r="E72" s="24"/>
      <c r="F72" s="177" t="str">
        <f>IF(B72="","",IF(C72&gt;$C$14,"ERRO",D72*E72*B72/'DADOS GERAIS'!$B$24*C72))</f>
        <v/>
      </c>
    </row>
    <row r="73" spans="1:6" x14ac:dyDescent="0.2">
      <c r="A73" s="60"/>
      <c r="B73" s="318"/>
      <c r="C73" s="72"/>
      <c r="D73" s="74"/>
      <c r="E73" s="24"/>
      <c r="F73" s="177" t="str">
        <f>IF(B73="","",IF(C73&gt;$C$14,"ERRO",D73*E73*B73/'DADOS GERAIS'!$B$24*C73))</f>
        <v/>
      </c>
    </row>
    <row r="74" spans="1:6" x14ac:dyDescent="0.2">
      <c r="A74" s="60"/>
      <c r="B74" s="318"/>
      <c r="C74" s="72"/>
      <c r="D74" s="74"/>
      <c r="E74" s="24"/>
      <c r="F74" s="177" t="str">
        <f>IF(B74="","",IF(C74&gt;$C$14,"ERRO",D74*E74*B74/'DADOS GERAIS'!$B$24*C74))</f>
        <v/>
      </c>
    </row>
    <row r="75" spans="1:6" x14ac:dyDescent="0.2">
      <c r="A75" s="60"/>
      <c r="B75" s="318"/>
      <c r="C75" s="72"/>
      <c r="D75" s="74"/>
      <c r="E75" s="24"/>
      <c r="F75" s="177" t="str">
        <f>IF(B75="","",IF(C75&gt;$C$14,"ERRO",D75*E75*B75/'DADOS GERAIS'!$B$24*C75))</f>
        <v/>
      </c>
    </row>
    <row r="76" spans="1:6" x14ac:dyDescent="0.2">
      <c r="A76" s="60"/>
      <c r="B76" s="318"/>
      <c r="C76" s="72"/>
      <c r="D76" s="74"/>
      <c r="E76" s="24"/>
      <c r="F76" s="177" t="str">
        <f>IF(B76="","",IF(C76&gt;$C$14,"ERRO",D76*E76*B76/'DADOS GERAIS'!$B$24*C76))</f>
        <v/>
      </c>
    </row>
    <row r="77" spans="1:6" x14ac:dyDescent="0.2">
      <c r="A77" s="60"/>
      <c r="B77" s="318"/>
      <c r="C77" s="72"/>
      <c r="D77" s="74"/>
      <c r="E77" s="24"/>
      <c r="F77" s="177" t="str">
        <f>IF(B77="","",IF(C77&gt;$C$14,"ERRO",D77*E77*B77/'DADOS GERAIS'!$B$24*C77))</f>
        <v/>
      </c>
    </row>
    <row r="78" spans="1:6" x14ac:dyDescent="0.2">
      <c r="A78" s="60"/>
      <c r="B78" s="318"/>
      <c r="C78" s="72"/>
      <c r="D78" s="74"/>
      <c r="E78" s="24"/>
      <c r="F78" s="177" t="str">
        <f>IF(B78="","",IF(C78&gt;$C$14,"ERRO",D78*E78*B78/'DADOS GERAIS'!$B$24*C78))</f>
        <v/>
      </c>
    </row>
    <row r="79" spans="1:6" x14ac:dyDescent="0.2">
      <c r="A79" s="60"/>
      <c r="B79" s="318"/>
      <c r="C79" s="72"/>
      <c r="D79" s="74"/>
      <c r="E79" s="24"/>
      <c r="F79" s="177" t="str">
        <f>IF(B79="","",IF(C79&gt;$C$14,"ERRO",D79*E79*B79/'DADOS GERAIS'!$B$24*C79))</f>
        <v/>
      </c>
    </row>
    <row r="80" spans="1:6" x14ac:dyDescent="0.2">
      <c r="A80" s="60"/>
      <c r="B80" s="318"/>
      <c r="C80" s="72"/>
      <c r="D80" s="74"/>
      <c r="E80" s="24"/>
      <c r="F80" s="177" t="str">
        <f>IF(B80="","",IF(C80&gt;$C$14,"ERRO",D80*E80*B80/'DADOS GERAIS'!$B$24*C80))</f>
        <v/>
      </c>
    </row>
    <row r="81" spans="1:6" x14ac:dyDescent="0.2">
      <c r="A81" s="60"/>
      <c r="B81" s="318"/>
      <c r="C81" s="72"/>
      <c r="D81" s="74"/>
      <c r="E81" s="24"/>
      <c r="F81" s="177" t="str">
        <f>IF(B81="","",IF(C81&gt;$C$14,"ERRO",D81*E81*B81/'DADOS GERAIS'!$B$24*C81))</f>
        <v/>
      </c>
    </row>
    <row r="82" spans="1:6" x14ac:dyDescent="0.2">
      <c r="A82" s="60"/>
      <c r="B82" s="318"/>
      <c r="C82" s="72"/>
      <c r="D82" s="74"/>
      <c r="E82" s="24"/>
      <c r="F82" s="177" t="str">
        <f>IF(B82="","",IF(C82&gt;$C$14,"ERRO",D82*E82*B82/'DADOS GERAIS'!$B$24*C82))</f>
        <v/>
      </c>
    </row>
    <row r="83" spans="1:6" x14ac:dyDescent="0.2">
      <c r="A83" s="60"/>
      <c r="B83" s="318"/>
      <c r="C83" s="72"/>
      <c r="D83" s="74"/>
      <c r="E83" s="24"/>
      <c r="F83" s="177" t="str">
        <f>IF(B83="","",IF(C83&gt;$C$14,"ERRO",D83*E83*B83/'DADOS GERAIS'!$B$24*C83))</f>
        <v/>
      </c>
    </row>
    <row r="84" spans="1:6" x14ac:dyDescent="0.2">
      <c r="A84" s="60"/>
      <c r="B84" s="318"/>
      <c r="C84" s="72"/>
      <c r="D84" s="74"/>
      <c r="E84" s="24"/>
      <c r="F84" s="177" t="str">
        <f>IF(B84="","",IF(C84&gt;$C$14,"ERRO",D84*E84*B84/'DADOS GERAIS'!$B$24*C84))</f>
        <v/>
      </c>
    </row>
    <row r="85" spans="1:6" x14ac:dyDescent="0.2">
      <c r="A85" s="60"/>
      <c r="B85" s="318"/>
      <c r="C85" s="72"/>
      <c r="D85" s="74"/>
      <c r="E85" s="24"/>
      <c r="F85" s="177" t="str">
        <f>IF(B85="","",IF(C85&gt;$C$14,"ERRO",D85*E85*B85/'DADOS GERAIS'!$B$24*C85))</f>
        <v/>
      </c>
    </row>
    <row r="86" spans="1:6" x14ac:dyDescent="0.2">
      <c r="A86" s="60"/>
      <c r="B86" s="318"/>
      <c r="C86" s="72"/>
      <c r="D86" s="74"/>
      <c r="E86" s="24"/>
      <c r="F86" s="177" t="str">
        <f>IF(B86="","",IF(C86&gt;$C$14,"ERRO",D86*E86*B86/'DADOS GERAIS'!$B$24*C86))</f>
        <v/>
      </c>
    </row>
    <row r="87" spans="1:6" x14ac:dyDescent="0.2">
      <c r="A87" s="60"/>
      <c r="B87" s="318"/>
      <c r="C87" s="72"/>
      <c r="D87" s="74"/>
      <c r="E87" s="24"/>
      <c r="F87" s="177" t="str">
        <f>IF(B87="","",IF(C87&gt;$C$14,"ERRO",D87*E87*B87/'DADOS GERAIS'!$B$24*C87))</f>
        <v/>
      </c>
    </row>
    <row r="88" spans="1:6" x14ac:dyDescent="0.2">
      <c r="A88" s="60"/>
      <c r="B88" s="318"/>
      <c r="C88" s="72"/>
      <c r="D88" s="74"/>
      <c r="E88" s="24"/>
      <c r="F88" s="177" t="str">
        <f>IF(B88="","",IF(C88&gt;$C$14,"ERRO",D88*E88*B88/'DADOS GERAIS'!$B$24*C88))</f>
        <v/>
      </c>
    </row>
    <row r="89" spans="1:6" x14ac:dyDescent="0.2">
      <c r="A89" s="60"/>
      <c r="B89" s="318"/>
      <c r="C89" s="72"/>
      <c r="D89" s="74"/>
      <c r="E89" s="24"/>
      <c r="F89" s="177" t="str">
        <f>IF(B89="","",IF(C89&gt;$C$14,"ERRO",D89*E89*B89/'DADOS GERAIS'!$B$24*C89))</f>
        <v/>
      </c>
    </row>
    <row r="90" spans="1:6" x14ac:dyDescent="0.2">
      <c r="A90" s="60"/>
      <c r="B90" s="318"/>
      <c r="C90" s="72"/>
      <c r="D90" s="74"/>
      <c r="E90" s="24"/>
      <c r="F90" s="177" t="str">
        <f>IF(B90="","",IF(C90&gt;$C$14,"ERRO",D90*E90*B90/'DADOS GERAIS'!$B$24*C90))</f>
        <v/>
      </c>
    </row>
    <row r="91" spans="1:6" x14ac:dyDescent="0.2">
      <c r="A91" s="60"/>
      <c r="B91" s="318"/>
      <c r="C91" s="72"/>
      <c r="D91" s="74"/>
      <c r="E91" s="24"/>
      <c r="F91" s="177" t="str">
        <f>IF(B91="","",IF(C91&gt;$C$14,"ERRO",D91*E91*B91/'DADOS GERAIS'!$B$24*C91))</f>
        <v/>
      </c>
    </row>
    <row r="92" spans="1:6" x14ac:dyDescent="0.2">
      <c r="A92" s="60"/>
      <c r="B92" s="318"/>
      <c r="C92" s="72"/>
      <c r="D92" s="74"/>
      <c r="E92" s="24"/>
      <c r="F92" s="177" t="str">
        <f>IF(B92="","",IF(C92&gt;$C$14,"ERRO",D92*E92*B92/'DADOS GERAIS'!$B$24*C92))</f>
        <v/>
      </c>
    </row>
    <row r="93" spans="1:6" x14ac:dyDescent="0.2">
      <c r="A93" s="60"/>
      <c r="B93" s="318"/>
      <c r="C93" s="72"/>
      <c r="D93" s="74"/>
      <c r="E93" s="24"/>
      <c r="F93" s="177" t="str">
        <f>IF(B93="","",IF(C93&gt;$C$14,"ERRO",D93*E93*B93/'DADOS GERAIS'!$B$24*C93))</f>
        <v/>
      </c>
    </row>
    <row r="94" spans="1:6" x14ac:dyDescent="0.2">
      <c r="A94" s="60"/>
      <c r="B94" s="318"/>
      <c r="C94" s="72"/>
      <c r="D94" s="74"/>
      <c r="E94" s="24"/>
      <c r="F94" s="177" t="str">
        <f>IF(B94="","",IF(C94&gt;$C$14,"ERRO",D94*E94*B94/'DADOS GERAIS'!$B$24*C94))</f>
        <v/>
      </c>
    </row>
    <row r="95" spans="1:6" x14ac:dyDescent="0.2">
      <c r="A95" s="60"/>
      <c r="B95" s="318"/>
      <c r="C95" s="72"/>
      <c r="D95" s="74"/>
      <c r="E95" s="24"/>
      <c r="F95" s="177" t="str">
        <f>IF(B95="","",IF(C95&gt;$C$14,"ERRO",D95*E95*B95/'DADOS GERAIS'!$B$24*C95))</f>
        <v/>
      </c>
    </row>
    <row r="96" spans="1:6" x14ac:dyDescent="0.2">
      <c r="A96" s="60"/>
      <c r="B96" s="318"/>
      <c r="C96" s="72"/>
      <c r="D96" s="74"/>
      <c r="E96" s="24"/>
      <c r="F96" s="177" t="str">
        <f>IF(B96="","",IF(C96&gt;$C$14,"ERRO",D96*E96*B96/'DADOS GERAIS'!$B$24*C96))</f>
        <v/>
      </c>
    </row>
    <row r="97" spans="1:6" x14ac:dyDescent="0.2">
      <c r="A97" s="60"/>
      <c r="B97" s="318"/>
      <c r="C97" s="72"/>
      <c r="D97" s="74"/>
      <c r="E97" s="24"/>
      <c r="F97" s="177" t="str">
        <f>IF(B97="","",IF(C97&gt;$C$14,"ERRO",D97*E97*B97/'DADOS GERAIS'!$B$24*C97))</f>
        <v/>
      </c>
    </row>
    <row r="98" spans="1:6" x14ac:dyDescent="0.2">
      <c r="A98" s="60"/>
      <c r="B98" s="318"/>
      <c r="C98" s="72"/>
      <c r="D98" s="74"/>
      <c r="E98" s="24"/>
      <c r="F98" s="177" t="str">
        <f>IF(B98="","",IF(C98&gt;$C$14,"ERRO",D98*E98*B98/'DADOS GERAIS'!$B$24*C98))</f>
        <v/>
      </c>
    </row>
    <row r="99" spans="1:6" x14ac:dyDescent="0.2">
      <c r="A99" s="60"/>
      <c r="B99" s="318"/>
      <c r="C99" s="72"/>
      <c r="D99" s="74"/>
      <c r="E99" s="24"/>
      <c r="F99" s="177" t="str">
        <f>IF(B99="","",IF(C99&gt;$C$14,"ERRO",D99*E99*B99/'DADOS GERAIS'!$B$24*C99))</f>
        <v/>
      </c>
    </row>
    <row r="100" spans="1:6" x14ac:dyDescent="0.2">
      <c r="A100" s="60"/>
      <c r="B100" s="318"/>
      <c r="C100" s="72"/>
      <c r="D100" s="74"/>
      <c r="E100" s="24"/>
      <c r="F100" s="177" t="str">
        <f>IF(B100="","",IF(C100&gt;$C$14,"ERRO",D100*E100*B100/'DADOS GERAIS'!$B$24*C100))</f>
        <v/>
      </c>
    </row>
    <row r="101" spans="1:6" x14ac:dyDescent="0.2">
      <c r="A101" s="60"/>
      <c r="B101" s="318"/>
      <c r="C101" s="72"/>
      <c r="D101" s="74"/>
      <c r="E101" s="24"/>
      <c r="F101" s="177" t="str">
        <f>IF(B101="","",IF(C101&gt;$C$14,"ERRO",D101*E101*B101/'DADOS GERAIS'!$B$24*C101))</f>
        <v/>
      </c>
    </row>
    <row r="102" spans="1:6" x14ac:dyDescent="0.2">
      <c r="A102" s="60"/>
      <c r="B102" s="318"/>
      <c r="C102" s="72"/>
      <c r="D102" s="74"/>
      <c r="E102" s="24"/>
      <c r="F102" s="177" t="str">
        <f>IF(B102="","",IF(C102&gt;$C$14,"ERRO",D102*E102*B102/'DADOS GERAIS'!$B$24*C102))</f>
        <v/>
      </c>
    </row>
    <row r="103" spans="1:6" x14ac:dyDescent="0.2">
      <c r="A103" s="60"/>
      <c r="B103" s="318"/>
      <c r="C103" s="72"/>
      <c r="D103" s="74"/>
      <c r="E103" s="24"/>
      <c r="F103" s="177" t="str">
        <f>IF(B103="","",IF(C103&gt;$C$14,"ERRO",D103*E103*B103/'DADOS GERAIS'!$B$24*C103))</f>
        <v/>
      </c>
    </row>
    <row r="104" spans="1:6" x14ac:dyDescent="0.2">
      <c r="A104" s="60"/>
      <c r="B104" s="318"/>
      <c r="C104" s="72"/>
      <c r="D104" s="74"/>
      <c r="E104" s="24"/>
      <c r="F104" s="177" t="str">
        <f>IF(B104="","",IF(C104&gt;$C$14,"ERRO",D104*E104*B104/'DADOS GERAIS'!$B$24*C104))</f>
        <v/>
      </c>
    </row>
    <row r="105" spans="1:6" x14ac:dyDescent="0.2">
      <c r="A105" s="60"/>
      <c r="B105" s="318"/>
      <c r="C105" s="72"/>
      <c r="D105" s="74"/>
      <c r="E105" s="24"/>
      <c r="F105" s="177" t="str">
        <f>IF(B105="","",IF(C105&gt;$C$14,"ERRO",D105*E105*B105/'DADOS GERAIS'!$B$24*C105))</f>
        <v/>
      </c>
    </row>
    <row r="106" spans="1:6" x14ac:dyDescent="0.2">
      <c r="A106" s="60"/>
      <c r="B106" s="318"/>
      <c r="C106" s="72"/>
      <c r="D106" s="74"/>
      <c r="E106" s="24"/>
      <c r="F106" s="177" t="str">
        <f>IF(B106="","",IF(C106&gt;$C$14,"ERRO",D106*E106*B106/'DADOS GERAIS'!$B$24*C106))</f>
        <v/>
      </c>
    </row>
    <row r="107" spans="1:6" x14ac:dyDescent="0.2">
      <c r="A107" s="60"/>
      <c r="B107" s="318"/>
      <c r="C107" s="72"/>
      <c r="D107" s="74"/>
      <c r="E107" s="24"/>
      <c r="F107" s="177" t="str">
        <f>IF(B107="","",IF(C107&gt;$C$14,"ERRO",D107*E107*B107/'DADOS GERAIS'!$B$24*C107))</f>
        <v/>
      </c>
    </row>
    <row r="108" spans="1:6" x14ac:dyDescent="0.2">
      <c r="A108" s="60"/>
      <c r="B108" s="318"/>
      <c r="C108" s="72"/>
      <c r="D108" s="74"/>
      <c r="E108" s="24"/>
      <c r="F108" s="177" t="str">
        <f>IF(B108="","",IF(C108&gt;$C$14,"ERRO",D108*E108*B108/'DADOS GERAIS'!$B$24*C108))</f>
        <v/>
      </c>
    </row>
    <row r="109" spans="1:6" x14ac:dyDescent="0.2">
      <c r="A109" s="60"/>
      <c r="B109" s="318"/>
      <c r="C109" s="72"/>
      <c r="D109" s="74"/>
      <c r="E109" s="24"/>
      <c r="F109" s="177" t="str">
        <f>IF(B109="","",IF(C109&gt;$C$14,"ERRO",D109*E109*B109/'DADOS GERAIS'!$B$24*C109))</f>
        <v/>
      </c>
    </row>
    <row r="110" spans="1:6" x14ac:dyDescent="0.2">
      <c r="A110" s="60"/>
      <c r="B110" s="318"/>
      <c r="C110" s="72"/>
      <c r="D110" s="74"/>
      <c r="E110" s="24"/>
      <c r="F110" s="177" t="str">
        <f>IF(B110="","",IF(C110&gt;$C$14,"ERRO",D110*E110*B110/'DADOS GERAIS'!$B$24*C110))</f>
        <v/>
      </c>
    </row>
    <row r="111" spans="1:6" x14ac:dyDescent="0.2">
      <c r="A111" s="60"/>
      <c r="B111" s="318"/>
      <c r="C111" s="72"/>
      <c r="D111" s="74"/>
      <c r="E111" s="24"/>
      <c r="F111" s="177" t="str">
        <f>IF(B111="","",IF(C111&gt;$C$14,"ERRO",D111*E111*B111/'DADOS GERAIS'!$B$24*C111))</f>
        <v/>
      </c>
    </row>
    <row r="112" spans="1:6" x14ac:dyDescent="0.2">
      <c r="A112" s="60"/>
      <c r="B112" s="318"/>
      <c r="C112" s="72"/>
      <c r="D112" s="74"/>
      <c r="E112" s="24"/>
      <c r="F112" s="177" t="str">
        <f>IF(B112="","",IF(C112&gt;$C$14,"ERRO",D112*E112*B112/'DADOS GERAIS'!$B$24*C112))</f>
        <v/>
      </c>
    </row>
    <row r="113" spans="1:6" x14ac:dyDescent="0.2">
      <c r="A113" s="60"/>
      <c r="B113" s="318"/>
      <c r="C113" s="72"/>
      <c r="D113" s="74"/>
      <c r="E113" s="24"/>
      <c r="F113" s="177" t="str">
        <f>IF(B113="","",IF(C113&gt;$C$14,"ERRO",D113*E113*B113/'DADOS GERAIS'!$B$24*C113))</f>
        <v/>
      </c>
    </row>
    <row r="114" spans="1:6" x14ac:dyDescent="0.2">
      <c r="A114" s="60"/>
      <c r="B114" s="318"/>
      <c r="C114" s="72"/>
      <c r="D114" s="74"/>
      <c r="E114" s="24"/>
      <c r="F114" s="177" t="str">
        <f>IF(B114="","",IF(C114&gt;$C$14,"ERRO",D114*E114*B114/'DADOS GERAIS'!$B$24*C114))</f>
        <v/>
      </c>
    </row>
    <row r="115" spans="1:6" x14ac:dyDescent="0.2">
      <c r="A115" s="60"/>
      <c r="B115" s="318"/>
      <c r="C115" s="72"/>
      <c r="D115" s="74"/>
      <c r="E115" s="24"/>
      <c r="F115" s="177" t="str">
        <f>IF(B115="","",IF(C115&gt;$C$14,"ERRO",D115*E115*B115/'DADOS GERAIS'!$B$24*C115))</f>
        <v/>
      </c>
    </row>
    <row r="116" spans="1:6" x14ac:dyDescent="0.2">
      <c r="A116" s="60"/>
      <c r="B116" s="318"/>
      <c r="C116" s="72"/>
      <c r="D116" s="74"/>
      <c r="E116" s="24"/>
      <c r="F116" s="177" t="str">
        <f>IF(B116="","",IF(C116&gt;$C$14,"ERRO",D116*E116*B116/'DADOS GERAIS'!$B$24*C116))</f>
        <v/>
      </c>
    </row>
    <row r="117" spans="1:6" x14ac:dyDescent="0.2">
      <c r="A117" s="60"/>
      <c r="B117" s="318"/>
      <c r="C117" s="72"/>
      <c r="D117" s="74"/>
      <c r="E117" s="24"/>
      <c r="F117" s="177" t="str">
        <f>IF(B117="","",IF(C117&gt;$C$14,"ERRO",D117*E117*B117/'DADOS GERAIS'!$B$24*C117))</f>
        <v/>
      </c>
    </row>
    <row r="118" spans="1:6" x14ac:dyDescent="0.2">
      <c r="A118" s="60"/>
      <c r="B118" s="318"/>
      <c r="C118" s="72"/>
      <c r="D118" s="74"/>
      <c r="E118" s="24"/>
      <c r="F118" s="177" t="str">
        <f>IF(B118="","",IF(C118&gt;$C$14,"ERRO",D118*E118*B118/'DADOS GERAIS'!$B$24*C118))</f>
        <v/>
      </c>
    </row>
    <row r="119" spans="1:6" x14ac:dyDescent="0.2">
      <c r="A119" s="60"/>
      <c r="B119" s="318"/>
      <c r="C119" s="72"/>
      <c r="D119" s="74"/>
      <c r="E119" s="24"/>
      <c r="F119" s="177" t="str">
        <f>IF(B119="","",IF(C119&gt;$C$14,"ERRO",D119*E119*B119/'DADOS GERAIS'!$B$24*C119))</f>
        <v/>
      </c>
    </row>
    <row r="120" spans="1:6" x14ac:dyDescent="0.2">
      <c r="A120" s="60"/>
      <c r="B120" s="318"/>
      <c r="C120" s="72"/>
      <c r="D120" s="74"/>
      <c r="E120" s="24"/>
      <c r="F120" s="177" t="str">
        <f>IF(B120="","",IF(C120&gt;$C$14,"ERRO",D120*E120*B120/'DADOS GERAIS'!$B$24*C120))</f>
        <v/>
      </c>
    </row>
    <row r="121" spans="1:6" x14ac:dyDescent="0.2">
      <c r="A121" s="60"/>
      <c r="B121" s="318"/>
      <c r="C121" s="72"/>
      <c r="D121" s="74"/>
      <c r="E121" s="24"/>
      <c r="F121" s="177" t="str">
        <f>IF(B121="","",IF(C121&gt;$C$14,"ERRO",D121*E121*B121/'DADOS GERAIS'!$B$24*C121))</f>
        <v/>
      </c>
    </row>
    <row r="122" spans="1:6" x14ac:dyDescent="0.2">
      <c r="A122" s="60"/>
      <c r="B122" s="318"/>
      <c r="C122" s="72"/>
      <c r="D122" s="74"/>
      <c r="E122" s="24"/>
      <c r="F122" s="177" t="str">
        <f>IF(B122="","",IF(C122&gt;$C$14,"ERRO",D122*E122*B122/'DADOS GERAIS'!$B$24*C122))</f>
        <v/>
      </c>
    </row>
    <row r="123" spans="1:6" x14ac:dyDescent="0.2">
      <c r="A123" s="60"/>
      <c r="B123" s="318"/>
      <c r="C123" s="72"/>
      <c r="D123" s="74"/>
      <c r="E123" s="24"/>
      <c r="F123" s="177" t="str">
        <f>IF(B123="","",IF(C123&gt;$C$14,"ERRO",D123*E123*B123/'DADOS GERAIS'!$B$24*C123))</f>
        <v/>
      </c>
    </row>
    <row r="124" spans="1:6" x14ac:dyDescent="0.2">
      <c r="A124" s="60"/>
      <c r="B124" s="318"/>
      <c r="C124" s="72"/>
      <c r="D124" s="74"/>
      <c r="E124" s="24"/>
      <c r="F124" s="177" t="str">
        <f>IF(B124="","",IF(C124&gt;$C$14,"ERRO",D124*E124*B124/'DADOS GERAIS'!$B$24*C124))</f>
        <v/>
      </c>
    </row>
    <row r="125" spans="1:6" x14ac:dyDescent="0.2">
      <c r="A125" s="60"/>
      <c r="B125" s="318"/>
      <c r="C125" s="72"/>
      <c r="D125" s="74"/>
      <c r="E125" s="24"/>
      <c r="F125" s="177" t="str">
        <f>IF(B125="","",IF(C125&gt;$C$14,"ERRO",D125*E125*B125/'DADOS GERAIS'!$B$24*C125))</f>
        <v/>
      </c>
    </row>
    <row r="126" spans="1:6" x14ac:dyDescent="0.2">
      <c r="A126" s="60"/>
      <c r="B126" s="318"/>
      <c r="C126" s="72"/>
      <c r="D126" s="74"/>
      <c r="E126" s="24"/>
      <c r="F126" s="177" t="str">
        <f>IF(B126="","",IF(C126&gt;$C$14,"ERRO",D126*E126*B126/'DADOS GERAIS'!$B$24*C126))</f>
        <v/>
      </c>
    </row>
    <row r="127" spans="1:6" x14ac:dyDescent="0.2">
      <c r="A127" s="60"/>
      <c r="B127" s="318"/>
      <c r="C127" s="72"/>
      <c r="D127" s="74"/>
      <c r="E127" s="24"/>
      <c r="F127" s="177" t="str">
        <f>IF(B127="","",IF(C127&gt;$C$14,"ERRO",D127*E127*B127/'DADOS GERAIS'!$B$24*C127))</f>
        <v/>
      </c>
    </row>
    <row r="128" spans="1:6" x14ac:dyDescent="0.2">
      <c r="A128" s="60"/>
      <c r="B128" s="318"/>
      <c r="C128" s="72"/>
      <c r="D128" s="74"/>
      <c r="E128" s="24"/>
      <c r="F128" s="177" t="str">
        <f>IF(B128="","",IF(C128&gt;$C$14,"ERRO",D128*E128*B128/'DADOS GERAIS'!$B$24*C128))</f>
        <v/>
      </c>
    </row>
    <row r="129" spans="1:6" x14ac:dyDescent="0.2">
      <c r="A129" s="60"/>
      <c r="B129" s="318"/>
      <c r="C129" s="72"/>
      <c r="D129" s="74"/>
      <c r="E129" s="24"/>
      <c r="F129" s="177" t="str">
        <f>IF(B129="","",IF(C129&gt;$C$14,"ERRO",D129*E129*B129/'DADOS GERAIS'!$B$24*C129))</f>
        <v/>
      </c>
    </row>
    <row r="130" spans="1:6" x14ac:dyDescent="0.2">
      <c r="A130" s="60"/>
      <c r="B130" s="318"/>
      <c r="C130" s="72"/>
      <c r="D130" s="74"/>
      <c r="E130" s="24"/>
      <c r="F130" s="177" t="str">
        <f>IF(B130="","",IF(C130&gt;$C$14,"ERRO",D130*E130*B130/'DADOS GERAIS'!$B$24*C130))</f>
        <v/>
      </c>
    </row>
    <row r="131" spans="1:6" x14ac:dyDescent="0.2">
      <c r="A131" s="60"/>
      <c r="B131" s="318"/>
      <c r="C131" s="72"/>
      <c r="D131" s="74"/>
      <c r="E131" s="24"/>
      <c r="F131" s="177" t="str">
        <f>IF(B131="","",IF(C131&gt;$C$14,"ERRO",D131*E131*B131/'DADOS GERAIS'!$B$24*C131))</f>
        <v/>
      </c>
    </row>
    <row r="132" spans="1:6" x14ac:dyDescent="0.2">
      <c r="A132" s="60"/>
      <c r="B132" s="318"/>
      <c r="C132" s="72"/>
      <c r="D132" s="74"/>
      <c r="E132" s="24"/>
      <c r="F132" s="177" t="str">
        <f>IF(B132="","",IF(C132&gt;$C$14,"ERRO",D132*E132*B132/'DADOS GERAIS'!$B$24*C132))</f>
        <v/>
      </c>
    </row>
    <row r="133" spans="1:6" x14ac:dyDescent="0.2">
      <c r="A133" s="60"/>
      <c r="B133" s="318"/>
      <c r="C133" s="72"/>
      <c r="D133" s="74"/>
      <c r="E133" s="24"/>
      <c r="F133" s="177" t="str">
        <f>IF(B133="","",IF(C133&gt;$C$14,"ERRO",D133*E133*B133/'DADOS GERAIS'!$B$24*C133))</f>
        <v/>
      </c>
    </row>
    <row r="134" spans="1:6" x14ac:dyDescent="0.2">
      <c r="A134" s="60"/>
      <c r="B134" s="318"/>
      <c r="C134" s="72"/>
      <c r="D134" s="74"/>
      <c r="E134" s="24"/>
      <c r="F134" s="177" t="str">
        <f>IF(B134="","",IF(C134&gt;$C$14,"ERRO",D134*E134*B134/'DADOS GERAIS'!$B$24*C134))</f>
        <v/>
      </c>
    </row>
    <row r="135" spans="1:6" x14ac:dyDescent="0.2">
      <c r="A135" s="60"/>
      <c r="B135" s="318"/>
      <c r="C135" s="72"/>
      <c r="D135" s="74"/>
      <c r="E135" s="24"/>
      <c r="F135" s="177" t="str">
        <f>IF(B135="","",IF(C135&gt;$C$14,"ERRO",D135*E135*B135/'DADOS GERAIS'!$B$24*C135))</f>
        <v/>
      </c>
    </row>
    <row r="136" spans="1:6" x14ac:dyDescent="0.2">
      <c r="A136" s="60"/>
      <c r="B136" s="318"/>
      <c r="C136" s="72"/>
      <c r="D136" s="74"/>
      <c r="E136" s="24"/>
      <c r="F136" s="177" t="str">
        <f>IF(B136="","",IF(C136&gt;$C$14,"ERRO",D136*E136*B136/'DADOS GERAIS'!$B$24*C136))</f>
        <v/>
      </c>
    </row>
    <row r="137" spans="1:6" x14ac:dyDescent="0.2">
      <c r="A137" s="60"/>
      <c r="B137" s="318"/>
      <c r="C137" s="72"/>
      <c r="D137" s="74"/>
      <c r="E137" s="24"/>
      <c r="F137" s="177" t="str">
        <f>IF(B137="","",IF(C137&gt;$C$14,"ERRO",D137*E137*B137/'DADOS GERAIS'!$B$24*C137))</f>
        <v/>
      </c>
    </row>
    <row r="138" spans="1:6" x14ac:dyDescent="0.2">
      <c r="A138" s="60"/>
      <c r="B138" s="318"/>
      <c r="C138" s="72"/>
      <c r="D138" s="74"/>
      <c r="E138" s="24"/>
      <c r="F138" s="177" t="str">
        <f>IF(B138="","",IF(C138&gt;$C$14,"ERRO",D138*E138*B138/'DADOS GERAIS'!$B$24*C138))</f>
        <v/>
      </c>
    </row>
    <row r="139" spans="1:6" x14ac:dyDescent="0.2">
      <c r="A139" s="60"/>
      <c r="B139" s="318"/>
      <c r="C139" s="72"/>
      <c r="D139" s="74"/>
      <c r="E139" s="24"/>
      <c r="F139" s="177" t="str">
        <f>IF(B139="","",IF(C139&gt;$C$14,"ERRO",D139*E139*B139/'DADOS GERAIS'!$B$24*C139))</f>
        <v/>
      </c>
    </row>
    <row r="140" spans="1:6" x14ac:dyDescent="0.2">
      <c r="A140" s="60"/>
      <c r="B140" s="318"/>
      <c r="C140" s="72"/>
      <c r="D140" s="74"/>
      <c r="E140" s="24"/>
      <c r="F140" s="177" t="str">
        <f>IF(B140="","",IF(C140&gt;$C$14,"ERRO",D140*E140*B140/'DADOS GERAIS'!$B$24*C140))</f>
        <v/>
      </c>
    </row>
    <row r="141" spans="1:6" x14ac:dyDescent="0.2">
      <c r="A141" s="60"/>
      <c r="B141" s="318"/>
      <c r="C141" s="72"/>
      <c r="D141" s="74"/>
      <c r="E141" s="24"/>
      <c r="F141" s="177" t="str">
        <f>IF(B141="","",IF(C141&gt;$C$14,"ERRO",D141*E141*B141/'DADOS GERAIS'!$B$24*C141))</f>
        <v/>
      </c>
    </row>
    <row r="142" spans="1:6" x14ac:dyDescent="0.2">
      <c r="A142" s="60"/>
      <c r="B142" s="318"/>
      <c r="C142" s="72"/>
      <c r="D142" s="74"/>
      <c r="E142" s="24"/>
      <c r="F142" s="177" t="str">
        <f>IF(B142="","",IF(C142&gt;$C$14,"ERRO",D142*E142*B142/'DADOS GERAIS'!$B$24*C142))</f>
        <v/>
      </c>
    </row>
    <row r="143" spans="1:6" x14ac:dyDescent="0.2">
      <c r="A143" s="60"/>
      <c r="B143" s="318"/>
      <c r="C143" s="72"/>
      <c r="D143" s="74"/>
      <c r="E143" s="24"/>
      <c r="F143" s="177" t="str">
        <f>IF(B143="","",IF(C143&gt;$C$14,"ERRO",D143*E143*B143/'DADOS GERAIS'!$B$24*C143))</f>
        <v/>
      </c>
    </row>
    <row r="144" spans="1:6" x14ac:dyDescent="0.2">
      <c r="A144" s="60"/>
      <c r="B144" s="318"/>
      <c r="C144" s="72"/>
      <c r="D144" s="74"/>
      <c r="E144" s="24"/>
      <c r="F144" s="177" t="str">
        <f>IF(B144="","",IF(C144&gt;$C$14,"ERRO",D144*E144*B144/'DADOS GERAIS'!$B$24*C144))</f>
        <v/>
      </c>
    </row>
    <row r="145" spans="1:6" x14ac:dyDescent="0.2">
      <c r="A145" s="60"/>
      <c r="B145" s="318"/>
      <c r="C145" s="72"/>
      <c r="D145" s="74"/>
      <c r="E145" s="24"/>
      <c r="F145" s="177" t="str">
        <f>IF(B145="","",IF(C145&gt;$C$14,"ERRO",D145*E145*B145/'DADOS GERAIS'!$B$24*C145))</f>
        <v/>
      </c>
    </row>
    <row r="146" spans="1:6" x14ac:dyDescent="0.2">
      <c r="A146" s="60"/>
      <c r="B146" s="318"/>
      <c r="C146" s="72"/>
      <c r="D146" s="74"/>
      <c r="E146" s="24"/>
      <c r="F146" s="177" t="str">
        <f>IF(B146="","",IF(C146&gt;$C$14,"ERRO",D146*E146*B146/'DADOS GERAIS'!$B$24*C146))</f>
        <v/>
      </c>
    </row>
    <row r="147" spans="1:6" x14ac:dyDescent="0.2">
      <c r="A147" s="60"/>
      <c r="B147" s="318"/>
      <c r="C147" s="72"/>
      <c r="D147" s="74"/>
      <c r="E147" s="24"/>
      <c r="F147" s="177" t="str">
        <f>IF(B147="","",IF(C147&gt;$C$14,"ERRO",D147*E147*B147/'DADOS GERAIS'!$B$24*C147))</f>
        <v/>
      </c>
    </row>
    <row r="148" spans="1:6" x14ac:dyDescent="0.2">
      <c r="A148" s="60"/>
      <c r="B148" s="318"/>
      <c r="C148" s="72"/>
      <c r="D148" s="74"/>
      <c r="E148" s="24"/>
      <c r="F148" s="177" t="str">
        <f>IF(B148="","",IF(C148&gt;$C$14,"ERRO",D148*E148*B148/'DADOS GERAIS'!$B$24*C148))</f>
        <v/>
      </c>
    </row>
    <row r="149" spans="1:6" x14ac:dyDescent="0.2">
      <c r="A149" s="60"/>
      <c r="B149" s="318"/>
      <c r="C149" s="72"/>
      <c r="D149" s="74"/>
      <c r="E149" s="24"/>
      <c r="F149" s="177" t="str">
        <f>IF(B149="","",IF(C149&gt;$C$14,"ERRO",D149*E149*B149/'DADOS GERAIS'!$B$24*C149))</f>
        <v/>
      </c>
    </row>
    <row r="150" spans="1:6" x14ac:dyDescent="0.2">
      <c r="A150" s="60"/>
      <c r="B150" s="318"/>
      <c r="C150" s="72"/>
      <c r="D150" s="74"/>
      <c r="E150" s="24"/>
      <c r="F150" s="177" t="str">
        <f>IF(B150="","",IF(C150&gt;$C$14,"ERRO",D150*E150*B150/'DADOS GERAIS'!$B$24*C150))</f>
        <v/>
      </c>
    </row>
    <row r="151" spans="1:6" x14ac:dyDescent="0.2">
      <c r="A151" s="60"/>
      <c r="B151" s="318"/>
      <c r="C151" s="72"/>
      <c r="D151" s="74"/>
      <c r="E151" s="24"/>
      <c r="F151" s="177" t="str">
        <f>IF(B151="","",IF(C151&gt;$C$14,"ERRO",D151*E151*B151/'DADOS GERAIS'!$B$24*C151))</f>
        <v/>
      </c>
    </row>
    <row r="152" spans="1:6" x14ac:dyDescent="0.2">
      <c r="A152" s="60"/>
      <c r="B152" s="318"/>
      <c r="C152" s="72"/>
      <c r="D152" s="74"/>
      <c r="E152" s="24"/>
      <c r="F152" s="177" t="str">
        <f>IF(B152="","",IF(C152&gt;$C$14,"ERRO",D152*E152*B152/'DADOS GERAIS'!$B$24*C152))</f>
        <v/>
      </c>
    </row>
    <row r="153" spans="1:6" x14ac:dyDescent="0.2">
      <c r="A153" s="60"/>
      <c r="B153" s="318"/>
      <c r="C153" s="72"/>
      <c r="D153" s="74"/>
      <c r="E153" s="24"/>
      <c r="F153" s="177" t="str">
        <f>IF(B153="","",IF(C153&gt;$C$14,"ERRO",D153*E153*B153/'DADOS GERAIS'!$B$24*C153))</f>
        <v/>
      </c>
    </row>
    <row r="154" spans="1:6" x14ac:dyDescent="0.2">
      <c r="A154" s="60"/>
      <c r="B154" s="318"/>
      <c r="C154" s="72"/>
      <c r="D154" s="74"/>
      <c r="E154" s="24"/>
      <c r="F154" s="177" t="str">
        <f>IF(B154="","",IF(C154&gt;$C$14,"ERRO",D154*E154*B154/'DADOS GERAIS'!$B$24*C154))</f>
        <v/>
      </c>
    </row>
    <row r="155" spans="1:6" x14ac:dyDescent="0.2">
      <c r="A155" s="60"/>
      <c r="B155" s="318"/>
      <c r="C155" s="72"/>
      <c r="D155" s="74"/>
      <c r="E155" s="24"/>
      <c r="F155" s="177" t="str">
        <f>IF(B155="","",IF(C155&gt;$C$14,"ERRO",D155*E155*B155/'DADOS GERAIS'!$B$24*C155))</f>
        <v/>
      </c>
    </row>
    <row r="156" spans="1:6" x14ac:dyDescent="0.2">
      <c r="A156" s="60"/>
      <c r="B156" s="318"/>
      <c r="C156" s="72"/>
      <c r="D156" s="74"/>
      <c r="E156" s="24"/>
      <c r="F156" s="177" t="str">
        <f>IF(B156="","",IF(C156&gt;$C$14,"ERRO",D156*E156*B156/'DADOS GERAIS'!$B$24*C156))</f>
        <v/>
      </c>
    </row>
    <row r="157" spans="1:6" x14ac:dyDescent="0.2">
      <c r="A157" s="60"/>
      <c r="B157" s="318"/>
      <c r="C157" s="72"/>
      <c r="D157" s="74"/>
      <c r="E157" s="24"/>
      <c r="F157" s="177" t="str">
        <f>IF(B157="","",IF(C157&gt;$C$14,"ERRO",D157*E157*B157/'DADOS GERAIS'!$B$24*C157))</f>
        <v/>
      </c>
    </row>
    <row r="158" spans="1:6" x14ac:dyDescent="0.2">
      <c r="A158" s="60"/>
      <c r="B158" s="318"/>
      <c r="C158" s="72"/>
      <c r="D158" s="74"/>
      <c r="E158" s="24"/>
      <c r="F158" s="177" t="str">
        <f>IF(B158="","",IF(C158&gt;$C$14,"ERRO",D158*E158*B158/'DADOS GERAIS'!$B$24*C158))</f>
        <v/>
      </c>
    </row>
    <row r="159" spans="1:6" x14ac:dyDescent="0.2">
      <c r="A159" s="60"/>
      <c r="B159" s="318"/>
      <c r="C159" s="72"/>
      <c r="D159" s="74"/>
      <c r="E159" s="24"/>
      <c r="F159" s="177" t="str">
        <f>IF(B159="","",IF(C159&gt;$C$14,"ERRO",D159*E159*B159/'DADOS GERAIS'!$B$24*C159))</f>
        <v/>
      </c>
    </row>
    <row r="160" spans="1:6" x14ac:dyDescent="0.2">
      <c r="A160" s="60"/>
      <c r="B160" s="318"/>
      <c r="C160" s="72"/>
      <c r="D160" s="74"/>
      <c r="E160" s="24"/>
      <c r="F160" s="177" t="str">
        <f>IF(B160="","",IF(C160&gt;$C$14,"ERRO",D160*E160*B160/'DADOS GERAIS'!$B$24*C160))</f>
        <v/>
      </c>
    </row>
    <row r="161" spans="1:6" x14ac:dyDescent="0.2">
      <c r="A161" s="60"/>
      <c r="B161" s="318"/>
      <c r="C161" s="72"/>
      <c r="D161" s="74"/>
      <c r="E161" s="24"/>
      <c r="F161" s="177" t="str">
        <f>IF(B161="","",IF(C161&gt;$C$14,"ERRO",D161*E161*B161/'DADOS GERAIS'!$B$24*C161))</f>
        <v/>
      </c>
    </row>
    <row r="162" spans="1:6" x14ac:dyDescent="0.2">
      <c r="A162" s="60"/>
      <c r="B162" s="318"/>
      <c r="C162" s="72"/>
      <c r="D162" s="74"/>
      <c r="E162" s="24"/>
      <c r="F162" s="177" t="str">
        <f>IF(B162="","",IF(C162&gt;$C$14,"ERRO",D162*E162*B162/'DADOS GERAIS'!$B$24*C162))</f>
        <v/>
      </c>
    </row>
    <row r="163" spans="1:6" x14ac:dyDescent="0.2">
      <c r="A163" s="60"/>
      <c r="B163" s="318"/>
      <c r="C163" s="72"/>
      <c r="D163" s="74"/>
      <c r="E163" s="24"/>
      <c r="F163" s="177" t="str">
        <f>IF(B163="","",IF(C163&gt;$C$14,"ERRO",D163*E163*B163/'DADOS GERAIS'!$B$24*C163))</f>
        <v/>
      </c>
    </row>
    <row r="164" spans="1:6" x14ac:dyDescent="0.2">
      <c r="A164" s="60"/>
      <c r="B164" s="318"/>
      <c r="C164" s="72"/>
      <c r="D164" s="74"/>
      <c r="E164" s="24"/>
      <c r="F164" s="177" t="str">
        <f>IF(B164="","",IF(C164&gt;$C$14,"ERRO",D164*E164*B164/'DADOS GERAIS'!$B$24*C164))</f>
        <v/>
      </c>
    </row>
    <row r="165" spans="1:6" x14ac:dyDescent="0.2">
      <c r="A165" s="60"/>
      <c r="B165" s="318"/>
      <c r="C165" s="72"/>
      <c r="D165" s="74"/>
      <c r="E165" s="24"/>
      <c r="F165" s="177" t="str">
        <f>IF(B165="","",IF(C165&gt;$C$14,"ERRO",D165*E165*B165/'DADOS GERAIS'!$B$24*C165))</f>
        <v/>
      </c>
    </row>
    <row r="166" spans="1:6" x14ac:dyDescent="0.2">
      <c r="A166" s="60"/>
      <c r="B166" s="318"/>
      <c r="C166" s="72"/>
      <c r="D166" s="74"/>
      <c r="E166" s="24"/>
      <c r="F166" s="177" t="str">
        <f>IF(B166="","",IF(C166&gt;$C$14,"ERRO",D166*E166*B166/'DADOS GERAIS'!$B$24*C166))</f>
        <v/>
      </c>
    </row>
    <row r="167" spans="1:6" x14ac:dyDescent="0.2">
      <c r="A167" s="60"/>
      <c r="B167" s="318"/>
      <c r="C167" s="72"/>
      <c r="D167" s="74"/>
      <c r="E167" s="24"/>
      <c r="F167" s="177" t="str">
        <f>IF(B167="","",IF(C167&gt;$C$14,"ERRO",D167*E167*B167/'DADOS GERAIS'!$B$24*C167))</f>
        <v/>
      </c>
    </row>
    <row r="168" spans="1:6" x14ac:dyDescent="0.2">
      <c r="A168" s="60"/>
      <c r="B168" s="318"/>
      <c r="C168" s="72"/>
      <c r="D168" s="74"/>
      <c r="E168" s="24"/>
      <c r="F168" s="177" t="str">
        <f>IF(B168="","",IF(C168&gt;$C$14,"ERRO",D168*E168*B168/'DADOS GERAIS'!$B$24*C168))</f>
        <v/>
      </c>
    </row>
    <row r="169" spans="1:6" x14ac:dyDescent="0.2">
      <c r="A169" s="60"/>
      <c r="B169" s="318"/>
      <c r="C169" s="72"/>
      <c r="D169" s="74"/>
      <c r="E169" s="24"/>
      <c r="F169" s="177" t="str">
        <f>IF(B169="","",IF(C169&gt;$C$14,"ERRO",D169*E169*B169/'DADOS GERAIS'!$B$24*C169))</f>
        <v/>
      </c>
    </row>
    <row r="170" spans="1:6" x14ac:dyDescent="0.2">
      <c r="A170" s="60"/>
      <c r="B170" s="318"/>
      <c r="C170" s="72"/>
      <c r="D170" s="74"/>
      <c r="E170" s="24"/>
      <c r="F170" s="177" t="str">
        <f>IF(B170="","",IF(C170&gt;$C$14,"ERRO",D170*E170*B170/'DADOS GERAIS'!$B$24*C170))</f>
        <v/>
      </c>
    </row>
    <row r="171" spans="1:6" x14ac:dyDescent="0.2">
      <c r="A171" s="60"/>
      <c r="B171" s="318"/>
      <c r="C171" s="72"/>
      <c r="D171" s="74"/>
      <c r="E171" s="24"/>
      <c r="F171" s="177" t="str">
        <f>IF(B171="","",IF(C171&gt;$C$14,"ERRO",D171*E171*B171/'DADOS GERAIS'!$B$24*C171))</f>
        <v/>
      </c>
    </row>
    <row r="172" spans="1:6" x14ac:dyDescent="0.2">
      <c r="A172" s="60"/>
      <c r="B172" s="318"/>
      <c r="C172" s="72"/>
      <c r="D172" s="74"/>
      <c r="E172" s="24"/>
      <c r="F172" s="177" t="str">
        <f>IF(B172="","",IF(C172&gt;$C$14,"ERRO",D172*E172*B172/'DADOS GERAIS'!$B$24*C172))</f>
        <v/>
      </c>
    </row>
    <row r="173" spans="1:6" x14ac:dyDescent="0.2">
      <c r="A173" s="60"/>
      <c r="B173" s="318"/>
      <c r="C173" s="72"/>
      <c r="D173" s="74"/>
      <c r="E173" s="24"/>
      <c r="F173" s="177" t="str">
        <f>IF(B173="","",IF(C173&gt;$C$14,"ERRO",D173*E173*B173/'DADOS GERAIS'!$B$24*C173))</f>
        <v/>
      </c>
    </row>
    <row r="174" spans="1:6" x14ac:dyDescent="0.2">
      <c r="A174" s="60"/>
      <c r="B174" s="318"/>
      <c r="C174" s="72"/>
      <c r="D174" s="74"/>
      <c r="E174" s="24"/>
      <c r="F174" s="177" t="str">
        <f>IF(B174="","",IF(C174&gt;$C$14,"ERRO",D174*E174*B174/'DADOS GERAIS'!$B$24*C174))</f>
        <v/>
      </c>
    </row>
    <row r="175" spans="1:6" x14ac:dyDescent="0.2">
      <c r="A175" s="60"/>
      <c r="B175" s="318"/>
      <c r="C175" s="72"/>
      <c r="D175" s="74"/>
      <c r="E175" s="24"/>
      <c r="F175" s="177" t="str">
        <f>IF(B175="","",IF(C175&gt;$C$14,"ERRO",D175*E175*B175/'DADOS GERAIS'!$B$24*C175))</f>
        <v/>
      </c>
    </row>
    <row r="176" spans="1:6" x14ac:dyDescent="0.2">
      <c r="A176" s="60"/>
      <c r="B176" s="318"/>
      <c r="C176" s="72"/>
      <c r="D176" s="74"/>
      <c r="E176" s="24"/>
      <c r="F176" s="177" t="str">
        <f>IF(B176="","",IF(C176&gt;$C$14,"ERRO",D176*E176*B176/'DADOS GERAIS'!$B$24*C176))</f>
        <v/>
      </c>
    </row>
    <row r="177" spans="1:6" x14ac:dyDescent="0.2">
      <c r="A177" s="60"/>
      <c r="B177" s="318"/>
      <c r="C177" s="72"/>
      <c r="D177" s="74"/>
      <c r="E177" s="24"/>
      <c r="F177" s="177" t="str">
        <f>IF(B177="","",IF(C177&gt;$C$14,"ERRO",D177*E177*B177/'DADOS GERAIS'!$B$24*C177))</f>
        <v/>
      </c>
    </row>
    <row r="178" spans="1:6" x14ac:dyDescent="0.2">
      <c r="A178" s="60"/>
      <c r="B178" s="318"/>
      <c r="C178" s="72"/>
      <c r="D178" s="74"/>
      <c r="E178" s="24"/>
      <c r="F178" s="177" t="str">
        <f>IF(B178="","",IF(C178&gt;$C$14,"ERRO",D178*E178*B178/'DADOS GERAIS'!$B$24*C178))</f>
        <v/>
      </c>
    </row>
    <row r="179" spans="1:6" x14ac:dyDescent="0.2">
      <c r="A179" s="60"/>
      <c r="B179" s="318"/>
      <c r="C179" s="72"/>
      <c r="D179" s="74"/>
      <c r="E179" s="24"/>
      <c r="F179" s="177" t="str">
        <f>IF(B179="","",IF(C179&gt;$C$14,"ERRO",D179*E179*B179/'DADOS GERAIS'!$B$24*C179))</f>
        <v/>
      </c>
    </row>
    <row r="180" spans="1:6" x14ac:dyDescent="0.2">
      <c r="A180" s="60"/>
      <c r="B180" s="318"/>
      <c r="C180" s="72"/>
      <c r="D180" s="74"/>
      <c r="E180" s="24"/>
      <c r="F180" s="177" t="str">
        <f>IF(B180="","",IF(C180&gt;$C$14,"ERRO",D180*E180*B180/'DADOS GERAIS'!$B$24*C180))</f>
        <v/>
      </c>
    </row>
    <row r="181" spans="1:6" x14ac:dyDescent="0.2">
      <c r="A181" s="60"/>
      <c r="B181" s="318"/>
      <c r="C181" s="72"/>
      <c r="D181" s="74"/>
      <c r="E181" s="24"/>
      <c r="F181" s="177" t="str">
        <f>IF(B181="","",IF(C181&gt;$C$14,"ERRO",D181*E181*B181/'DADOS GERAIS'!$B$24*C181))</f>
        <v/>
      </c>
    </row>
    <row r="182" spans="1:6" x14ac:dyDescent="0.2">
      <c r="A182" s="60"/>
      <c r="B182" s="318"/>
      <c r="C182" s="72"/>
      <c r="D182" s="74"/>
      <c r="E182" s="24"/>
      <c r="F182" s="177" t="str">
        <f>IF(B182="","",IF(C182&gt;$C$14,"ERRO",D182*E182*B182/'DADOS GERAIS'!$B$24*C182))</f>
        <v/>
      </c>
    </row>
    <row r="183" spans="1:6" x14ac:dyDescent="0.2">
      <c r="A183" s="60"/>
      <c r="B183" s="318"/>
      <c r="C183" s="72"/>
      <c r="D183" s="74"/>
      <c r="E183" s="24"/>
      <c r="F183" s="177" t="str">
        <f>IF(B183="","",IF(C183&gt;$C$14,"ERRO",D183*E183*B183/'DADOS GERAIS'!$B$24*C183))</f>
        <v/>
      </c>
    </row>
    <row r="184" spans="1:6" x14ac:dyDescent="0.2">
      <c r="A184" s="60"/>
      <c r="B184" s="318"/>
      <c r="C184" s="72"/>
      <c r="D184" s="74"/>
      <c r="E184" s="24"/>
      <c r="F184" s="177" t="str">
        <f>IF(B184="","",IF(C184&gt;$C$14,"ERRO",D184*E184*B184/'DADOS GERAIS'!$B$24*C184))</f>
        <v/>
      </c>
    </row>
    <row r="185" spans="1:6" x14ac:dyDescent="0.2">
      <c r="A185" s="60"/>
      <c r="B185" s="318"/>
      <c r="C185" s="72"/>
      <c r="D185" s="74"/>
      <c r="E185" s="24"/>
      <c r="F185" s="177" t="str">
        <f>IF(B185="","",IF(C185&gt;$C$14,"ERRO",D185*E185*B185/'DADOS GERAIS'!$B$24*C185))</f>
        <v/>
      </c>
    </row>
    <row r="186" spans="1:6" x14ac:dyDescent="0.2">
      <c r="A186" s="60"/>
      <c r="B186" s="318"/>
      <c r="C186" s="72"/>
      <c r="D186" s="74"/>
      <c r="E186" s="24"/>
      <c r="F186" s="177" t="str">
        <f>IF(B186="","",IF(C186&gt;$C$14,"ERRO",D186*E186*B186/'DADOS GERAIS'!$B$24*C186))</f>
        <v/>
      </c>
    </row>
    <row r="187" spans="1:6" x14ac:dyDescent="0.2">
      <c r="A187" s="60"/>
      <c r="B187" s="318"/>
      <c r="C187" s="72"/>
      <c r="D187" s="74"/>
      <c r="E187" s="24"/>
      <c r="F187" s="177" t="str">
        <f>IF(B187="","",IF(C187&gt;$C$14,"ERRO",D187*E187*B187/'DADOS GERAIS'!$B$24*C187))</f>
        <v/>
      </c>
    </row>
    <row r="188" spans="1:6" x14ac:dyDescent="0.2">
      <c r="A188" s="60"/>
      <c r="B188" s="318"/>
      <c r="C188" s="72"/>
      <c r="D188" s="74"/>
      <c r="E188" s="24"/>
      <c r="F188" s="177" t="str">
        <f>IF(B188="","",IF(C188&gt;$C$14,"ERRO",D188*E188*B188/'DADOS GERAIS'!$B$24*C188))</f>
        <v/>
      </c>
    </row>
    <row r="189" spans="1:6" x14ac:dyDescent="0.2">
      <c r="A189" s="60"/>
      <c r="B189" s="318"/>
      <c r="C189" s="72"/>
      <c r="D189" s="74"/>
      <c r="E189" s="24"/>
      <c r="F189" s="177" t="str">
        <f>IF(B189="","",IF(C189&gt;$C$14,"ERRO",D189*E189*B189/'DADOS GERAIS'!$B$24*C189))</f>
        <v/>
      </c>
    </row>
    <row r="190" spans="1:6" x14ac:dyDescent="0.2">
      <c r="A190" s="60"/>
      <c r="B190" s="318"/>
      <c r="C190" s="72"/>
      <c r="D190" s="74"/>
      <c r="E190" s="24"/>
      <c r="F190" s="177" t="str">
        <f>IF(B190="","",IF(C190&gt;$C$14,"ERRO",D190*E190*B190/'DADOS GERAIS'!$B$24*C190))</f>
        <v/>
      </c>
    </row>
    <row r="191" spans="1:6" x14ac:dyDescent="0.2">
      <c r="A191" s="60"/>
      <c r="B191" s="318"/>
      <c r="C191" s="72"/>
      <c r="D191" s="74"/>
      <c r="E191" s="24"/>
      <c r="F191" s="177" t="str">
        <f>IF(B191="","",IF(C191&gt;$C$14,"ERRO",D191*E191*B191/'DADOS GERAIS'!$B$24*C191))</f>
        <v/>
      </c>
    </row>
    <row r="192" spans="1:6" x14ac:dyDescent="0.2">
      <c r="A192" s="60"/>
      <c r="B192" s="318"/>
      <c r="C192" s="72"/>
      <c r="D192" s="74"/>
      <c r="E192" s="24"/>
      <c r="F192" s="177" t="str">
        <f>IF(B192="","",IF(C192&gt;$C$14,"ERRO",D192*E192*B192/'DADOS GERAIS'!$B$24*C192))</f>
        <v/>
      </c>
    </row>
    <row r="193" spans="1:6" x14ac:dyDescent="0.2">
      <c r="A193" s="60"/>
      <c r="B193" s="318"/>
      <c r="C193" s="72"/>
      <c r="D193" s="74"/>
      <c r="E193" s="24"/>
      <c r="F193" s="177" t="str">
        <f>IF(B193="","",IF(C193&gt;$C$14,"ERRO",D193*E193*B193/'DADOS GERAIS'!$B$24*C193))</f>
        <v/>
      </c>
    </row>
    <row r="194" spans="1:6" x14ac:dyDescent="0.2">
      <c r="A194" s="60"/>
      <c r="B194" s="318"/>
      <c r="C194" s="72"/>
      <c r="D194" s="74"/>
      <c r="E194" s="24"/>
      <c r="F194" s="177" t="str">
        <f>IF(B194="","",IF(C194&gt;$C$14,"ERRO",D194*E194*B194/'DADOS GERAIS'!$B$24*C194))</f>
        <v/>
      </c>
    </row>
    <row r="195" spans="1:6" x14ac:dyDescent="0.2">
      <c r="A195" s="60"/>
      <c r="B195" s="318"/>
      <c r="C195" s="72"/>
      <c r="D195" s="74"/>
      <c r="E195" s="24"/>
      <c r="F195" s="177" t="str">
        <f>IF(B195="","",IF(C195&gt;$C$14,"ERRO",D195*E195*B195/'DADOS GERAIS'!$B$24*C195))</f>
        <v/>
      </c>
    </row>
    <row r="196" spans="1:6" x14ac:dyDescent="0.2">
      <c r="A196" s="60"/>
      <c r="B196" s="318"/>
      <c r="C196" s="72"/>
      <c r="D196" s="74"/>
      <c r="E196" s="24"/>
      <c r="F196" s="177" t="str">
        <f>IF(B196="","",IF(C196&gt;$C$14,"ERRO",D196*E196*B196/'DADOS GERAIS'!$B$24*C196))</f>
        <v/>
      </c>
    </row>
    <row r="197" spans="1:6" x14ac:dyDescent="0.2">
      <c r="A197" s="60"/>
      <c r="B197" s="318"/>
      <c r="C197" s="72"/>
      <c r="D197" s="74"/>
      <c r="E197" s="24"/>
      <c r="F197" s="177" t="str">
        <f>IF(B197="","",IF(C197&gt;$C$14,"ERRO",D197*E197*B197/'DADOS GERAIS'!$B$24*C197))</f>
        <v/>
      </c>
    </row>
    <row r="198" spans="1:6" x14ac:dyDescent="0.2">
      <c r="A198" s="60"/>
      <c r="B198" s="318"/>
      <c r="C198" s="72"/>
      <c r="D198" s="74"/>
      <c r="E198" s="24"/>
      <c r="F198" s="177" t="str">
        <f>IF(B198="","",IF(C198&gt;$C$14,"ERRO",D198*E198*B198/'DADOS GERAIS'!$B$24*C198))</f>
        <v/>
      </c>
    </row>
    <row r="199" spans="1:6" x14ac:dyDescent="0.2">
      <c r="A199" s="60"/>
      <c r="B199" s="318"/>
      <c r="C199" s="72"/>
      <c r="D199" s="74"/>
      <c r="E199" s="24"/>
      <c r="F199" s="177" t="str">
        <f>IF(B199="","",IF(C199&gt;$C$14,"ERRO",D199*E199*B199/'DADOS GERAIS'!$B$24*C199))</f>
        <v/>
      </c>
    </row>
    <row r="200" spans="1:6" x14ac:dyDescent="0.2">
      <c r="A200" s="60"/>
      <c r="B200" s="318"/>
      <c r="C200" s="72"/>
      <c r="D200" s="74"/>
      <c r="E200" s="24"/>
      <c r="F200" s="177" t="str">
        <f>IF(B200="","",IF(C200&gt;$C$14,"ERRO",D200*E200*B200/'DADOS GERAIS'!$B$24*C200))</f>
        <v/>
      </c>
    </row>
    <row r="201" spans="1:6" x14ac:dyDescent="0.2">
      <c r="A201" s="60"/>
      <c r="B201" s="318"/>
      <c r="C201" s="72"/>
      <c r="D201" s="74"/>
      <c r="E201" s="24"/>
      <c r="F201" s="177" t="str">
        <f>IF(B201="","",IF(C201&gt;$C$14,"ERRO",D201*E201*B201/'DADOS GERAIS'!$B$24*C201))</f>
        <v/>
      </c>
    </row>
    <row r="202" spans="1:6" x14ac:dyDescent="0.2">
      <c r="A202" s="60"/>
      <c r="B202" s="318"/>
      <c r="C202" s="72"/>
      <c r="D202" s="74"/>
      <c r="E202" s="24"/>
      <c r="F202" s="177" t="str">
        <f>IF(B202="","",IF(C202&gt;$C$14,"ERRO",D202*E202*B202/'DADOS GERAIS'!$B$24*C202))</f>
        <v/>
      </c>
    </row>
    <row r="203" spans="1:6" x14ac:dyDescent="0.2">
      <c r="A203" s="60"/>
      <c r="B203" s="318"/>
      <c r="C203" s="72"/>
      <c r="D203" s="74"/>
      <c r="E203" s="24"/>
      <c r="F203" s="177" t="str">
        <f>IF(B203="","",IF(C203&gt;$C$14,"ERRO",D203*E203*B203/'DADOS GERAIS'!$B$24*C203))</f>
        <v/>
      </c>
    </row>
    <row r="204" spans="1:6" x14ac:dyDescent="0.2">
      <c r="A204" s="60"/>
      <c r="B204" s="318"/>
      <c r="C204" s="72"/>
      <c r="D204" s="74"/>
      <c r="E204" s="24"/>
      <c r="F204" s="177" t="str">
        <f>IF(B204="","",IF(C204&gt;$C$14,"ERRO",D204*E204*B204/'DADOS GERAIS'!$B$24*C204))</f>
        <v/>
      </c>
    </row>
    <row r="205" spans="1:6" x14ac:dyDescent="0.2">
      <c r="A205" s="60"/>
      <c r="B205" s="318"/>
      <c r="C205" s="72"/>
      <c r="D205" s="74"/>
      <c r="E205" s="24"/>
      <c r="F205" s="177" t="str">
        <f>IF(B205="","",IF(C205&gt;$C$14,"ERRO",D205*E205*B205/'DADOS GERAIS'!$B$24*C205))</f>
        <v/>
      </c>
    </row>
    <row r="206" spans="1:6" x14ac:dyDescent="0.2">
      <c r="A206" s="60"/>
      <c r="B206" s="318"/>
      <c r="C206" s="72"/>
      <c r="D206" s="74"/>
      <c r="E206" s="24"/>
      <c r="F206" s="177" t="str">
        <f>IF(B206="","",IF(C206&gt;$C$14,"ERRO",D206*E206*B206/'DADOS GERAIS'!$B$24*C206))</f>
        <v/>
      </c>
    </row>
    <row r="207" spans="1:6" x14ac:dyDescent="0.2">
      <c r="A207" s="60"/>
      <c r="B207" s="318"/>
      <c r="C207" s="72"/>
      <c r="D207" s="74"/>
      <c r="E207" s="24"/>
      <c r="F207" s="177" t="str">
        <f>IF(B207="","",IF(C207&gt;$C$14,"ERRO",D207*E207*B207/'DADOS GERAIS'!$B$24*C207))</f>
        <v/>
      </c>
    </row>
    <row r="208" spans="1:6" x14ac:dyDescent="0.2">
      <c r="A208" s="60"/>
      <c r="B208" s="318"/>
      <c r="C208" s="72"/>
      <c r="D208" s="74"/>
      <c r="E208" s="24"/>
      <c r="F208" s="177" t="str">
        <f>IF(B208="","",IF(C208&gt;$C$14,"ERRO",D208*E208*B208/'DADOS GERAIS'!$B$24*C208))</f>
        <v/>
      </c>
    </row>
    <row r="209" spans="1:6" x14ac:dyDescent="0.2">
      <c r="A209" s="60"/>
      <c r="B209" s="318"/>
      <c r="C209" s="72"/>
      <c r="D209" s="74"/>
      <c r="E209" s="24"/>
      <c r="F209" s="177" t="str">
        <f>IF(B209="","",IF(C209&gt;$C$14,"ERRO",D209*E209*B209/'DADOS GERAIS'!$B$24*C209))</f>
        <v/>
      </c>
    </row>
    <row r="210" spans="1:6" x14ac:dyDescent="0.2">
      <c r="A210" s="60"/>
      <c r="B210" s="318"/>
      <c r="C210" s="72"/>
      <c r="D210" s="74"/>
      <c r="E210" s="24"/>
      <c r="F210" s="177" t="str">
        <f>IF(B210="","",IF(C210&gt;$C$14,"ERRO",D210*E210*B210/'DADOS GERAIS'!$B$24*C210))</f>
        <v/>
      </c>
    </row>
    <row r="211" spans="1:6" x14ac:dyDescent="0.2">
      <c r="A211" s="60"/>
      <c r="B211" s="318"/>
      <c r="C211" s="72"/>
      <c r="D211" s="74"/>
      <c r="E211" s="24"/>
      <c r="F211" s="177" t="str">
        <f>IF(B211="","",IF(C211&gt;$C$14,"ERRO",D211*E211*B211/'DADOS GERAIS'!$B$24*C211))</f>
        <v/>
      </c>
    </row>
    <row r="212" spans="1:6" x14ac:dyDescent="0.2">
      <c r="A212" s="60"/>
      <c r="B212" s="318"/>
      <c r="C212" s="72"/>
      <c r="D212" s="74"/>
      <c r="E212" s="24"/>
      <c r="F212" s="177" t="str">
        <f>IF(B212="","",IF(C212&gt;$C$14,"ERRO",D212*E212*B212/'DADOS GERAIS'!$B$24*C212))</f>
        <v/>
      </c>
    </row>
    <row r="213" spans="1:6" x14ac:dyDescent="0.2">
      <c r="A213" s="60"/>
      <c r="B213" s="318"/>
      <c r="C213" s="72"/>
      <c r="D213" s="74"/>
      <c r="E213" s="24"/>
      <c r="F213" s="177" t="str">
        <f>IF(B213="","",IF(C213&gt;$C$14,"ERRO",D213*E213*B213/'DADOS GERAIS'!$B$24*C213))</f>
        <v/>
      </c>
    </row>
    <row r="214" spans="1:6" x14ac:dyDescent="0.2">
      <c r="A214" s="60"/>
      <c r="B214" s="318"/>
      <c r="C214" s="72"/>
      <c r="D214" s="74"/>
      <c r="E214" s="24"/>
      <c r="F214" s="177" t="str">
        <f>IF(B214="","",IF(C214&gt;$C$14,"ERRO",D214*E214*B214/'DADOS GERAIS'!$B$24*C214))</f>
        <v/>
      </c>
    </row>
    <row r="215" spans="1:6" x14ac:dyDescent="0.2">
      <c r="A215" s="60"/>
      <c r="B215" s="318"/>
      <c r="C215" s="72"/>
      <c r="D215" s="74"/>
      <c r="E215" s="24"/>
      <c r="F215" s="177" t="str">
        <f>IF(B215="","",IF(C215&gt;$C$14,"ERRO",D215*E215*B215/'DADOS GERAIS'!$B$24*C215))</f>
        <v/>
      </c>
    </row>
    <row r="216" spans="1:6" x14ac:dyDescent="0.2">
      <c r="A216" s="60"/>
      <c r="B216" s="318"/>
      <c r="C216" s="72"/>
      <c r="D216" s="74"/>
      <c r="E216" s="24"/>
      <c r="F216" s="177" t="str">
        <f>IF(B216="","",IF(C216&gt;$C$14,"ERRO",D216*E216*B216/'DADOS GERAIS'!$B$24*C216))</f>
        <v/>
      </c>
    </row>
    <row r="217" spans="1:6" x14ac:dyDescent="0.2">
      <c r="A217" s="60"/>
      <c r="B217" s="318"/>
      <c r="C217" s="72"/>
      <c r="D217" s="74"/>
      <c r="E217" s="24"/>
      <c r="F217" s="177" t="str">
        <f>IF(B217="","",IF(C217&gt;$C$14,"ERRO",D217*E217*B217/'DADOS GERAIS'!$B$24*C217))</f>
        <v/>
      </c>
    </row>
    <row r="218" spans="1:6" x14ac:dyDescent="0.2">
      <c r="A218" s="60"/>
      <c r="B218" s="318"/>
      <c r="C218" s="72"/>
      <c r="D218" s="74"/>
      <c r="E218" s="24"/>
      <c r="F218" s="177" t="str">
        <f>IF(B218="","",IF(C218&gt;$C$14,"ERRO",D218*E218*B218/'DADOS GERAIS'!$B$24*C218))</f>
        <v/>
      </c>
    </row>
    <row r="219" spans="1:6" x14ac:dyDescent="0.2">
      <c r="A219" s="60"/>
      <c r="B219" s="318"/>
      <c r="C219" s="72"/>
      <c r="D219" s="74"/>
      <c r="E219" s="24"/>
      <c r="F219" s="177" t="str">
        <f>IF(B219="","",IF(C219&gt;$C$14,"ERRO",D219*E219*B219/'DADOS GERAIS'!$B$24*C219))</f>
        <v/>
      </c>
    </row>
    <row r="220" spans="1:6" x14ac:dyDescent="0.2">
      <c r="A220" s="60"/>
      <c r="B220" s="318"/>
      <c r="C220" s="72"/>
      <c r="D220" s="74"/>
      <c r="E220" s="24"/>
      <c r="F220" s="177" t="str">
        <f>IF(B220="","",IF(C220&gt;$C$14,"ERRO",D220*E220*B220/'DADOS GERAIS'!$B$24*C220))</f>
        <v/>
      </c>
    </row>
    <row r="221" spans="1:6" x14ac:dyDescent="0.2">
      <c r="A221" s="60"/>
      <c r="B221" s="318"/>
      <c r="C221" s="72"/>
      <c r="D221" s="74"/>
      <c r="E221" s="24"/>
      <c r="F221" s="177" t="str">
        <f>IF(B221="","",IF(C221&gt;$C$14,"ERRO",D221*E221*B221/'DADOS GERAIS'!$B$24*C221))</f>
        <v/>
      </c>
    </row>
    <row r="222" spans="1:6" x14ac:dyDescent="0.2">
      <c r="A222" s="60"/>
      <c r="B222" s="318"/>
      <c r="C222" s="72"/>
      <c r="D222" s="74"/>
      <c r="E222" s="24"/>
      <c r="F222" s="177" t="str">
        <f>IF(B222="","",IF(C222&gt;$C$14,"ERRO",D222*E222*B222/'DADOS GERAIS'!$B$24*C222))</f>
        <v/>
      </c>
    </row>
    <row r="223" spans="1:6" x14ac:dyDescent="0.2">
      <c r="A223" s="60"/>
      <c r="B223" s="318"/>
      <c r="C223" s="72"/>
      <c r="D223" s="74"/>
      <c r="E223" s="24"/>
      <c r="F223" s="177" t="str">
        <f>IF(B223="","",IF(C223&gt;$C$14,"ERRO",D223*E223*B223/'DADOS GERAIS'!$B$24*C223))</f>
        <v/>
      </c>
    </row>
    <row r="224" spans="1:6" x14ac:dyDescent="0.2">
      <c r="A224" s="60"/>
      <c r="B224" s="318"/>
      <c r="C224" s="72"/>
      <c r="D224" s="74"/>
      <c r="E224" s="24"/>
      <c r="F224" s="177" t="str">
        <f>IF(B224="","",IF(C224&gt;$C$14,"ERRO",D224*E224*B224/'DADOS GERAIS'!$B$24*C224))</f>
        <v/>
      </c>
    </row>
    <row r="225" spans="1:6" x14ac:dyDescent="0.2">
      <c r="A225" s="60"/>
      <c r="B225" s="318"/>
      <c r="C225" s="72"/>
      <c r="D225" s="74"/>
      <c r="E225" s="24"/>
      <c r="F225" s="177" t="str">
        <f>IF(B225="","",IF(C225&gt;$C$14,"ERRO",D225*E225*B225/'DADOS GERAIS'!$B$24*C225))</f>
        <v/>
      </c>
    </row>
    <row r="226" spans="1:6" x14ac:dyDescent="0.2">
      <c r="A226" s="60"/>
      <c r="B226" s="318"/>
      <c r="C226" s="72"/>
      <c r="D226" s="74"/>
      <c r="E226" s="24"/>
      <c r="F226" s="177" t="str">
        <f>IF(B226="","",IF(C226&gt;$C$14,"ERRO",D226*E226*B226/'DADOS GERAIS'!$B$24*C226))</f>
        <v/>
      </c>
    </row>
    <row r="227" spans="1:6" x14ac:dyDescent="0.2">
      <c r="A227" s="60"/>
      <c r="B227" s="318"/>
      <c r="C227" s="72"/>
      <c r="D227" s="74"/>
      <c r="E227" s="24"/>
      <c r="F227" s="177" t="str">
        <f>IF(B227="","",IF(C227&gt;$C$14,"ERRO",D227*E227*B227/'DADOS GERAIS'!$B$24*C227))</f>
        <v/>
      </c>
    </row>
    <row r="228" spans="1:6" x14ac:dyDescent="0.2">
      <c r="A228" s="60"/>
      <c r="B228" s="318"/>
      <c r="C228" s="72"/>
      <c r="D228" s="74"/>
      <c r="E228" s="24"/>
      <c r="F228" s="177" t="str">
        <f>IF(B228="","",IF(C228&gt;$C$14,"ERRO",D228*E228*B228/'DADOS GERAIS'!$B$24*C228))</f>
        <v/>
      </c>
    </row>
    <row r="229" spans="1:6" x14ac:dyDescent="0.2">
      <c r="A229" s="60"/>
      <c r="B229" s="318"/>
      <c r="C229" s="72"/>
      <c r="D229" s="74"/>
      <c r="E229" s="24"/>
      <c r="F229" s="177" t="str">
        <f>IF(B229="","",IF(C229&gt;$C$14,"ERRO",D229*E229*B229/'DADOS GERAIS'!$B$24*C229))</f>
        <v/>
      </c>
    </row>
    <row r="230" spans="1:6" x14ac:dyDescent="0.2">
      <c r="A230" s="60"/>
      <c r="B230" s="318"/>
      <c r="C230" s="72"/>
      <c r="D230" s="74"/>
      <c r="E230" s="24"/>
      <c r="F230" s="177" t="str">
        <f>IF(B230="","",IF(C230&gt;$C$14,"ERRO",D230*E230*B230/'DADOS GERAIS'!$B$24*C230))</f>
        <v/>
      </c>
    </row>
    <row r="231" spans="1:6" x14ac:dyDescent="0.2">
      <c r="A231" s="60"/>
      <c r="B231" s="318"/>
      <c r="C231" s="72"/>
      <c r="D231" s="74"/>
      <c r="E231" s="24"/>
      <c r="F231" s="177" t="str">
        <f>IF(B231="","",IF(C231&gt;$C$14,"ERRO",D231*E231*B231/'DADOS GERAIS'!$B$24*C231))</f>
        <v/>
      </c>
    </row>
    <row r="232" spans="1:6" x14ac:dyDescent="0.2">
      <c r="A232" s="60"/>
      <c r="B232" s="318"/>
      <c r="C232" s="72"/>
      <c r="D232" s="74"/>
      <c r="E232" s="24"/>
      <c r="F232" s="177" t="str">
        <f>IF(B232="","",IF(C232&gt;$C$14,"ERRO",D232*E232*B232/'DADOS GERAIS'!$B$24*C232))</f>
        <v/>
      </c>
    </row>
    <row r="233" spans="1:6" x14ac:dyDescent="0.2">
      <c r="A233" s="60"/>
      <c r="B233" s="318"/>
      <c r="C233" s="72"/>
      <c r="D233" s="74"/>
      <c r="E233" s="24"/>
      <c r="F233" s="177" t="str">
        <f>IF(B233="","",IF(C233&gt;$C$14,"ERRO",D233*E233*B233/'DADOS GERAIS'!$B$24*C233))</f>
        <v/>
      </c>
    </row>
    <row r="234" spans="1:6" x14ac:dyDescent="0.2">
      <c r="A234" s="60"/>
      <c r="B234" s="318"/>
      <c r="C234" s="72"/>
      <c r="D234" s="74"/>
      <c r="E234" s="24"/>
      <c r="F234" s="177" t="str">
        <f>IF(B234="","",IF(C234&gt;$C$14,"ERRO",D234*E234*B234/'DADOS GERAIS'!$B$24*C234))</f>
        <v/>
      </c>
    </row>
    <row r="235" spans="1:6" x14ac:dyDescent="0.2">
      <c r="A235" s="60"/>
      <c r="B235" s="318"/>
      <c r="C235" s="72"/>
      <c r="D235" s="74"/>
      <c r="E235" s="24"/>
      <c r="F235" s="177" t="str">
        <f>IF(B235="","",IF(C235&gt;$C$14,"ERRO",D235*E235*B235/'DADOS GERAIS'!$B$24*C235))</f>
        <v/>
      </c>
    </row>
    <row r="236" spans="1:6" x14ac:dyDescent="0.2">
      <c r="A236" s="60"/>
      <c r="B236" s="318"/>
      <c r="C236" s="72"/>
      <c r="D236" s="74"/>
      <c r="E236" s="24"/>
      <c r="F236" s="177" t="str">
        <f>IF(B236="","",IF(C236&gt;$C$14,"ERRO",D236*E236*B236/'DADOS GERAIS'!$B$24*C236))</f>
        <v/>
      </c>
    </row>
    <row r="237" spans="1:6" x14ac:dyDescent="0.2">
      <c r="A237" s="60"/>
      <c r="B237" s="318"/>
      <c r="C237" s="72"/>
      <c r="D237" s="74"/>
      <c r="E237" s="24"/>
      <c r="F237" s="177" t="str">
        <f>IF(B237="","",IF(C237&gt;$C$14,"ERRO",D237*E237*B237/'DADOS GERAIS'!$B$24*C237))</f>
        <v/>
      </c>
    </row>
    <row r="238" spans="1:6" x14ac:dyDescent="0.2">
      <c r="A238" s="60"/>
      <c r="B238" s="318"/>
      <c r="C238" s="72"/>
      <c r="D238" s="74"/>
      <c r="E238" s="24"/>
      <c r="F238" s="177" t="str">
        <f>IF(B238="","",IF(C238&gt;$C$14,"ERRO",D238*E238*B238/'DADOS GERAIS'!$B$24*C238))</f>
        <v/>
      </c>
    </row>
    <row r="239" spans="1:6" x14ac:dyDescent="0.2">
      <c r="A239" s="60"/>
      <c r="B239" s="318"/>
      <c r="C239" s="72"/>
      <c r="D239" s="74"/>
      <c r="E239" s="24"/>
      <c r="F239" s="177" t="str">
        <f>IF(B239="","",IF(C239&gt;$C$14,"ERRO",D239*E239*B239/'DADOS GERAIS'!$B$24*C239))</f>
        <v/>
      </c>
    </row>
    <row r="240" spans="1:6" x14ac:dyDescent="0.2">
      <c r="A240" s="60"/>
      <c r="B240" s="318"/>
      <c r="C240" s="72"/>
      <c r="D240" s="74"/>
      <c r="E240" s="24"/>
      <c r="F240" s="177" t="str">
        <f>IF(B240="","",IF(C240&gt;$C$14,"ERRO",D240*E240*B240/'DADOS GERAIS'!$B$24*C240))</f>
        <v/>
      </c>
    </row>
    <row r="241" spans="1:6" x14ac:dyDescent="0.2">
      <c r="A241" s="60"/>
      <c r="B241" s="318"/>
      <c r="C241" s="72"/>
      <c r="D241" s="74"/>
      <c r="E241" s="24"/>
      <c r="F241" s="177" t="str">
        <f>IF(B241="","",IF(C241&gt;$C$14,"ERRO",D241*E241*B241/'DADOS GERAIS'!$B$24*C241))</f>
        <v/>
      </c>
    </row>
    <row r="242" spans="1:6" x14ac:dyDescent="0.2">
      <c r="A242" s="60"/>
      <c r="B242" s="318"/>
      <c r="C242" s="72"/>
      <c r="D242" s="74"/>
      <c r="E242" s="24"/>
      <c r="F242" s="177" t="str">
        <f>IF(B242="","",IF(C242&gt;$C$14,"ERRO",D242*E242*B242/'DADOS GERAIS'!$B$24*C242))</f>
        <v/>
      </c>
    </row>
    <row r="243" spans="1:6" x14ac:dyDescent="0.2">
      <c r="A243" s="60"/>
      <c r="B243" s="318"/>
      <c r="C243" s="72"/>
      <c r="D243" s="74"/>
      <c r="E243" s="24"/>
      <c r="F243" s="177" t="str">
        <f>IF(B243="","",IF(C243&gt;$C$14,"ERRO",D243*E243*B243/'DADOS GERAIS'!$B$24*C243))</f>
        <v/>
      </c>
    </row>
    <row r="244" spans="1:6" x14ac:dyDescent="0.2">
      <c r="A244" s="60"/>
      <c r="B244" s="318"/>
      <c r="C244" s="72"/>
      <c r="D244" s="74"/>
      <c r="E244" s="24"/>
      <c r="F244" s="177" t="str">
        <f>IF(B244="","",IF(C244&gt;$C$14,"ERRO",D244*E244*B244/'DADOS GERAIS'!$B$24*C244))</f>
        <v/>
      </c>
    </row>
    <row r="245" spans="1:6" x14ac:dyDescent="0.2">
      <c r="A245" s="60"/>
      <c r="B245" s="318"/>
      <c r="C245" s="72"/>
      <c r="D245" s="74"/>
      <c r="E245" s="24"/>
      <c r="F245" s="177" t="str">
        <f>IF(B245="","",IF(C245&gt;$C$14,"ERRO",D245*E245*B245/'DADOS GERAIS'!$B$24*C245))</f>
        <v/>
      </c>
    </row>
    <row r="246" spans="1:6" x14ac:dyDescent="0.2">
      <c r="A246" s="60"/>
      <c r="B246" s="318"/>
      <c r="C246" s="72"/>
      <c r="D246" s="74"/>
      <c r="E246" s="24"/>
      <c r="F246" s="177" t="str">
        <f>IF(B246="","",IF(C246&gt;$C$14,"ERRO",D246*E246*B246/'DADOS GERAIS'!$B$24*C246))</f>
        <v/>
      </c>
    </row>
    <row r="247" spans="1:6" x14ac:dyDescent="0.2">
      <c r="A247" s="60"/>
      <c r="B247" s="318"/>
      <c r="C247" s="72"/>
      <c r="D247" s="74"/>
      <c r="E247" s="24"/>
      <c r="F247" s="177" t="str">
        <f>IF(B247="","",IF(C247&gt;$C$14,"ERRO",D247*E247*B247/'DADOS GERAIS'!$B$24*C247))</f>
        <v/>
      </c>
    </row>
    <row r="248" spans="1:6" x14ac:dyDescent="0.2">
      <c r="A248" s="60"/>
      <c r="B248" s="318"/>
      <c r="C248" s="72"/>
      <c r="D248" s="74"/>
      <c r="E248" s="24"/>
      <c r="F248" s="177" t="str">
        <f>IF(B248="","",IF(C248&gt;$C$14,"ERRO",D248*E248*B248/'DADOS GERAIS'!$B$24*C248))</f>
        <v/>
      </c>
    </row>
    <row r="249" spans="1:6" x14ac:dyDescent="0.2">
      <c r="A249" s="60"/>
      <c r="B249" s="318"/>
      <c r="C249" s="72"/>
      <c r="D249" s="74"/>
      <c r="E249" s="24"/>
      <c r="F249" s="177" t="str">
        <f>IF(B249="","",IF(C249&gt;$C$14,"ERRO",D249*E249*B249/'DADOS GERAIS'!$B$24*C249))</f>
        <v/>
      </c>
    </row>
    <row r="250" spans="1:6" x14ac:dyDescent="0.2">
      <c r="A250" s="60"/>
      <c r="B250" s="318"/>
      <c r="C250" s="72"/>
      <c r="D250" s="74"/>
      <c r="E250" s="24"/>
      <c r="F250" s="177" t="str">
        <f>IF(B250="","",IF(C250&gt;$C$14,"ERRO",D250*E250*B250/'DADOS GERAIS'!$B$24*C250))</f>
        <v/>
      </c>
    </row>
    <row r="251" spans="1:6" x14ac:dyDescent="0.2">
      <c r="A251" s="60"/>
      <c r="B251" s="318"/>
      <c r="C251" s="72"/>
      <c r="D251" s="74"/>
      <c r="E251" s="24"/>
      <c r="F251" s="177" t="str">
        <f>IF(B251="","",IF(C251&gt;$C$14,"ERRO",D251*E251*B251/'DADOS GERAIS'!$B$24*C251))</f>
        <v/>
      </c>
    </row>
    <row r="252" spans="1:6" x14ac:dyDescent="0.2">
      <c r="A252" s="60"/>
      <c r="B252" s="318"/>
      <c r="C252" s="72"/>
      <c r="D252" s="74"/>
      <c r="E252" s="24"/>
      <c r="F252" s="177" t="str">
        <f>IF(B252="","",IF(C252&gt;$C$14,"ERRO",D252*E252*B252/'DADOS GERAIS'!$B$24*C252))</f>
        <v/>
      </c>
    </row>
    <row r="253" spans="1:6" x14ac:dyDescent="0.2">
      <c r="A253" s="60"/>
      <c r="B253" s="318"/>
      <c r="C253" s="72"/>
      <c r="D253" s="74"/>
      <c r="E253" s="24"/>
      <c r="F253" s="177" t="str">
        <f>IF(B253="","",IF(C253&gt;$C$14,"ERRO",D253*E253*B253/'DADOS GERAIS'!$B$24*C253))</f>
        <v/>
      </c>
    </row>
    <row r="254" spans="1:6" x14ac:dyDescent="0.2">
      <c r="A254" s="60"/>
      <c r="B254" s="318"/>
      <c r="C254" s="72"/>
      <c r="D254" s="74"/>
      <c r="E254" s="24"/>
      <c r="F254" s="177" t="str">
        <f>IF(B254="","",IF(C254&gt;$C$14,"ERRO",D254*E254*B254/'DADOS GERAIS'!$B$24*C254))</f>
        <v/>
      </c>
    </row>
    <row r="255" spans="1:6" x14ac:dyDescent="0.2">
      <c r="A255" s="60"/>
      <c r="B255" s="318"/>
      <c r="C255" s="72"/>
      <c r="D255" s="74"/>
      <c r="E255" s="24"/>
      <c r="F255" s="177" t="str">
        <f>IF(B255="","",IF(C255&gt;$C$14,"ERRO",D255*E255*B255/'DADOS GERAIS'!$B$24*C255))</f>
        <v/>
      </c>
    </row>
    <row r="256" spans="1:6" x14ac:dyDescent="0.2">
      <c r="A256" s="60"/>
      <c r="B256" s="318"/>
      <c r="C256" s="72"/>
      <c r="D256" s="74"/>
      <c r="E256" s="24"/>
      <c r="F256" s="177" t="str">
        <f>IF(B256="","",IF(C256&gt;$C$14,"ERRO",D256*E256*B256/'DADOS GERAIS'!$B$24*C256))</f>
        <v/>
      </c>
    </row>
    <row r="257" spans="1:8" x14ac:dyDescent="0.2">
      <c r="A257" s="60"/>
      <c r="B257" s="318"/>
      <c r="C257" s="72"/>
      <c r="D257" s="74"/>
      <c r="E257" s="24"/>
      <c r="F257" s="177" t="str">
        <f>IF(B257="","",IF(C257&gt;$C$14,"ERRO",D257*E257*B257/'DADOS GERAIS'!$B$24*C257))</f>
        <v/>
      </c>
    </row>
    <row r="258" spans="1:8" x14ac:dyDescent="0.2">
      <c r="A258" s="60"/>
      <c r="B258" s="318"/>
      <c r="C258" s="72"/>
      <c r="D258" s="74"/>
      <c r="E258" s="24"/>
      <c r="F258" s="177" t="str">
        <f>IF(B258="","",IF(C258&gt;$C$14,"ERRO",D258*E258*B258/'DADOS GERAIS'!$B$24*C258))</f>
        <v/>
      </c>
    </row>
    <row r="259" spans="1:8" x14ac:dyDescent="0.2">
      <c r="A259" s="60"/>
      <c r="B259" s="318"/>
      <c r="C259" s="72"/>
      <c r="D259" s="74"/>
      <c r="E259" s="24"/>
      <c r="F259" s="177" t="str">
        <f>IF(B259="","",IF(C259&gt;$C$14,"ERRO",D259*E259*B259/'DADOS GERAIS'!$B$24*C259))</f>
        <v/>
      </c>
    </row>
    <row r="260" spans="1:8" x14ac:dyDescent="0.2">
      <c r="A260" s="60"/>
      <c r="B260" s="318"/>
      <c r="C260" s="72"/>
      <c r="D260" s="74"/>
      <c r="E260" s="24"/>
      <c r="F260" s="177" t="str">
        <f>IF(B260="","",IF(C260&gt;$C$14,"ERRO",D260*E260*B260/'DADOS GERAIS'!$B$24*C260))</f>
        <v/>
      </c>
    </row>
    <row r="261" spans="1:8" x14ac:dyDescent="0.2">
      <c r="A261" s="61"/>
      <c r="B261" s="322"/>
      <c r="C261" s="72"/>
      <c r="D261" s="75"/>
      <c r="E261" s="28"/>
      <c r="F261" s="177" t="str">
        <f>IF(B261="","",IF(C261&gt;$C$14,"ERRO",D261*E261*B261/'DADOS GERAIS'!$B$24*C261))</f>
        <v/>
      </c>
    </row>
    <row r="262" spans="1:8" x14ac:dyDescent="0.2">
      <c r="A262" s="61"/>
      <c r="B262" s="322"/>
      <c r="C262" s="72"/>
      <c r="D262" s="75"/>
      <c r="E262" s="28"/>
      <c r="F262" s="177" t="str">
        <f>IF(B262="","",IF(C262&gt;$C$14,"ERRO",D262*E262*B262/'DADOS GERAIS'!$B$24*C262))</f>
        <v/>
      </c>
    </row>
    <row r="263" spans="1:8" x14ac:dyDescent="0.2">
      <c r="A263" s="61"/>
      <c r="B263" s="322"/>
      <c r="C263" s="72"/>
      <c r="D263" s="75"/>
      <c r="E263" s="28"/>
      <c r="F263" s="177" t="str">
        <f>IF(B263="","",IF(C263&gt;$C$14,"ERRO",D263*E263*B263/'DADOS GERAIS'!$B$24*C263))</f>
        <v/>
      </c>
    </row>
    <row r="264" spans="1:8" x14ac:dyDescent="0.2">
      <c r="A264" s="61"/>
      <c r="B264" s="322"/>
      <c r="C264" s="72"/>
      <c r="D264" s="75"/>
      <c r="E264" s="28"/>
      <c r="F264" s="177" t="str">
        <f>IF(B264="","",IF(C264&gt;$C$14,"ERRO",D264*E264*B264/'DADOS GERAIS'!$B$24*C264))</f>
        <v/>
      </c>
    </row>
    <row r="265" spans="1:8" x14ac:dyDescent="0.2">
      <c r="A265" s="61"/>
      <c r="B265" s="322"/>
      <c r="C265" s="72"/>
      <c r="D265" s="75"/>
      <c r="E265" s="28"/>
      <c r="F265" s="177" t="str">
        <f>IF(B265="","",IF(C265&gt;$C$14,"ERRO",D265*E265*B265/'DADOS GERAIS'!$B$24*C265))</f>
        <v/>
      </c>
    </row>
    <row r="266" spans="1:8" ht="13.5" thickBot="1" x14ac:dyDescent="0.25">
      <c r="A266" s="62"/>
      <c r="B266" s="319"/>
      <c r="C266" s="68"/>
      <c r="D266" s="76"/>
      <c r="E266" s="25"/>
      <c r="F266" s="177" t="str">
        <f>IF(B266="","",IF(C266&gt;$C$14,"ERRO",D266*E266*B266/'DADOS GERAIS'!$B$24*C266))</f>
        <v/>
      </c>
    </row>
    <row r="267" spans="1:8" ht="15.75" customHeight="1" thickBot="1" x14ac:dyDescent="0.25">
      <c r="A267" s="84" t="s">
        <v>46</v>
      </c>
      <c r="B267" s="144"/>
      <c r="C267" s="236"/>
      <c r="D267" s="180"/>
      <c r="E267" s="180"/>
      <c r="F267" s="183">
        <f>SUM(F17:F266)</f>
        <v>0</v>
      </c>
    </row>
    <row r="269" spans="1:8" ht="16.5" thickBot="1" x14ac:dyDescent="0.25">
      <c r="A269" s="83" t="s">
        <v>116</v>
      </c>
      <c r="C269" s="127"/>
      <c r="D269" s="127"/>
    </row>
    <row r="270" spans="1:8" x14ac:dyDescent="0.2">
      <c r="A270" s="717"/>
      <c r="B270" s="718"/>
      <c r="C270" s="718"/>
      <c r="D270" s="718"/>
      <c r="E270" s="718"/>
      <c r="F270" s="719"/>
      <c r="G270" s="93"/>
      <c r="H270" s="93"/>
    </row>
    <row r="271" spans="1:8" x14ac:dyDescent="0.2">
      <c r="A271" s="720"/>
      <c r="B271" s="721"/>
      <c r="C271" s="721"/>
      <c r="D271" s="721"/>
      <c r="E271" s="721"/>
      <c r="F271" s="722"/>
      <c r="G271" s="93"/>
      <c r="H271" s="93"/>
    </row>
    <row r="272" spans="1:8" ht="13.5" thickBot="1" x14ac:dyDescent="0.25">
      <c r="A272" s="723"/>
      <c r="B272" s="724"/>
      <c r="C272" s="724"/>
      <c r="D272" s="724"/>
      <c r="E272" s="724"/>
      <c r="F272" s="725"/>
      <c r="G272" s="93"/>
      <c r="H272" s="93"/>
    </row>
  </sheetData>
  <customSheetViews>
    <customSheetView guid="{1561A5C0-98C6-4E26-BD9D-1379D6E848E5}" showGridLines="0" fitToPage="1" showRuler="0">
      <selection activeCell="A17" sqref="A17"/>
      <pageMargins left="0.39370078740157483" right="0.39370078740157483" top="0.78740157480314965" bottom="0.78740157480314965" header="0.31496062992125984" footer="0.31496062992125984"/>
      <printOptions horizontalCentered="1"/>
      <pageSetup paperSize="9" scale="98" orientation="landscape" horizontalDpi="4294967294" r:id="rId1"/>
      <headerFooter alignWithMargins="0">
        <oddFooter>&amp;C&amp;F&amp;R&amp;A</oddFooter>
      </headerFooter>
    </customSheetView>
  </customSheetViews>
  <mergeCells count="2">
    <mergeCell ref="A270:F272"/>
    <mergeCell ref="A5:F5"/>
  </mergeCells>
  <phoneticPr fontId="0" type="noConversion"/>
  <conditionalFormatting sqref="C17:C266">
    <cfRule type="cellIs" dxfId="1" priority="1" stopIfTrue="1" operator="greaterThan">
      <formula>$C$14</formula>
    </cfRule>
  </conditionalFormatting>
  <conditionalFormatting sqref="F17:F266">
    <cfRule type="cellIs" dxfId="0" priority="2" stopIfTrue="1" operator="equal">
      <formula>"ERRO"</formula>
    </cfRule>
  </conditionalFormatting>
  <dataValidations count="4">
    <dataValidation type="whole" allowBlank="1" showInputMessage="1" showErrorMessage="1" errorTitle="ERRO" error="FAVOR INFORMAR O NÚMERO DE DIAS ENTRE &quot;0&quot; E &quot;30&quot;." promptTitle="ALERTA" prompt="FAVOR INFORMAR O NÚMERO DE DIÁRIAS POR MÊS DE LOCAÇÃO DO EQUIPAMENTO." sqref="E17:E266" xr:uid="{00000000-0002-0000-1000-000000000000}">
      <formula1>0</formula1>
      <formula2>30</formula2>
    </dataValidation>
    <dataValidation allowBlank="1" showInputMessage="1" showErrorMessage="1" promptTitle="ALERTA" prompt="FAVOR INFORMAR O CUSTO MÉDIO DA DIÁRIA DE LOCAÇÃO DE UM EQUIPAMENTO." sqref="D17:D266" xr:uid="{00000000-0002-0000-1000-000001000000}"/>
    <dataValidation type="custom" allowBlank="1" showInputMessage="1" showErrorMessage="1" errorTitle="ERRO" error="PRAZO DE DEDICAÇÃO DO BEM EM MESES MAIOR QUE O PRAZO CONTRATUAL." promptTitle="ALERTA" prompt="FAVOR INFORMAR O PRAZO EM MESES DE DEDICAÇÃO DO BEM AO CONTRATO." sqref="C17:C266" xr:uid="{00000000-0002-0000-1000-000002000000}">
      <formula1>C17&lt;=$C$14</formula1>
    </dataValidation>
    <dataValidation type="whole" allowBlank="1" showInputMessage="1" showErrorMessage="1" errorTitle="ERRO" error="INSERIR NÚMERO INTEIRO" promptTitle="AVISO" prompt="INSERIR NÚMERO INTEIRO. CASO NECESSÁRIO, FRACIONAR A UTILIZAÇÃO DOS BENS EM &quot;NÚMERO DE MESES DEDICADO A CONTRATO&quot;" sqref="B17:B266" xr:uid="{00000000-0002-0000-1000-000003000000}">
      <formula1>0</formula1>
      <formula2>9.99999999999999E+42</formula2>
    </dataValidation>
  </dataValidations>
  <printOptions horizontalCentered="1"/>
  <pageMargins left="0.39370078740157483" right="0.39370078740157483" top="0.39370078740157483" bottom="0.59055118110236227" header="0.19685039370078741" footer="0.19685039370078741"/>
  <pageSetup paperSize="9" scale="68" orientation="portrait" horizontalDpi="4294967294" r:id="rId2"/>
  <headerFooter alignWithMargins="0">
    <oddFooter>&amp;L&amp;A&amp;C&amp;F&amp;Rpágina &amp;P de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3">
    <pageSetUpPr fitToPage="1"/>
  </sheetPr>
  <dimension ref="A1:H118"/>
  <sheetViews>
    <sheetView showGridLines="0" showRowColHeaders="0" zoomScale="80" zoomScaleNormal="80" zoomScaleSheetLayoutView="50" workbookViewId="0">
      <selection activeCell="A13" sqref="A13"/>
    </sheetView>
  </sheetViews>
  <sheetFormatPr defaultColWidth="9.140625" defaultRowHeight="15" x14ac:dyDescent="0.2"/>
  <cols>
    <col min="1" max="1" width="26.28515625" style="406" customWidth="1"/>
    <col min="2" max="2" width="44.28515625" style="406" customWidth="1"/>
    <col min="3" max="3" width="25.7109375" style="405" customWidth="1"/>
    <col min="4" max="6" width="22.7109375" style="406" customWidth="1"/>
    <col min="7" max="8" width="24" style="406" customWidth="1"/>
    <col min="9" max="9" width="7.140625" style="406" customWidth="1"/>
    <col min="10" max="16384" width="9.140625" style="406"/>
  </cols>
  <sheetData>
    <row r="1" spans="1:8" ht="15.75" customHeight="1" x14ac:dyDescent="0.2">
      <c r="A1" s="404"/>
      <c r="B1" s="405"/>
      <c r="E1" s="407"/>
    </row>
    <row r="2" spans="1:8" ht="12.75" customHeight="1" x14ac:dyDescent="0.2">
      <c r="A2" s="409"/>
      <c r="B2" s="405"/>
    </row>
    <row r="3" spans="1:8" ht="15.75" customHeight="1" x14ac:dyDescent="0.2">
      <c r="A3" s="409"/>
      <c r="B3" s="405"/>
    </row>
    <row r="4" spans="1:8" ht="15" customHeight="1" x14ac:dyDescent="0.2">
      <c r="A4" s="442">
        <f>'DADOS GERAIS'!A4</f>
        <v>0</v>
      </c>
      <c r="B4" s="455"/>
      <c r="C4" s="455"/>
      <c r="D4" s="456"/>
      <c r="E4" s="456"/>
      <c r="F4" s="456"/>
      <c r="G4" s="456"/>
    </row>
    <row r="5" spans="1:8" ht="15.75" customHeight="1" x14ac:dyDescent="0.35">
      <c r="A5" s="757">
        <f>'DADOS GERAIS'!$A$5</f>
        <v>0</v>
      </c>
      <c r="B5" s="757"/>
      <c r="C5" s="757"/>
      <c r="D5" s="757"/>
      <c r="E5" s="757"/>
      <c r="F5" s="757"/>
      <c r="G5" s="757"/>
    </row>
    <row r="6" spans="1:8" ht="15.75" customHeight="1" x14ac:dyDescent="0.2">
      <c r="A6" s="442" t="str">
        <f>'DADOS GERAIS'!$A$6</f>
        <v xml:space="preserve"> Nº </v>
      </c>
      <c r="B6" s="457"/>
      <c r="C6" s="457"/>
      <c r="D6" s="458"/>
      <c r="E6" s="456"/>
      <c r="F6" s="456"/>
      <c r="G6" s="456"/>
    </row>
    <row r="7" spans="1:8" ht="15.75" customHeight="1" x14ac:dyDescent="0.2">
      <c r="A7" s="443" t="s">
        <v>181</v>
      </c>
      <c r="B7" s="459"/>
      <c r="C7" s="459"/>
      <c r="D7" s="460"/>
      <c r="E7" s="460"/>
      <c r="F7" s="460"/>
      <c r="G7" s="460"/>
      <c r="H7" s="460"/>
    </row>
    <row r="8" spans="1:8" ht="15.75" customHeight="1" x14ac:dyDescent="0.2">
      <c r="A8" s="418"/>
      <c r="B8" s="412"/>
      <c r="C8" s="412"/>
      <c r="D8" s="413"/>
    </row>
    <row r="9" spans="1:8" ht="15.75" customHeight="1" x14ac:dyDescent="0.2">
      <c r="A9" s="603" t="s">
        <v>182</v>
      </c>
      <c r="B9" s="604" t="str">
        <f>'DADOS GERAIS'!C17&amp;" / MÊS"</f>
        <v xml:space="preserve"> / MÊS</v>
      </c>
      <c r="C9" s="605" t="str">
        <f>'DADOS GERAIS'!C17&amp;" / CONTRATO"</f>
        <v xml:space="preserve"> / CONTRATO</v>
      </c>
    </row>
    <row r="10" spans="1:8" ht="24.95" customHeight="1" x14ac:dyDescent="0.2">
      <c r="A10" s="606" t="s">
        <v>183</v>
      </c>
      <c r="B10" s="607">
        <f>$H$113</f>
        <v>0</v>
      </c>
      <c r="C10" s="608">
        <f>IF(B10=0,0,B10*'DADOS GERAIS'!$B$24)</f>
        <v>0</v>
      </c>
      <c r="E10" s="413"/>
    </row>
    <row r="11" spans="1:8" ht="24.95" customHeight="1" x14ac:dyDescent="0.2">
      <c r="E11" s="452"/>
    </row>
    <row r="12" spans="1:8" ht="24.95" customHeight="1" x14ac:dyDescent="0.2">
      <c r="A12" s="618" t="s">
        <v>239</v>
      </c>
      <c r="B12" s="612" t="s">
        <v>463</v>
      </c>
      <c r="C12" s="612" t="s">
        <v>464</v>
      </c>
      <c r="D12" s="612" t="s">
        <v>379</v>
      </c>
      <c r="E12" s="612" t="s">
        <v>378</v>
      </c>
      <c r="F12" s="610" t="str">
        <f>"CUSTO UNITÁRIO ("&amp;'DADOS GERAIS'!C17&amp;")"</f>
        <v>CUSTO UNITÁRIO ()</v>
      </c>
      <c r="G12" s="641" t="str">
        <f>'DADOS GERAIS'!C17&amp;" / CONTRATO"</f>
        <v xml:space="preserve"> / CONTRATO</v>
      </c>
      <c r="H12" s="642" t="str">
        <f>'DADOS GERAIS'!C17&amp;" / MÊS"</f>
        <v xml:space="preserve"> / MÊS</v>
      </c>
    </row>
    <row r="13" spans="1:8" x14ac:dyDescent="0.2">
      <c r="A13" s="652"/>
      <c r="B13" s="653"/>
      <c r="C13" s="643"/>
      <c r="D13" s="643"/>
      <c r="E13" s="654"/>
      <c r="F13" s="655"/>
      <c r="G13" s="656" t="str">
        <f>IF(E13="","",E13*F13)</f>
        <v/>
      </c>
      <c r="H13" s="601" t="str">
        <f>IF(E13&lt;&gt;"",G13/'DADOS GERAIS'!$B$24,"")</f>
        <v/>
      </c>
    </row>
    <row r="14" spans="1:8" x14ac:dyDescent="0.2">
      <c r="A14" s="652"/>
      <c r="B14" s="653"/>
      <c r="C14" s="643"/>
      <c r="D14" s="643"/>
      <c r="E14" s="654"/>
      <c r="F14" s="655"/>
      <c r="G14" s="656" t="str">
        <f t="shared" ref="G14:G44" si="0">IF(E14="","",E14*F14)</f>
        <v/>
      </c>
      <c r="H14" s="601" t="str">
        <f>IF(E14&lt;&gt;"",G14/'DADOS GERAIS'!$B$24,"")</f>
        <v/>
      </c>
    </row>
    <row r="15" spans="1:8" x14ac:dyDescent="0.2">
      <c r="A15" s="652"/>
      <c r="B15" s="653"/>
      <c r="C15" s="643"/>
      <c r="D15" s="643"/>
      <c r="E15" s="654"/>
      <c r="F15" s="655"/>
      <c r="G15" s="656" t="str">
        <f t="shared" si="0"/>
        <v/>
      </c>
      <c r="H15" s="601" t="str">
        <f>IF(E15&lt;&gt;"",G15/'DADOS GERAIS'!$B$24,"")</f>
        <v/>
      </c>
    </row>
    <row r="16" spans="1:8" x14ac:dyDescent="0.2">
      <c r="A16" s="652"/>
      <c r="B16" s="653"/>
      <c r="C16" s="643"/>
      <c r="D16" s="643"/>
      <c r="E16" s="654"/>
      <c r="F16" s="655"/>
      <c r="G16" s="656" t="str">
        <f t="shared" si="0"/>
        <v/>
      </c>
      <c r="H16" s="601" t="str">
        <f>IF(E16&lt;&gt;"",G16/'DADOS GERAIS'!$B$24,"")</f>
        <v/>
      </c>
    </row>
    <row r="17" spans="1:8" x14ac:dyDescent="0.2">
      <c r="A17" s="652"/>
      <c r="B17" s="653"/>
      <c r="C17" s="643"/>
      <c r="D17" s="643"/>
      <c r="E17" s="654"/>
      <c r="F17" s="655"/>
      <c r="G17" s="656" t="str">
        <f t="shared" si="0"/>
        <v/>
      </c>
      <c r="H17" s="601" t="str">
        <f>IF(E17&lt;&gt;"",G17/'DADOS GERAIS'!$B$24,"")</f>
        <v/>
      </c>
    </row>
    <row r="18" spans="1:8" x14ac:dyDescent="0.2">
      <c r="A18" s="652"/>
      <c r="B18" s="653"/>
      <c r="C18" s="643"/>
      <c r="D18" s="643"/>
      <c r="E18" s="654"/>
      <c r="F18" s="655"/>
      <c r="G18" s="656" t="str">
        <f t="shared" si="0"/>
        <v/>
      </c>
      <c r="H18" s="601" t="str">
        <f>IF(E18&lt;&gt;"",G18/'DADOS GERAIS'!$B$24,"")</f>
        <v/>
      </c>
    </row>
    <row r="19" spans="1:8" x14ac:dyDescent="0.2">
      <c r="A19" s="652"/>
      <c r="B19" s="653"/>
      <c r="C19" s="643"/>
      <c r="D19" s="643"/>
      <c r="E19" s="654"/>
      <c r="F19" s="655"/>
      <c r="G19" s="656" t="str">
        <f t="shared" si="0"/>
        <v/>
      </c>
      <c r="H19" s="601" t="str">
        <f>IF(E19&lt;&gt;"",G19/'DADOS GERAIS'!$B$24,"")</f>
        <v/>
      </c>
    </row>
    <row r="20" spans="1:8" x14ac:dyDescent="0.2">
      <c r="A20" s="652"/>
      <c r="B20" s="653"/>
      <c r="C20" s="643"/>
      <c r="D20" s="643"/>
      <c r="E20" s="654"/>
      <c r="F20" s="655"/>
      <c r="G20" s="656" t="str">
        <f t="shared" si="0"/>
        <v/>
      </c>
      <c r="H20" s="601" t="str">
        <f>IF(E20&lt;&gt;"",G20/'DADOS GERAIS'!$B$24,"")</f>
        <v/>
      </c>
    </row>
    <row r="21" spans="1:8" x14ac:dyDescent="0.2">
      <c r="A21" s="652"/>
      <c r="B21" s="653"/>
      <c r="C21" s="643"/>
      <c r="D21" s="643"/>
      <c r="E21" s="654"/>
      <c r="F21" s="655"/>
      <c r="G21" s="656" t="str">
        <f t="shared" si="0"/>
        <v/>
      </c>
      <c r="H21" s="601" t="str">
        <f>IF(E21&lt;&gt;"",G21/'DADOS GERAIS'!$B$24,"")</f>
        <v/>
      </c>
    </row>
    <row r="22" spans="1:8" x14ac:dyDescent="0.2">
      <c r="A22" s="652"/>
      <c r="B22" s="653"/>
      <c r="C22" s="643"/>
      <c r="D22" s="643"/>
      <c r="E22" s="654"/>
      <c r="F22" s="655"/>
      <c r="G22" s="656" t="str">
        <f t="shared" si="0"/>
        <v/>
      </c>
      <c r="H22" s="601" t="str">
        <f>IF(E22&lt;&gt;"",G22/'DADOS GERAIS'!$B$24,"")</f>
        <v/>
      </c>
    </row>
    <row r="23" spans="1:8" x14ac:dyDescent="0.2">
      <c r="A23" s="652"/>
      <c r="B23" s="653"/>
      <c r="C23" s="643"/>
      <c r="D23" s="643"/>
      <c r="E23" s="654"/>
      <c r="F23" s="655"/>
      <c r="G23" s="656" t="str">
        <f t="shared" si="0"/>
        <v/>
      </c>
      <c r="H23" s="601" t="str">
        <f>IF(E23&lt;&gt;"",G23/'DADOS GERAIS'!$B$24,"")</f>
        <v/>
      </c>
    </row>
    <row r="24" spans="1:8" x14ac:dyDescent="0.2">
      <c r="A24" s="652"/>
      <c r="B24" s="653"/>
      <c r="C24" s="643"/>
      <c r="D24" s="643"/>
      <c r="E24" s="654"/>
      <c r="F24" s="655"/>
      <c r="G24" s="656" t="str">
        <f t="shared" si="0"/>
        <v/>
      </c>
      <c r="H24" s="601" t="str">
        <f>IF(E24&lt;&gt;"",G24/'DADOS GERAIS'!$B$24,"")</f>
        <v/>
      </c>
    </row>
    <row r="25" spans="1:8" x14ac:dyDescent="0.2">
      <c r="A25" s="652"/>
      <c r="B25" s="653"/>
      <c r="C25" s="643"/>
      <c r="D25" s="643"/>
      <c r="E25" s="654"/>
      <c r="F25" s="655"/>
      <c r="G25" s="656" t="str">
        <f t="shared" si="0"/>
        <v/>
      </c>
      <c r="H25" s="601" t="str">
        <f>IF(E25&lt;&gt;"",G25/'DADOS GERAIS'!$B$24,"")</f>
        <v/>
      </c>
    </row>
    <row r="26" spans="1:8" x14ac:dyDescent="0.2">
      <c r="A26" s="652"/>
      <c r="B26" s="653"/>
      <c r="C26" s="643"/>
      <c r="D26" s="643"/>
      <c r="E26" s="654"/>
      <c r="F26" s="655"/>
      <c r="G26" s="656" t="str">
        <f t="shared" si="0"/>
        <v/>
      </c>
      <c r="H26" s="601" t="str">
        <f>IF(E26&lt;&gt;"",G26/'DADOS GERAIS'!$B$24,"")</f>
        <v/>
      </c>
    </row>
    <row r="27" spans="1:8" x14ac:dyDescent="0.2">
      <c r="A27" s="652"/>
      <c r="B27" s="653"/>
      <c r="C27" s="643"/>
      <c r="D27" s="643"/>
      <c r="E27" s="654"/>
      <c r="F27" s="655"/>
      <c r="G27" s="656" t="str">
        <f t="shared" si="0"/>
        <v/>
      </c>
      <c r="H27" s="601" t="str">
        <f>IF(E27&lt;&gt;"",G27/'DADOS GERAIS'!$B$24,"")</f>
        <v/>
      </c>
    </row>
    <row r="28" spans="1:8" x14ac:dyDescent="0.2">
      <c r="A28" s="652"/>
      <c r="B28" s="653"/>
      <c r="C28" s="643"/>
      <c r="D28" s="643"/>
      <c r="E28" s="654"/>
      <c r="F28" s="655"/>
      <c r="G28" s="656" t="str">
        <f t="shared" si="0"/>
        <v/>
      </c>
      <c r="H28" s="601" t="str">
        <f>IF(E28&lt;&gt;"",G28/'DADOS GERAIS'!$B$24,"")</f>
        <v/>
      </c>
    </row>
    <row r="29" spans="1:8" x14ac:dyDescent="0.2">
      <c r="A29" s="652"/>
      <c r="B29" s="653"/>
      <c r="C29" s="643"/>
      <c r="D29" s="643"/>
      <c r="E29" s="654"/>
      <c r="F29" s="655"/>
      <c r="G29" s="656" t="str">
        <f t="shared" si="0"/>
        <v/>
      </c>
      <c r="H29" s="601" t="str">
        <f>IF(E29&lt;&gt;"",G29/'DADOS GERAIS'!$B$24,"")</f>
        <v/>
      </c>
    </row>
    <row r="30" spans="1:8" x14ac:dyDescent="0.2">
      <c r="A30" s="652"/>
      <c r="B30" s="653"/>
      <c r="C30" s="643"/>
      <c r="D30" s="643"/>
      <c r="E30" s="654"/>
      <c r="F30" s="655"/>
      <c r="G30" s="656" t="str">
        <f t="shared" si="0"/>
        <v/>
      </c>
      <c r="H30" s="601" t="str">
        <f>IF(E30&lt;&gt;"",G30/'DADOS GERAIS'!$B$24,"")</f>
        <v/>
      </c>
    </row>
    <row r="31" spans="1:8" x14ac:dyDescent="0.2">
      <c r="A31" s="652"/>
      <c r="B31" s="653"/>
      <c r="C31" s="643"/>
      <c r="D31" s="643"/>
      <c r="E31" s="654"/>
      <c r="F31" s="655"/>
      <c r="G31" s="656" t="str">
        <f t="shared" si="0"/>
        <v/>
      </c>
      <c r="H31" s="601" t="str">
        <f>IF(E31&lt;&gt;"",G31/'DADOS GERAIS'!$B$24,"")</f>
        <v/>
      </c>
    </row>
    <row r="32" spans="1:8" x14ac:dyDescent="0.2">
      <c r="A32" s="652"/>
      <c r="B32" s="653"/>
      <c r="C32" s="643"/>
      <c r="D32" s="643"/>
      <c r="E32" s="654"/>
      <c r="F32" s="655"/>
      <c r="G32" s="656" t="str">
        <f t="shared" si="0"/>
        <v/>
      </c>
      <c r="H32" s="601" t="str">
        <f>IF(E32&lt;&gt;"",G32/'DADOS GERAIS'!$B$24,"")</f>
        <v/>
      </c>
    </row>
    <row r="33" spans="1:8" x14ac:dyDescent="0.2">
      <c r="A33" s="652"/>
      <c r="B33" s="653"/>
      <c r="C33" s="643"/>
      <c r="D33" s="643"/>
      <c r="E33" s="654"/>
      <c r="F33" s="655"/>
      <c r="G33" s="656" t="str">
        <f t="shared" si="0"/>
        <v/>
      </c>
      <c r="H33" s="601" t="str">
        <f>IF(E33&lt;&gt;"",G33/'DADOS GERAIS'!$B$24,"")</f>
        <v/>
      </c>
    </row>
    <row r="34" spans="1:8" x14ac:dyDescent="0.2">
      <c r="A34" s="652"/>
      <c r="B34" s="653"/>
      <c r="C34" s="643"/>
      <c r="D34" s="643"/>
      <c r="E34" s="654"/>
      <c r="F34" s="655"/>
      <c r="G34" s="656" t="str">
        <f t="shared" si="0"/>
        <v/>
      </c>
      <c r="H34" s="601" t="str">
        <f>IF(E34&lt;&gt;"",G34/'DADOS GERAIS'!$B$24,"")</f>
        <v/>
      </c>
    </row>
    <row r="35" spans="1:8" x14ac:dyDescent="0.2">
      <c r="A35" s="652"/>
      <c r="B35" s="653"/>
      <c r="C35" s="643"/>
      <c r="D35" s="643"/>
      <c r="E35" s="654"/>
      <c r="F35" s="655"/>
      <c r="G35" s="656" t="str">
        <f t="shared" si="0"/>
        <v/>
      </c>
      <c r="H35" s="601" t="str">
        <f>IF(E35&lt;&gt;"",G35/'DADOS GERAIS'!$B$24,"")</f>
        <v/>
      </c>
    </row>
    <row r="36" spans="1:8" x14ac:dyDescent="0.2">
      <c r="A36" s="652"/>
      <c r="B36" s="653"/>
      <c r="C36" s="643"/>
      <c r="D36" s="643"/>
      <c r="E36" s="654"/>
      <c r="F36" s="655"/>
      <c r="G36" s="656" t="str">
        <f t="shared" si="0"/>
        <v/>
      </c>
      <c r="H36" s="601" t="str">
        <f>IF(E36&lt;&gt;"",G36/'DADOS GERAIS'!$B$24,"")</f>
        <v/>
      </c>
    </row>
    <row r="37" spans="1:8" x14ac:dyDescent="0.2">
      <c r="A37" s="652"/>
      <c r="B37" s="653"/>
      <c r="C37" s="643"/>
      <c r="D37" s="643"/>
      <c r="E37" s="654"/>
      <c r="F37" s="655"/>
      <c r="G37" s="656" t="str">
        <f t="shared" si="0"/>
        <v/>
      </c>
      <c r="H37" s="601" t="str">
        <f>IF(E37&lt;&gt;"",G37/'DADOS GERAIS'!$B$24,"")</f>
        <v/>
      </c>
    </row>
    <row r="38" spans="1:8" x14ac:dyDescent="0.2">
      <c r="A38" s="652"/>
      <c r="B38" s="653"/>
      <c r="C38" s="643"/>
      <c r="D38" s="643"/>
      <c r="E38" s="654"/>
      <c r="F38" s="655"/>
      <c r="G38" s="656" t="str">
        <f t="shared" si="0"/>
        <v/>
      </c>
      <c r="H38" s="601" t="str">
        <f>IF(E38&lt;&gt;"",G38/'DADOS GERAIS'!$B$24,"")</f>
        <v/>
      </c>
    </row>
    <row r="39" spans="1:8" x14ac:dyDescent="0.2">
      <c r="A39" s="652"/>
      <c r="B39" s="653"/>
      <c r="C39" s="643"/>
      <c r="D39" s="643"/>
      <c r="E39" s="654"/>
      <c r="F39" s="655"/>
      <c r="G39" s="656" t="str">
        <f t="shared" si="0"/>
        <v/>
      </c>
      <c r="H39" s="601" t="str">
        <f>IF(E39&lt;&gt;"",G39/'DADOS GERAIS'!$B$24,"")</f>
        <v/>
      </c>
    </row>
    <row r="40" spans="1:8" x14ac:dyDescent="0.2">
      <c r="A40" s="652"/>
      <c r="B40" s="653"/>
      <c r="C40" s="643"/>
      <c r="D40" s="643"/>
      <c r="E40" s="654"/>
      <c r="F40" s="655"/>
      <c r="G40" s="656" t="str">
        <f t="shared" si="0"/>
        <v/>
      </c>
      <c r="H40" s="601" t="str">
        <f>IF(E40&lt;&gt;"",G40/'DADOS GERAIS'!$B$24,"")</f>
        <v/>
      </c>
    </row>
    <row r="41" spans="1:8" x14ac:dyDescent="0.2">
      <c r="A41" s="652"/>
      <c r="B41" s="653"/>
      <c r="C41" s="643"/>
      <c r="D41" s="643"/>
      <c r="E41" s="654"/>
      <c r="F41" s="655"/>
      <c r="G41" s="656" t="str">
        <f t="shared" si="0"/>
        <v/>
      </c>
      <c r="H41" s="601" t="str">
        <f>IF(E41&lt;&gt;"",G41/'DADOS GERAIS'!$B$24,"")</f>
        <v/>
      </c>
    </row>
    <row r="42" spans="1:8" x14ac:dyDescent="0.2">
      <c r="A42" s="652"/>
      <c r="B42" s="653"/>
      <c r="C42" s="643"/>
      <c r="D42" s="643"/>
      <c r="E42" s="654"/>
      <c r="F42" s="655"/>
      <c r="G42" s="656" t="str">
        <f t="shared" si="0"/>
        <v/>
      </c>
      <c r="H42" s="601" t="str">
        <f>IF(E42&lt;&gt;"",G42/'DADOS GERAIS'!$B$24,"")</f>
        <v/>
      </c>
    </row>
    <row r="43" spans="1:8" x14ac:dyDescent="0.2">
      <c r="A43" s="652"/>
      <c r="B43" s="653"/>
      <c r="C43" s="643"/>
      <c r="D43" s="643"/>
      <c r="E43" s="654"/>
      <c r="F43" s="655"/>
      <c r="G43" s="656" t="str">
        <f t="shared" si="0"/>
        <v/>
      </c>
      <c r="H43" s="601" t="str">
        <f>IF(E43&lt;&gt;"",G43/'DADOS GERAIS'!$B$24,"")</f>
        <v/>
      </c>
    </row>
    <row r="44" spans="1:8" x14ac:dyDescent="0.2">
      <c r="A44" s="652"/>
      <c r="B44" s="653"/>
      <c r="C44" s="643"/>
      <c r="D44" s="643"/>
      <c r="E44" s="654"/>
      <c r="F44" s="655"/>
      <c r="G44" s="656" t="str">
        <f t="shared" si="0"/>
        <v/>
      </c>
      <c r="H44" s="601" t="str">
        <f>IF(E44&lt;&gt;"",G44/'DADOS GERAIS'!$B$24,"")</f>
        <v/>
      </c>
    </row>
    <row r="45" spans="1:8" x14ac:dyDescent="0.2">
      <c r="A45" s="652"/>
      <c r="B45" s="653"/>
      <c r="C45" s="643"/>
      <c r="D45" s="643"/>
      <c r="E45" s="654"/>
      <c r="F45" s="655"/>
      <c r="G45" s="656" t="str">
        <f t="shared" ref="G45:G75" si="1">IF(E45="","",E45*F45)</f>
        <v/>
      </c>
      <c r="H45" s="601" t="str">
        <f>IF(E45&lt;&gt;"",G45/'DADOS GERAIS'!$B$24,"")</f>
        <v/>
      </c>
    </row>
    <row r="46" spans="1:8" x14ac:dyDescent="0.2">
      <c r="A46" s="652"/>
      <c r="B46" s="653"/>
      <c r="C46" s="643"/>
      <c r="D46" s="643"/>
      <c r="E46" s="654"/>
      <c r="F46" s="655"/>
      <c r="G46" s="656" t="str">
        <f t="shared" si="1"/>
        <v/>
      </c>
      <c r="H46" s="601" t="str">
        <f>IF(E46&lt;&gt;"",G46/'DADOS GERAIS'!$B$24,"")</f>
        <v/>
      </c>
    </row>
    <row r="47" spans="1:8" x14ac:dyDescent="0.2">
      <c r="A47" s="652"/>
      <c r="B47" s="653"/>
      <c r="C47" s="643"/>
      <c r="D47" s="643"/>
      <c r="E47" s="654"/>
      <c r="F47" s="655"/>
      <c r="G47" s="656" t="str">
        <f t="shared" si="1"/>
        <v/>
      </c>
      <c r="H47" s="601" t="str">
        <f>IF(E47&lt;&gt;"",G47/'DADOS GERAIS'!$B$24,"")</f>
        <v/>
      </c>
    </row>
    <row r="48" spans="1:8" x14ac:dyDescent="0.2">
      <c r="A48" s="652"/>
      <c r="B48" s="653"/>
      <c r="C48" s="643"/>
      <c r="D48" s="643"/>
      <c r="E48" s="654"/>
      <c r="F48" s="655"/>
      <c r="G48" s="656" t="str">
        <f t="shared" si="1"/>
        <v/>
      </c>
      <c r="H48" s="601" t="str">
        <f>IF(E48&lt;&gt;"",G48/'DADOS GERAIS'!$B$24,"")</f>
        <v/>
      </c>
    </row>
    <row r="49" spans="1:8" x14ac:dyDescent="0.2">
      <c r="A49" s="652"/>
      <c r="B49" s="653"/>
      <c r="C49" s="643"/>
      <c r="D49" s="643"/>
      <c r="E49" s="654"/>
      <c r="F49" s="655"/>
      <c r="G49" s="656" t="str">
        <f t="shared" si="1"/>
        <v/>
      </c>
      <c r="H49" s="601" t="str">
        <f>IF(E49&lt;&gt;"",G49/'DADOS GERAIS'!$B$24,"")</f>
        <v/>
      </c>
    </row>
    <row r="50" spans="1:8" x14ac:dyDescent="0.2">
      <c r="A50" s="652"/>
      <c r="B50" s="653"/>
      <c r="C50" s="643"/>
      <c r="D50" s="643"/>
      <c r="E50" s="654"/>
      <c r="F50" s="655"/>
      <c r="G50" s="656" t="str">
        <f t="shared" si="1"/>
        <v/>
      </c>
      <c r="H50" s="601" t="str">
        <f>IF(E50&lt;&gt;"",G50/'DADOS GERAIS'!$B$24,"")</f>
        <v/>
      </c>
    </row>
    <row r="51" spans="1:8" x14ac:dyDescent="0.2">
      <c r="A51" s="652"/>
      <c r="B51" s="653"/>
      <c r="C51" s="643"/>
      <c r="D51" s="643"/>
      <c r="E51" s="654"/>
      <c r="F51" s="655"/>
      <c r="G51" s="656" t="str">
        <f t="shared" si="1"/>
        <v/>
      </c>
      <c r="H51" s="601" t="str">
        <f>IF(E51&lt;&gt;"",G51/'DADOS GERAIS'!$B$24,"")</f>
        <v/>
      </c>
    </row>
    <row r="52" spans="1:8" x14ac:dyDescent="0.2">
      <c r="A52" s="652"/>
      <c r="B52" s="653"/>
      <c r="C52" s="643"/>
      <c r="D52" s="643"/>
      <c r="E52" s="654"/>
      <c r="F52" s="655"/>
      <c r="G52" s="656" t="str">
        <f t="shared" si="1"/>
        <v/>
      </c>
      <c r="H52" s="601" t="str">
        <f>IF(E52&lt;&gt;"",G52/'DADOS GERAIS'!$B$24,"")</f>
        <v/>
      </c>
    </row>
    <row r="53" spans="1:8" x14ac:dyDescent="0.2">
      <c r="A53" s="652"/>
      <c r="B53" s="653"/>
      <c r="C53" s="643"/>
      <c r="D53" s="643"/>
      <c r="E53" s="654"/>
      <c r="F53" s="655"/>
      <c r="G53" s="656" t="str">
        <f t="shared" si="1"/>
        <v/>
      </c>
      <c r="H53" s="601" t="str">
        <f>IF(E53&lt;&gt;"",G53/'DADOS GERAIS'!$B$24,"")</f>
        <v/>
      </c>
    </row>
    <row r="54" spans="1:8" x14ac:dyDescent="0.2">
      <c r="A54" s="652"/>
      <c r="B54" s="653"/>
      <c r="C54" s="643"/>
      <c r="D54" s="643"/>
      <c r="E54" s="654"/>
      <c r="F54" s="655"/>
      <c r="G54" s="656" t="str">
        <f t="shared" si="1"/>
        <v/>
      </c>
      <c r="H54" s="601" t="str">
        <f>IF(E54&lt;&gt;"",G54/'DADOS GERAIS'!$B$24,"")</f>
        <v/>
      </c>
    </row>
    <row r="55" spans="1:8" x14ac:dyDescent="0.2">
      <c r="A55" s="652"/>
      <c r="B55" s="653"/>
      <c r="C55" s="643"/>
      <c r="D55" s="643"/>
      <c r="E55" s="654"/>
      <c r="F55" s="655"/>
      <c r="G55" s="656" t="str">
        <f t="shared" si="1"/>
        <v/>
      </c>
      <c r="H55" s="601" t="str">
        <f>IF(E55&lt;&gt;"",G55/'DADOS GERAIS'!$B$24,"")</f>
        <v/>
      </c>
    </row>
    <row r="56" spans="1:8" x14ac:dyDescent="0.2">
      <c r="A56" s="652"/>
      <c r="B56" s="653"/>
      <c r="C56" s="643"/>
      <c r="D56" s="643"/>
      <c r="E56" s="654"/>
      <c r="F56" s="655"/>
      <c r="G56" s="656" t="str">
        <f t="shared" si="1"/>
        <v/>
      </c>
      <c r="H56" s="601" t="str">
        <f>IF(E56&lt;&gt;"",G56/'DADOS GERAIS'!$B$24,"")</f>
        <v/>
      </c>
    </row>
    <row r="57" spans="1:8" x14ac:dyDescent="0.2">
      <c r="A57" s="652"/>
      <c r="B57" s="653"/>
      <c r="C57" s="643"/>
      <c r="D57" s="643"/>
      <c r="E57" s="654"/>
      <c r="F57" s="655"/>
      <c r="G57" s="656" t="str">
        <f t="shared" si="1"/>
        <v/>
      </c>
      <c r="H57" s="601" t="str">
        <f>IF(E57&lt;&gt;"",G57/'DADOS GERAIS'!$B$24,"")</f>
        <v/>
      </c>
    </row>
    <row r="58" spans="1:8" x14ac:dyDescent="0.2">
      <c r="A58" s="652"/>
      <c r="B58" s="653"/>
      <c r="C58" s="643"/>
      <c r="D58" s="643"/>
      <c r="E58" s="654"/>
      <c r="F58" s="655"/>
      <c r="G58" s="656" t="str">
        <f t="shared" si="1"/>
        <v/>
      </c>
      <c r="H58" s="601" t="str">
        <f>IF(E58&lt;&gt;"",G58/'DADOS GERAIS'!$B$24,"")</f>
        <v/>
      </c>
    </row>
    <row r="59" spans="1:8" x14ac:dyDescent="0.2">
      <c r="A59" s="652"/>
      <c r="B59" s="653"/>
      <c r="C59" s="643"/>
      <c r="D59" s="643"/>
      <c r="E59" s="654"/>
      <c r="F59" s="655"/>
      <c r="G59" s="656" t="str">
        <f t="shared" si="1"/>
        <v/>
      </c>
      <c r="H59" s="601" t="str">
        <f>IF(E59&lt;&gt;"",G59/'DADOS GERAIS'!$B$24,"")</f>
        <v/>
      </c>
    </row>
    <row r="60" spans="1:8" x14ac:dyDescent="0.2">
      <c r="A60" s="652"/>
      <c r="B60" s="653"/>
      <c r="C60" s="643"/>
      <c r="D60" s="643"/>
      <c r="E60" s="654"/>
      <c r="F60" s="655"/>
      <c r="G60" s="656" t="str">
        <f t="shared" si="1"/>
        <v/>
      </c>
      <c r="H60" s="601" t="str">
        <f>IF(E60&lt;&gt;"",G60/'DADOS GERAIS'!$B$24,"")</f>
        <v/>
      </c>
    </row>
    <row r="61" spans="1:8" x14ac:dyDescent="0.2">
      <c r="A61" s="652"/>
      <c r="B61" s="653"/>
      <c r="C61" s="643"/>
      <c r="D61" s="643"/>
      <c r="E61" s="654"/>
      <c r="F61" s="655"/>
      <c r="G61" s="656" t="str">
        <f t="shared" si="1"/>
        <v/>
      </c>
      <c r="H61" s="601" t="str">
        <f>IF(E61&lt;&gt;"",G61/'DADOS GERAIS'!$B$24,"")</f>
        <v/>
      </c>
    </row>
    <row r="62" spans="1:8" x14ac:dyDescent="0.2">
      <c r="A62" s="652"/>
      <c r="B62" s="653"/>
      <c r="C62" s="643"/>
      <c r="D62" s="643"/>
      <c r="E62" s="654"/>
      <c r="F62" s="655"/>
      <c r="G62" s="656" t="str">
        <f t="shared" si="1"/>
        <v/>
      </c>
      <c r="H62" s="601" t="str">
        <f>IF(E62&lt;&gt;"",G62/'DADOS GERAIS'!$B$24,"")</f>
        <v/>
      </c>
    </row>
    <row r="63" spans="1:8" x14ac:dyDescent="0.2">
      <c r="A63" s="652"/>
      <c r="B63" s="653"/>
      <c r="C63" s="643"/>
      <c r="D63" s="643"/>
      <c r="E63" s="654"/>
      <c r="F63" s="655"/>
      <c r="G63" s="656" t="str">
        <f t="shared" si="1"/>
        <v/>
      </c>
      <c r="H63" s="601" t="str">
        <f>IF(E63&lt;&gt;"",G63/'DADOS GERAIS'!$B$24,"")</f>
        <v/>
      </c>
    </row>
    <row r="64" spans="1:8" x14ac:dyDescent="0.2">
      <c r="A64" s="652"/>
      <c r="B64" s="653"/>
      <c r="C64" s="643"/>
      <c r="D64" s="643"/>
      <c r="E64" s="654"/>
      <c r="F64" s="655"/>
      <c r="G64" s="656" t="str">
        <f t="shared" si="1"/>
        <v/>
      </c>
      <c r="H64" s="601" t="str">
        <f>IF(E64&lt;&gt;"",G64/'DADOS GERAIS'!$B$24,"")</f>
        <v/>
      </c>
    </row>
    <row r="65" spans="1:8" x14ac:dyDescent="0.2">
      <c r="A65" s="652"/>
      <c r="B65" s="653"/>
      <c r="C65" s="643"/>
      <c r="D65" s="643"/>
      <c r="E65" s="654"/>
      <c r="F65" s="655"/>
      <c r="G65" s="656" t="str">
        <f t="shared" si="1"/>
        <v/>
      </c>
      <c r="H65" s="601" t="str">
        <f>IF(E65&lt;&gt;"",G65/'DADOS GERAIS'!$B$24,"")</f>
        <v/>
      </c>
    </row>
    <row r="66" spans="1:8" x14ac:dyDescent="0.2">
      <c r="A66" s="652"/>
      <c r="B66" s="653"/>
      <c r="C66" s="643"/>
      <c r="D66" s="643"/>
      <c r="E66" s="654"/>
      <c r="F66" s="655"/>
      <c r="G66" s="656" t="str">
        <f t="shared" si="1"/>
        <v/>
      </c>
      <c r="H66" s="601" t="str">
        <f>IF(E66&lt;&gt;"",G66/'DADOS GERAIS'!$B$24,"")</f>
        <v/>
      </c>
    </row>
    <row r="67" spans="1:8" x14ac:dyDescent="0.2">
      <c r="A67" s="652"/>
      <c r="B67" s="653"/>
      <c r="C67" s="643"/>
      <c r="D67" s="643"/>
      <c r="E67" s="654"/>
      <c r="F67" s="655"/>
      <c r="G67" s="656" t="str">
        <f t="shared" si="1"/>
        <v/>
      </c>
      <c r="H67" s="601" t="str">
        <f>IF(E67&lt;&gt;"",G67/'DADOS GERAIS'!$B$24,"")</f>
        <v/>
      </c>
    </row>
    <row r="68" spans="1:8" x14ac:dyDescent="0.2">
      <c r="A68" s="652"/>
      <c r="B68" s="653"/>
      <c r="C68" s="643"/>
      <c r="D68" s="643"/>
      <c r="E68" s="654"/>
      <c r="F68" s="655"/>
      <c r="G68" s="656" t="str">
        <f t="shared" si="1"/>
        <v/>
      </c>
      <c r="H68" s="601" t="str">
        <f>IF(E68&lt;&gt;"",G68/'DADOS GERAIS'!$B$24,"")</f>
        <v/>
      </c>
    </row>
    <row r="69" spans="1:8" x14ac:dyDescent="0.2">
      <c r="A69" s="652"/>
      <c r="B69" s="653"/>
      <c r="C69" s="643"/>
      <c r="D69" s="643"/>
      <c r="E69" s="654"/>
      <c r="F69" s="655"/>
      <c r="G69" s="656" t="str">
        <f t="shared" si="1"/>
        <v/>
      </c>
      <c r="H69" s="601" t="str">
        <f>IF(E69&lt;&gt;"",G69/'DADOS GERAIS'!$B$24,"")</f>
        <v/>
      </c>
    </row>
    <row r="70" spans="1:8" x14ac:dyDescent="0.2">
      <c r="A70" s="652"/>
      <c r="B70" s="653"/>
      <c r="C70" s="643"/>
      <c r="D70" s="643"/>
      <c r="E70" s="654"/>
      <c r="F70" s="655"/>
      <c r="G70" s="656" t="str">
        <f t="shared" si="1"/>
        <v/>
      </c>
      <c r="H70" s="601" t="str">
        <f>IF(E70&lt;&gt;"",G70/'DADOS GERAIS'!$B$24,"")</f>
        <v/>
      </c>
    </row>
    <row r="71" spans="1:8" x14ac:dyDescent="0.2">
      <c r="A71" s="652"/>
      <c r="B71" s="653"/>
      <c r="C71" s="643"/>
      <c r="D71" s="643"/>
      <c r="E71" s="654"/>
      <c r="F71" s="655"/>
      <c r="G71" s="656" t="str">
        <f t="shared" si="1"/>
        <v/>
      </c>
      <c r="H71" s="601" t="str">
        <f>IF(E71&lt;&gt;"",G71/'DADOS GERAIS'!$B$24,"")</f>
        <v/>
      </c>
    </row>
    <row r="72" spans="1:8" x14ac:dyDescent="0.2">
      <c r="A72" s="652"/>
      <c r="B72" s="653"/>
      <c r="C72" s="643"/>
      <c r="D72" s="643"/>
      <c r="E72" s="654"/>
      <c r="F72" s="655"/>
      <c r="G72" s="656" t="str">
        <f t="shared" si="1"/>
        <v/>
      </c>
      <c r="H72" s="601" t="str">
        <f>IF(E72&lt;&gt;"",G72/'DADOS GERAIS'!$B$24,"")</f>
        <v/>
      </c>
    </row>
    <row r="73" spans="1:8" x14ac:dyDescent="0.2">
      <c r="A73" s="652"/>
      <c r="B73" s="653"/>
      <c r="C73" s="643"/>
      <c r="D73" s="643"/>
      <c r="E73" s="654"/>
      <c r="F73" s="655"/>
      <c r="G73" s="656" t="str">
        <f t="shared" si="1"/>
        <v/>
      </c>
      <c r="H73" s="601" t="str">
        <f>IF(E73&lt;&gt;"",G73/'DADOS GERAIS'!$B$24,"")</f>
        <v/>
      </c>
    </row>
    <row r="74" spans="1:8" x14ac:dyDescent="0.2">
      <c r="A74" s="652"/>
      <c r="B74" s="653"/>
      <c r="C74" s="643"/>
      <c r="D74" s="643"/>
      <c r="E74" s="654"/>
      <c r="F74" s="655"/>
      <c r="G74" s="656" t="str">
        <f t="shared" si="1"/>
        <v/>
      </c>
      <c r="H74" s="601" t="str">
        <f>IF(E74&lt;&gt;"",G74/'DADOS GERAIS'!$B$24,"")</f>
        <v/>
      </c>
    </row>
    <row r="75" spans="1:8" x14ac:dyDescent="0.2">
      <c r="A75" s="652"/>
      <c r="B75" s="653"/>
      <c r="C75" s="643"/>
      <c r="D75" s="643"/>
      <c r="E75" s="654"/>
      <c r="F75" s="655"/>
      <c r="G75" s="656" t="str">
        <f t="shared" si="1"/>
        <v/>
      </c>
      <c r="H75" s="601" t="str">
        <f>IF(E75&lt;&gt;"",G75/'DADOS GERAIS'!$B$24,"")</f>
        <v/>
      </c>
    </row>
    <row r="76" spans="1:8" x14ac:dyDescent="0.2">
      <c r="A76" s="652"/>
      <c r="B76" s="653"/>
      <c r="C76" s="643"/>
      <c r="D76" s="643"/>
      <c r="E76" s="654"/>
      <c r="F76" s="655"/>
      <c r="G76" s="656" t="str">
        <f t="shared" ref="G76:G112" si="2">IF(E76="","",E76*F76)</f>
        <v/>
      </c>
      <c r="H76" s="601" t="str">
        <f>IF(E76&lt;&gt;"",G76/'DADOS GERAIS'!$B$24,"")</f>
        <v/>
      </c>
    </row>
    <row r="77" spans="1:8" x14ac:dyDescent="0.2">
      <c r="A77" s="652"/>
      <c r="B77" s="653"/>
      <c r="C77" s="643"/>
      <c r="D77" s="643"/>
      <c r="E77" s="654"/>
      <c r="F77" s="655"/>
      <c r="G77" s="656" t="str">
        <f t="shared" si="2"/>
        <v/>
      </c>
      <c r="H77" s="601" t="str">
        <f>IF(E77&lt;&gt;"",G77/'DADOS GERAIS'!$B$24,"")</f>
        <v/>
      </c>
    </row>
    <row r="78" spans="1:8" x14ac:dyDescent="0.2">
      <c r="A78" s="652"/>
      <c r="B78" s="653"/>
      <c r="C78" s="643"/>
      <c r="D78" s="643"/>
      <c r="E78" s="654"/>
      <c r="F78" s="655"/>
      <c r="G78" s="656" t="str">
        <f t="shared" si="2"/>
        <v/>
      </c>
      <c r="H78" s="601" t="str">
        <f>IF(E78&lt;&gt;"",G78/'DADOS GERAIS'!$B$24,"")</f>
        <v/>
      </c>
    </row>
    <row r="79" spans="1:8" x14ac:dyDescent="0.2">
      <c r="A79" s="652"/>
      <c r="B79" s="653"/>
      <c r="C79" s="643"/>
      <c r="D79" s="643"/>
      <c r="E79" s="654"/>
      <c r="F79" s="655"/>
      <c r="G79" s="656" t="str">
        <f t="shared" si="2"/>
        <v/>
      </c>
      <c r="H79" s="601" t="str">
        <f>IF(E79&lt;&gt;"",G79/'DADOS GERAIS'!$B$24,"")</f>
        <v/>
      </c>
    </row>
    <row r="80" spans="1:8" x14ac:dyDescent="0.2">
      <c r="A80" s="652"/>
      <c r="B80" s="653"/>
      <c r="C80" s="643"/>
      <c r="D80" s="643"/>
      <c r="E80" s="654"/>
      <c r="F80" s="655"/>
      <c r="G80" s="656" t="str">
        <f t="shared" si="2"/>
        <v/>
      </c>
      <c r="H80" s="601" t="str">
        <f>IF(E80&lt;&gt;"",G80/'DADOS GERAIS'!$B$24,"")</f>
        <v/>
      </c>
    </row>
    <row r="81" spans="1:8" x14ac:dyDescent="0.2">
      <c r="A81" s="652"/>
      <c r="B81" s="653"/>
      <c r="C81" s="643"/>
      <c r="D81" s="643"/>
      <c r="E81" s="654"/>
      <c r="F81" s="655"/>
      <c r="G81" s="656" t="str">
        <f t="shared" si="2"/>
        <v/>
      </c>
      <c r="H81" s="601" t="str">
        <f>IF(E81&lt;&gt;"",G81/'DADOS GERAIS'!$B$24,"")</f>
        <v/>
      </c>
    </row>
    <row r="82" spans="1:8" x14ac:dyDescent="0.2">
      <c r="A82" s="652"/>
      <c r="B82" s="653"/>
      <c r="C82" s="643"/>
      <c r="D82" s="643"/>
      <c r="E82" s="654"/>
      <c r="F82" s="655"/>
      <c r="G82" s="656" t="str">
        <f t="shared" si="2"/>
        <v/>
      </c>
      <c r="H82" s="601" t="str">
        <f>IF(E82&lt;&gt;"",G82/'DADOS GERAIS'!$B$24,"")</f>
        <v/>
      </c>
    </row>
    <row r="83" spans="1:8" x14ac:dyDescent="0.2">
      <c r="A83" s="652"/>
      <c r="B83" s="653"/>
      <c r="C83" s="643"/>
      <c r="D83" s="643"/>
      <c r="E83" s="654"/>
      <c r="F83" s="655"/>
      <c r="G83" s="656" t="str">
        <f t="shared" si="2"/>
        <v/>
      </c>
      <c r="H83" s="601" t="str">
        <f>IF(E83&lt;&gt;"",G83/'DADOS GERAIS'!$B$24,"")</f>
        <v/>
      </c>
    </row>
    <row r="84" spans="1:8" x14ac:dyDescent="0.2">
      <c r="A84" s="652"/>
      <c r="B84" s="653"/>
      <c r="C84" s="643"/>
      <c r="D84" s="643"/>
      <c r="E84" s="654"/>
      <c r="F84" s="655"/>
      <c r="G84" s="656" t="str">
        <f t="shared" si="2"/>
        <v/>
      </c>
      <c r="H84" s="601" t="str">
        <f>IF(E84&lt;&gt;"",G84/'DADOS GERAIS'!$B$24,"")</f>
        <v/>
      </c>
    </row>
    <row r="85" spans="1:8" x14ac:dyDescent="0.2">
      <c r="A85" s="652"/>
      <c r="B85" s="653"/>
      <c r="C85" s="643"/>
      <c r="D85" s="643"/>
      <c r="E85" s="654"/>
      <c r="F85" s="655"/>
      <c r="G85" s="656" t="str">
        <f t="shared" si="2"/>
        <v/>
      </c>
      <c r="H85" s="601" t="str">
        <f>IF(E85&lt;&gt;"",G85/'DADOS GERAIS'!$B$24,"")</f>
        <v/>
      </c>
    </row>
    <row r="86" spans="1:8" x14ac:dyDescent="0.2">
      <c r="A86" s="652"/>
      <c r="B86" s="653"/>
      <c r="C86" s="643"/>
      <c r="D86" s="643"/>
      <c r="E86" s="654"/>
      <c r="F86" s="655"/>
      <c r="G86" s="656" t="str">
        <f t="shared" si="2"/>
        <v/>
      </c>
      <c r="H86" s="601" t="str">
        <f>IF(E86&lt;&gt;"",G86/'DADOS GERAIS'!$B$24,"")</f>
        <v/>
      </c>
    </row>
    <row r="87" spans="1:8" x14ac:dyDescent="0.2">
      <c r="A87" s="652"/>
      <c r="B87" s="653"/>
      <c r="C87" s="643"/>
      <c r="D87" s="643"/>
      <c r="E87" s="654"/>
      <c r="F87" s="655"/>
      <c r="G87" s="656" t="str">
        <f t="shared" si="2"/>
        <v/>
      </c>
      <c r="H87" s="601" t="str">
        <f>IF(E87&lt;&gt;"",G87/'DADOS GERAIS'!$B$24,"")</f>
        <v/>
      </c>
    </row>
    <row r="88" spans="1:8" x14ac:dyDescent="0.2">
      <c r="A88" s="652"/>
      <c r="B88" s="653"/>
      <c r="C88" s="643"/>
      <c r="D88" s="643"/>
      <c r="E88" s="654"/>
      <c r="F88" s="655"/>
      <c r="G88" s="656" t="str">
        <f t="shared" si="2"/>
        <v/>
      </c>
      <c r="H88" s="601" t="str">
        <f>IF(E88&lt;&gt;"",G88/'DADOS GERAIS'!$B$24,"")</f>
        <v/>
      </c>
    </row>
    <row r="89" spans="1:8" x14ac:dyDescent="0.2">
      <c r="A89" s="652"/>
      <c r="B89" s="653"/>
      <c r="C89" s="643"/>
      <c r="D89" s="643"/>
      <c r="E89" s="654"/>
      <c r="F89" s="655"/>
      <c r="G89" s="656" t="str">
        <f t="shared" si="2"/>
        <v/>
      </c>
      <c r="H89" s="601" t="str">
        <f>IF(E89&lt;&gt;"",G89/'DADOS GERAIS'!$B$24,"")</f>
        <v/>
      </c>
    </row>
    <row r="90" spans="1:8" x14ac:dyDescent="0.2">
      <c r="A90" s="652"/>
      <c r="B90" s="653"/>
      <c r="C90" s="643"/>
      <c r="D90" s="643"/>
      <c r="E90" s="654"/>
      <c r="F90" s="655"/>
      <c r="G90" s="656" t="str">
        <f t="shared" si="2"/>
        <v/>
      </c>
      <c r="H90" s="601" t="str">
        <f>IF(E90&lt;&gt;"",G90/'DADOS GERAIS'!$B$24,"")</f>
        <v/>
      </c>
    </row>
    <row r="91" spans="1:8" x14ac:dyDescent="0.2">
      <c r="A91" s="652"/>
      <c r="B91" s="653"/>
      <c r="C91" s="643"/>
      <c r="D91" s="643"/>
      <c r="E91" s="654"/>
      <c r="F91" s="655"/>
      <c r="G91" s="656" t="str">
        <f t="shared" si="2"/>
        <v/>
      </c>
      <c r="H91" s="601" t="str">
        <f>IF(E91&lt;&gt;"",G91/'DADOS GERAIS'!$B$24,"")</f>
        <v/>
      </c>
    </row>
    <row r="92" spans="1:8" x14ac:dyDescent="0.2">
      <c r="A92" s="652"/>
      <c r="B92" s="653"/>
      <c r="C92" s="643"/>
      <c r="D92" s="643"/>
      <c r="E92" s="654"/>
      <c r="F92" s="655"/>
      <c r="G92" s="656" t="str">
        <f t="shared" si="2"/>
        <v/>
      </c>
      <c r="H92" s="601" t="str">
        <f>IF(E92&lt;&gt;"",G92/'DADOS GERAIS'!$B$24,"")</f>
        <v/>
      </c>
    </row>
    <row r="93" spans="1:8" x14ac:dyDescent="0.2">
      <c r="A93" s="652"/>
      <c r="B93" s="653"/>
      <c r="C93" s="643"/>
      <c r="D93" s="643"/>
      <c r="E93" s="654"/>
      <c r="F93" s="655"/>
      <c r="G93" s="656" t="str">
        <f t="shared" si="2"/>
        <v/>
      </c>
      <c r="H93" s="601" t="str">
        <f>IF(E93&lt;&gt;"",G93/'DADOS GERAIS'!$B$24,"")</f>
        <v/>
      </c>
    </row>
    <row r="94" spans="1:8" x14ac:dyDescent="0.2">
      <c r="A94" s="652"/>
      <c r="B94" s="653"/>
      <c r="C94" s="643"/>
      <c r="D94" s="643"/>
      <c r="E94" s="654"/>
      <c r="F94" s="655"/>
      <c r="G94" s="656" t="str">
        <f t="shared" si="2"/>
        <v/>
      </c>
      <c r="H94" s="601" t="str">
        <f>IF(E94&lt;&gt;"",G94/'DADOS GERAIS'!$B$24,"")</f>
        <v/>
      </c>
    </row>
    <row r="95" spans="1:8" x14ac:dyDescent="0.2">
      <c r="A95" s="652"/>
      <c r="B95" s="653"/>
      <c r="C95" s="643"/>
      <c r="D95" s="643"/>
      <c r="E95" s="654"/>
      <c r="F95" s="655"/>
      <c r="G95" s="656" t="str">
        <f t="shared" si="2"/>
        <v/>
      </c>
      <c r="H95" s="601" t="str">
        <f>IF(E95&lt;&gt;"",G95/'DADOS GERAIS'!$B$24,"")</f>
        <v/>
      </c>
    </row>
    <row r="96" spans="1:8" x14ac:dyDescent="0.2">
      <c r="A96" s="652"/>
      <c r="B96" s="653"/>
      <c r="C96" s="643"/>
      <c r="D96" s="643"/>
      <c r="E96" s="654"/>
      <c r="F96" s="655"/>
      <c r="G96" s="656" t="str">
        <f t="shared" si="2"/>
        <v/>
      </c>
      <c r="H96" s="601" t="str">
        <f>IF(E96&lt;&gt;"",G96/'DADOS GERAIS'!$B$24,"")</f>
        <v/>
      </c>
    </row>
    <row r="97" spans="1:8" x14ac:dyDescent="0.2">
      <c r="A97" s="652"/>
      <c r="B97" s="653"/>
      <c r="C97" s="643"/>
      <c r="D97" s="643"/>
      <c r="E97" s="654"/>
      <c r="F97" s="655"/>
      <c r="G97" s="656" t="str">
        <f t="shared" si="2"/>
        <v/>
      </c>
      <c r="H97" s="601" t="str">
        <f>IF(E97&lt;&gt;"",G97/'DADOS GERAIS'!$B$24,"")</f>
        <v/>
      </c>
    </row>
    <row r="98" spans="1:8" x14ac:dyDescent="0.2">
      <c r="A98" s="652"/>
      <c r="B98" s="653"/>
      <c r="C98" s="643"/>
      <c r="D98" s="643"/>
      <c r="E98" s="654"/>
      <c r="F98" s="655"/>
      <c r="G98" s="656" t="str">
        <f t="shared" ref="G98:G102" si="3">IF(E98="","",E98*F98)</f>
        <v/>
      </c>
      <c r="H98" s="601" t="str">
        <f>IF(E98&lt;&gt;"",G98/'DADOS GERAIS'!$B$24,"")</f>
        <v/>
      </c>
    </row>
    <row r="99" spans="1:8" x14ac:dyDescent="0.2">
      <c r="A99" s="652"/>
      <c r="B99" s="653"/>
      <c r="C99" s="643"/>
      <c r="D99" s="643"/>
      <c r="E99" s="654"/>
      <c r="F99" s="655"/>
      <c r="G99" s="656" t="str">
        <f t="shared" si="3"/>
        <v/>
      </c>
      <c r="H99" s="601" t="str">
        <f>IF(E99&lt;&gt;"",G99/'DADOS GERAIS'!$B$24,"")</f>
        <v/>
      </c>
    </row>
    <row r="100" spans="1:8" x14ac:dyDescent="0.2">
      <c r="A100" s="652"/>
      <c r="B100" s="653"/>
      <c r="C100" s="643"/>
      <c r="D100" s="643"/>
      <c r="E100" s="654"/>
      <c r="F100" s="655"/>
      <c r="G100" s="656" t="str">
        <f t="shared" si="3"/>
        <v/>
      </c>
      <c r="H100" s="601" t="str">
        <f>IF(E100&lt;&gt;"",G100/'DADOS GERAIS'!$B$24,"")</f>
        <v/>
      </c>
    </row>
    <row r="101" spans="1:8" x14ac:dyDescent="0.2">
      <c r="A101" s="652"/>
      <c r="B101" s="653"/>
      <c r="C101" s="643"/>
      <c r="D101" s="643"/>
      <c r="E101" s="654"/>
      <c r="F101" s="655"/>
      <c r="G101" s="656" t="str">
        <f t="shared" si="3"/>
        <v/>
      </c>
      <c r="H101" s="601" t="str">
        <f>IF(E101&lt;&gt;"",G101/'DADOS GERAIS'!$B$24,"")</f>
        <v/>
      </c>
    </row>
    <row r="102" spans="1:8" x14ac:dyDescent="0.2">
      <c r="A102" s="652"/>
      <c r="B102" s="653"/>
      <c r="C102" s="643"/>
      <c r="D102" s="643"/>
      <c r="E102" s="654"/>
      <c r="F102" s="655"/>
      <c r="G102" s="656" t="str">
        <f t="shared" si="3"/>
        <v/>
      </c>
      <c r="H102" s="601" t="str">
        <f>IF(E102&lt;&gt;"",G102/'DADOS GERAIS'!$B$24,"")</f>
        <v/>
      </c>
    </row>
    <row r="103" spans="1:8" x14ac:dyDescent="0.2">
      <c r="A103" s="652"/>
      <c r="B103" s="653"/>
      <c r="C103" s="643"/>
      <c r="D103" s="643"/>
      <c r="E103" s="654"/>
      <c r="F103" s="655"/>
      <c r="G103" s="656" t="str">
        <f t="shared" si="2"/>
        <v/>
      </c>
      <c r="H103" s="601" t="str">
        <f>IF(E103&lt;&gt;"",G103/'DADOS GERAIS'!$B$24,"")</f>
        <v/>
      </c>
    </row>
    <row r="104" spans="1:8" x14ac:dyDescent="0.2">
      <c r="A104" s="652"/>
      <c r="B104" s="653"/>
      <c r="C104" s="643"/>
      <c r="D104" s="643"/>
      <c r="E104" s="654"/>
      <c r="F104" s="655"/>
      <c r="G104" s="656" t="str">
        <f t="shared" si="2"/>
        <v/>
      </c>
      <c r="H104" s="601" t="str">
        <f>IF(E104&lt;&gt;"",G104/'DADOS GERAIS'!$B$24,"")</f>
        <v/>
      </c>
    </row>
    <row r="105" spans="1:8" x14ac:dyDescent="0.2">
      <c r="A105" s="652"/>
      <c r="B105" s="653"/>
      <c r="C105" s="643"/>
      <c r="D105" s="643"/>
      <c r="E105" s="654"/>
      <c r="F105" s="655"/>
      <c r="G105" s="656" t="str">
        <f t="shared" si="2"/>
        <v/>
      </c>
      <c r="H105" s="601" t="str">
        <f>IF(E105&lt;&gt;"",G105/'DADOS GERAIS'!$B$24,"")</f>
        <v/>
      </c>
    </row>
    <row r="106" spans="1:8" x14ac:dyDescent="0.2">
      <c r="A106" s="652"/>
      <c r="B106" s="653"/>
      <c r="C106" s="643"/>
      <c r="D106" s="643"/>
      <c r="E106" s="654"/>
      <c r="F106" s="655"/>
      <c r="G106" s="656" t="str">
        <f t="shared" si="2"/>
        <v/>
      </c>
      <c r="H106" s="601" t="str">
        <f>IF(E106&lt;&gt;"",G106/'DADOS GERAIS'!$B$24,"")</f>
        <v/>
      </c>
    </row>
    <row r="107" spans="1:8" x14ac:dyDescent="0.2">
      <c r="A107" s="652"/>
      <c r="B107" s="653"/>
      <c r="C107" s="643"/>
      <c r="D107" s="643"/>
      <c r="E107" s="654"/>
      <c r="F107" s="655"/>
      <c r="G107" s="656" t="str">
        <f t="shared" si="2"/>
        <v/>
      </c>
      <c r="H107" s="601" t="str">
        <f>IF(E107&lt;&gt;"",G107/'DADOS GERAIS'!$B$24,"")</f>
        <v/>
      </c>
    </row>
    <row r="108" spans="1:8" x14ac:dyDescent="0.2">
      <c r="A108" s="652"/>
      <c r="B108" s="653"/>
      <c r="C108" s="643"/>
      <c r="D108" s="643"/>
      <c r="E108" s="654"/>
      <c r="F108" s="655"/>
      <c r="G108" s="656" t="str">
        <f t="shared" si="2"/>
        <v/>
      </c>
      <c r="H108" s="601" t="str">
        <f>IF(E108&lt;&gt;"",G108/'DADOS GERAIS'!$B$24,"")</f>
        <v/>
      </c>
    </row>
    <row r="109" spans="1:8" x14ac:dyDescent="0.2">
      <c r="A109" s="652"/>
      <c r="B109" s="653"/>
      <c r="C109" s="643"/>
      <c r="D109" s="643"/>
      <c r="E109" s="654"/>
      <c r="F109" s="655"/>
      <c r="G109" s="656" t="str">
        <f t="shared" si="2"/>
        <v/>
      </c>
      <c r="H109" s="601" t="str">
        <f>IF(E109&lt;&gt;"",G109/'DADOS GERAIS'!$B$24,"")</f>
        <v/>
      </c>
    </row>
    <row r="110" spans="1:8" x14ac:dyDescent="0.2">
      <c r="A110" s="652"/>
      <c r="B110" s="653"/>
      <c r="C110" s="643"/>
      <c r="D110" s="643"/>
      <c r="E110" s="654"/>
      <c r="F110" s="655"/>
      <c r="G110" s="656" t="str">
        <f t="shared" si="2"/>
        <v/>
      </c>
      <c r="H110" s="601" t="str">
        <f>IF(E110&lt;&gt;"",G110/'DADOS GERAIS'!$B$24,"")</f>
        <v/>
      </c>
    </row>
    <row r="111" spans="1:8" x14ac:dyDescent="0.2">
      <c r="A111" s="652"/>
      <c r="B111" s="653"/>
      <c r="C111" s="643"/>
      <c r="D111" s="643"/>
      <c r="E111" s="654"/>
      <c r="F111" s="655"/>
      <c r="G111" s="656" t="str">
        <f t="shared" si="2"/>
        <v/>
      </c>
      <c r="H111" s="601"/>
    </row>
    <row r="112" spans="1:8" x14ac:dyDescent="0.2">
      <c r="A112" s="652"/>
      <c r="B112" s="653"/>
      <c r="C112" s="643"/>
      <c r="D112" s="643"/>
      <c r="E112" s="654"/>
      <c r="F112" s="655"/>
      <c r="G112" s="656" t="str">
        <f t="shared" si="2"/>
        <v/>
      </c>
      <c r="H112" s="601" t="str">
        <f>IF(E112&lt;&gt;"",G112/'DADOS GERAIS'!$B$24,"")</f>
        <v/>
      </c>
    </row>
    <row r="113" spans="1:8" ht="15.75" customHeight="1" x14ac:dyDescent="0.2">
      <c r="A113" s="635" t="s">
        <v>30</v>
      </c>
      <c r="B113" s="648"/>
      <c r="C113" s="648"/>
      <c r="D113" s="648"/>
      <c r="E113" s="648"/>
      <c r="F113" s="648"/>
      <c r="G113" s="657">
        <f>SUM(G13:G112)</f>
        <v>0</v>
      </c>
      <c r="H113" s="658">
        <f>SUM(H13:H112)</f>
        <v>0</v>
      </c>
    </row>
    <row r="114" spans="1:8" x14ac:dyDescent="0.2">
      <c r="D114" s="413"/>
      <c r="E114" s="413"/>
    </row>
    <row r="115" spans="1:8" ht="18" x14ac:dyDescent="0.2">
      <c r="A115" s="446" t="s">
        <v>116</v>
      </c>
      <c r="D115" s="437"/>
      <c r="E115" s="437"/>
    </row>
    <row r="116" spans="1:8" x14ac:dyDescent="0.2">
      <c r="A116" s="758"/>
      <c r="B116" s="758"/>
      <c r="C116" s="758"/>
      <c r="D116" s="758"/>
      <c r="E116" s="758"/>
      <c r="F116" s="758"/>
      <c r="G116" s="758"/>
      <c r="H116" s="758"/>
    </row>
    <row r="117" spans="1:8" x14ac:dyDescent="0.2">
      <c r="A117" s="758"/>
      <c r="B117" s="758"/>
      <c r="C117" s="758"/>
      <c r="D117" s="758"/>
      <c r="E117" s="758"/>
      <c r="F117" s="758"/>
      <c r="G117" s="758"/>
      <c r="H117" s="758"/>
    </row>
    <row r="118" spans="1:8" x14ac:dyDescent="0.2">
      <c r="A118" s="758"/>
      <c r="B118" s="758"/>
      <c r="C118" s="758"/>
      <c r="D118" s="758"/>
      <c r="E118" s="758"/>
      <c r="F118" s="758"/>
      <c r="G118" s="758"/>
      <c r="H118" s="758"/>
    </row>
  </sheetData>
  <sheetProtection algorithmName="SHA-512" hashValue="XhG00B9AQJN7fJ7QRzhtjkesX0ZQncxBET2GyYfNjRlb0Nm4huLWIeUCyuJt2/+S9XEWztLvKoxLUZe2rqjf7A==" saltValue="0o8awP11YVbpohp8mb7OLA==" spinCount="100000" sheet="1" objects="1" scenarios="1"/>
  <customSheetViews>
    <customSheetView guid="{1561A5C0-98C6-4E26-BD9D-1379D6E848E5}" showGridLines="0" fitToPage="1" showRuler="0" topLeftCell="A9">
      <selection activeCell="A24" sqref="A24"/>
      <pageMargins left="0.39370078740157483" right="0.39370078740157483" top="0.78740157480314965" bottom="0.78740157480314965" header="0.31496062992125984" footer="0.31496062992125984"/>
      <printOptions horizontalCentered="1"/>
      <pageSetup paperSize="9" scale="56" orientation="landscape" horizontalDpi="4294967294" r:id="rId1"/>
      <headerFooter alignWithMargins="0">
        <oddFooter>&amp;C&amp;F&amp;R&amp;A</oddFooter>
      </headerFooter>
    </customSheetView>
  </customSheetViews>
  <mergeCells count="2">
    <mergeCell ref="A5:G5"/>
    <mergeCell ref="A116:H118"/>
  </mergeCells>
  <phoneticPr fontId="0" type="noConversion"/>
  <dataValidations xWindow="629" yWindow="678" count="4">
    <dataValidation allowBlank="1" showInputMessage="1" showErrorMessage="1" promptTitle="ALERTA" prompt="FAVOR INFORMAR QUANTIDADE TOTAL DE MATERIAL APLICADO DURANTE O PERÍODO CONTRATUAL." sqref="E13:E112" xr:uid="{00000000-0002-0000-1100-000000000000}"/>
    <dataValidation allowBlank="1" showInputMessage="1" showErrorMessage="1" promptTitle="ALERTA" prompt="OS MATERIAIS LANÇADOS NESTA GUIA FARÃO PARTE DA PRESTAÇÃO DO SERVIÇO E, DEVIDO A ISTO, FARÃO PARTE DA COMPOSIÇÃO DA BASE DE CÁLCULO DO ISS._x000a_CONSULTAR LEGISLAÇÃO VIGENTE." sqref="B13:B112" xr:uid="{00000000-0002-0000-1100-000001000000}"/>
    <dataValidation allowBlank="1" showErrorMessage="1" promptTitle="ALERTA" prompt="OS MATERIAIS LANÇADOS NESTA GUIA FARÃO PARTE DA PRESTAÇÃO DO SERVIÇO E, DEVIDO A ISTO, FARÃO PARTE DA COMPOSIÇÃO DA BASE DE CÁLCULO DO ISS._x000a_CONSULTAR LEGISLAÇÃO VIGENTE." sqref="A13:A112" xr:uid="{00000000-0002-0000-1100-000002000000}"/>
    <dataValidation type="list" allowBlank="1" showErrorMessage="1" promptTitle="ALERTA" prompt="OS MATERIAIS LANÇADOS NESTA GUIA FARÃO PARTE DA PRESTAÇÃO DO SERVIÇO E, DEVIDO A ISTO, FARÃO PARTE DA COMPOSIÇÃO DA BASE DE CÁLCULO DO ISS._x000a_CONSULTAR LEGISLAÇÃO VIGENTE." sqref="C13:C112" xr:uid="{00000000-0002-0000-1100-000003000000}">
      <formula1>"Material de Consumo,Material de Aplicação"</formula1>
    </dataValidation>
  </dataValidations>
  <printOptions horizontalCentered="1"/>
  <pageMargins left="0.39370078740157483" right="0.39370078740157483" top="0.39370078740157483" bottom="0.59055118110236227" header="0.19685039370078741" footer="0.19685039370078741"/>
  <pageSetup paperSize="9" scale="50" fitToHeight="2" orientation="portrait" horizontalDpi="4294967294" r:id="rId2"/>
  <headerFooter alignWithMargins="0">
    <oddFooter>&amp;L&amp;D&amp;CDFP Simplificado Rev.4&amp;Rpágina &amp;P de &amp;N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27">
    <pageSetUpPr fitToPage="1"/>
  </sheetPr>
  <dimension ref="A1:F118"/>
  <sheetViews>
    <sheetView showGridLines="0" showRowColHeaders="0" zoomScale="80" zoomScaleNormal="80" zoomScaleSheetLayoutView="50" workbookViewId="0">
      <pane ySplit="7" topLeftCell="A8" activePane="bottomLeft" state="frozen"/>
      <selection activeCell="B17" sqref="B17"/>
      <selection pane="bottomLeft" activeCell="A13" sqref="A13"/>
    </sheetView>
  </sheetViews>
  <sheetFormatPr defaultColWidth="9.140625" defaultRowHeight="15" x14ac:dyDescent="0.2"/>
  <cols>
    <col min="1" max="1" width="60.7109375" style="406" customWidth="1"/>
    <col min="2" max="6" width="22.7109375" style="406" customWidth="1"/>
    <col min="7" max="16384" width="9.140625" style="406"/>
  </cols>
  <sheetData>
    <row r="1" spans="1:6" ht="15.75" customHeight="1" x14ac:dyDescent="0.2">
      <c r="A1" s="404"/>
      <c r="B1" s="405"/>
      <c r="D1" s="407"/>
    </row>
    <row r="2" spans="1:6" ht="12.75" customHeight="1" x14ac:dyDescent="0.2">
      <c r="A2" s="409"/>
      <c r="B2" s="405"/>
    </row>
    <row r="3" spans="1:6" ht="15.75" customHeight="1" x14ac:dyDescent="0.2">
      <c r="A3" s="409"/>
      <c r="B3" s="405"/>
    </row>
    <row r="4" spans="1:6" ht="15" customHeight="1" x14ac:dyDescent="0.2">
      <c r="A4" s="442">
        <f>'DADOS GERAIS'!A4</f>
        <v>0</v>
      </c>
      <c r="B4" s="455"/>
      <c r="C4" s="456"/>
      <c r="D4" s="456"/>
      <c r="E4" s="456"/>
      <c r="F4" s="456"/>
    </row>
    <row r="5" spans="1:6" ht="15.75" customHeight="1" x14ac:dyDescent="0.35">
      <c r="A5" s="757">
        <f>'DADOS GERAIS'!$A$5</f>
        <v>0</v>
      </c>
      <c r="B5" s="757"/>
      <c r="C5" s="757"/>
      <c r="D5" s="757"/>
      <c r="E5" s="757"/>
      <c r="F5" s="757"/>
    </row>
    <row r="6" spans="1:6" ht="15.75" customHeight="1" x14ac:dyDescent="0.2">
      <c r="A6" s="442" t="str">
        <f>'DADOS GERAIS'!$A$6</f>
        <v xml:space="preserve"> Nº </v>
      </c>
      <c r="B6" s="457"/>
      <c r="C6" s="458"/>
      <c r="D6" s="458"/>
      <c r="E6" s="456"/>
      <c r="F6" s="456"/>
    </row>
    <row r="7" spans="1:6" ht="15.75" customHeight="1" x14ac:dyDescent="0.2">
      <c r="A7" s="443" t="s">
        <v>158</v>
      </c>
      <c r="B7" s="459"/>
      <c r="C7" s="460"/>
      <c r="D7" s="460"/>
      <c r="E7" s="462"/>
      <c r="F7" s="456"/>
    </row>
    <row r="8" spans="1:6" ht="15.75" customHeight="1" thickBot="1" x14ac:dyDescent="0.25">
      <c r="B8" s="412"/>
      <c r="C8" s="413"/>
      <c r="D8" s="413"/>
    </row>
    <row r="9" spans="1:6" ht="15.75" customHeight="1" x14ac:dyDescent="0.2">
      <c r="A9" s="659" t="s">
        <v>159</v>
      </c>
      <c r="B9" s="660" t="str">
        <f>'DADOS GERAIS'!C17&amp;" / MÊS"</f>
        <v xml:space="preserve"> / MÊS</v>
      </c>
      <c r="C9" s="661" t="str">
        <f>'DADOS GERAIS'!C17&amp;" / CONTRATO"</f>
        <v xml:space="preserve"> / CONTRATO</v>
      </c>
      <c r="D9" s="413"/>
    </row>
    <row r="10" spans="1:6" ht="24.95" customHeight="1" thickBot="1" x14ac:dyDescent="0.25">
      <c r="A10" s="662" t="s">
        <v>160</v>
      </c>
      <c r="B10" s="663">
        <f>F113</f>
        <v>0</v>
      </c>
      <c r="C10" s="664">
        <f>IF(B10=0,0,B10*'DADOS GERAIS'!$B$24)</f>
        <v>0</v>
      </c>
      <c r="D10" s="452"/>
    </row>
    <row r="11" spans="1:6" ht="24.95" customHeight="1" thickBot="1" x14ac:dyDescent="0.25">
      <c r="A11" s="418"/>
      <c r="B11" s="412"/>
      <c r="C11" s="413"/>
      <c r="D11" s="413"/>
    </row>
    <row r="12" spans="1:6" ht="24.95" customHeight="1" x14ac:dyDescent="0.2">
      <c r="A12" s="665" t="s">
        <v>0</v>
      </c>
      <c r="B12" s="666" t="s">
        <v>379</v>
      </c>
      <c r="C12" s="666" t="s">
        <v>378</v>
      </c>
      <c r="D12" s="666" t="str">
        <f>"CUSTO UNITÁRIO ("&amp;'DADOS GERAIS'!C17&amp;")"</f>
        <v>CUSTO UNITÁRIO ()</v>
      </c>
      <c r="E12" s="667" t="str">
        <f>'DADOS GERAIS'!C17&amp;" / CONTRATO"</f>
        <v xml:space="preserve"> / CONTRATO</v>
      </c>
      <c r="F12" s="668" t="str">
        <f>'DADOS GERAIS'!C17&amp;" / MÊS"</f>
        <v xml:space="preserve"> / MÊS</v>
      </c>
    </row>
    <row r="13" spans="1:6" x14ac:dyDescent="0.2">
      <c r="A13" s="669"/>
      <c r="B13" s="643"/>
      <c r="C13" s="670"/>
      <c r="D13" s="670"/>
      <c r="E13" s="632" t="str">
        <f t="shared" ref="E13:E112" si="0">IF(C13&lt;&gt;"",C13*D13,"")</f>
        <v/>
      </c>
      <c r="F13" s="671" t="str">
        <f>IF(C13&lt;&gt;"",E13/'DADOS GERAIS'!$B$24,"")</f>
        <v/>
      </c>
    </row>
    <row r="14" spans="1:6" x14ac:dyDescent="0.2">
      <c r="A14" s="669"/>
      <c r="B14" s="643"/>
      <c r="C14" s="670"/>
      <c r="D14" s="670"/>
      <c r="E14" s="632" t="str">
        <f t="shared" ref="E14:E63" si="1">IF(C14&lt;&gt;"",C14*D14,"")</f>
        <v/>
      </c>
      <c r="F14" s="671" t="str">
        <f>IF(C14&lt;&gt;"",E14/'DADOS GERAIS'!$B$24,"")</f>
        <v/>
      </c>
    </row>
    <row r="15" spans="1:6" x14ac:dyDescent="0.2">
      <c r="A15" s="669"/>
      <c r="B15" s="643"/>
      <c r="C15" s="670"/>
      <c r="D15" s="670"/>
      <c r="E15" s="632" t="str">
        <f t="shared" si="1"/>
        <v/>
      </c>
      <c r="F15" s="671" t="str">
        <f>IF(C15&lt;&gt;"",E15/'DADOS GERAIS'!$B$24,"")</f>
        <v/>
      </c>
    </row>
    <row r="16" spans="1:6" x14ac:dyDescent="0.2">
      <c r="A16" s="669"/>
      <c r="B16" s="643"/>
      <c r="C16" s="670"/>
      <c r="D16" s="670"/>
      <c r="E16" s="632" t="str">
        <f t="shared" si="1"/>
        <v/>
      </c>
      <c r="F16" s="671" t="str">
        <f>IF(C16&lt;&gt;"",E16/'DADOS GERAIS'!$B$24,"")</f>
        <v/>
      </c>
    </row>
    <row r="17" spans="1:6" x14ac:dyDescent="0.2">
      <c r="A17" s="669"/>
      <c r="B17" s="643"/>
      <c r="C17" s="670"/>
      <c r="D17" s="670"/>
      <c r="E17" s="632" t="str">
        <f t="shared" si="1"/>
        <v/>
      </c>
      <c r="F17" s="671" t="str">
        <f>IF(C17&lt;&gt;"",E17/'DADOS GERAIS'!$B$24,"")</f>
        <v/>
      </c>
    </row>
    <row r="18" spans="1:6" x14ac:dyDescent="0.2">
      <c r="A18" s="669"/>
      <c r="B18" s="643"/>
      <c r="C18" s="670"/>
      <c r="D18" s="670"/>
      <c r="E18" s="632" t="str">
        <f t="shared" si="1"/>
        <v/>
      </c>
      <c r="F18" s="671" t="str">
        <f>IF(C18&lt;&gt;"",E18/'DADOS GERAIS'!$B$24,"")</f>
        <v/>
      </c>
    </row>
    <row r="19" spans="1:6" x14ac:dyDescent="0.2">
      <c r="A19" s="669"/>
      <c r="B19" s="643"/>
      <c r="C19" s="670"/>
      <c r="D19" s="670"/>
      <c r="E19" s="632" t="str">
        <f t="shared" si="1"/>
        <v/>
      </c>
      <c r="F19" s="671" t="str">
        <f>IF(C19&lt;&gt;"",E19/'DADOS GERAIS'!$B$24,"")</f>
        <v/>
      </c>
    </row>
    <row r="20" spans="1:6" x14ac:dyDescent="0.2">
      <c r="A20" s="669"/>
      <c r="B20" s="643"/>
      <c r="C20" s="670"/>
      <c r="D20" s="670"/>
      <c r="E20" s="632" t="str">
        <f t="shared" si="1"/>
        <v/>
      </c>
      <c r="F20" s="671" t="str">
        <f>IF(C20&lt;&gt;"",E20/'DADOS GERAIS'!$B$24,"")</f>
        <v/>
      </c>
    </row>
    <row r="21" spans="1:6" x14ac:dyDescent="0.2">
      <c r="A21" s="669"/>
      <c r="B21" s="643"/>
      <c r="C21" s="670"/>
      <c r="D21" s="670"/>
      <c r="E21" s="632" t="str">
        <f t="shared" si="1"/>
        <v/>
      </c>
      <c r="F21" s="671" t="str">
        <f>IF(C21&lt;&gt;"",E21/'DADOS GERAIS'!$B$24,"")</f>
        <v/>
      </c>
    </row>
    <row r="22" spans="1:6" x14ac:dyDescent="0.2">
      <c r="A22" s="669"/>
      <c r="B22" s="643"/>
      <c r="C22" s="670"/>
      <c r="D22" s="670"/>
      <c r="E22" s="632" t="str">
        <f t="shared" si="1"/>
        <v/>
      </c>
      <c r="F22" s="671" t="str">
        <f>IF(C22&lt;&gt;"",E22/'DADOS GERAIS'!$B$24,"")</f>
        <v/>
      </c>
    </row>
    <row r="23" spans="1:6" x14ac:dyDescent="0.2">
      <c r="A23" s="669"/>
      <c r="B23" s="643"/>
      <c r="C23" s="670"/>
      <c r="D23" s="670"/>
      <c r="E23" s="632" t="str">
        <f t="shared" si="1"/>
        <v/>
      </c>
      <c r="F23" s="671" t="str">
        <f>IF(C23&lt;&gt;"",E23/'DADOS GERAIS'!$B$24,"")</f>
        <v/>
      </c>
    </row>
    <row r="24" spans="1:6" x14ac:dyDescent="0.2">
      <c r="A24" s="669"/>
      <c r="B24" s="643"/>
      <c r="C24" s="670"/>
      <c r="D24" s="670"/>
      <c r="E24" s="632" t="str">
        <f t="shared" si="1"/>
        <v/>
      </c>
      <c r="F24" s="671" t="str">
        <f>IF(C24&lt;&gt;"",E24/'DADOS GERAIS'!$B$24,"")</f>
        <v/>
      </c>
    </row>
    <row r="25" spans="1:6" x14ac:dyDescent="0.2">
      <c r="A25" s="669"/>
      <c r="B25" s="643"/>
      <c r="C25" s="670"/>
      <c r="D25" s="670"/>
      <c r="E25" s="632" t="str">
        <f t="shared" si="1"/>
        <v/>
      </c>
      <c r="F25" s="671" t="str">
        <f>IF(C25&lt;&gt;"",E25/'DADOS GERAIS'!$B$24,"")</f>
        <v/>
      </c>
    </row>
    <row r="26" spans="1:6" x14ac:dyDescent="0.2">
      <c r="A26" s="669"/>
      <c r="B26" s="643"/>
      <c r="C26" s="670"/>
      <c r="D26" s="670"/>
      <c r="E26" s="632" t="str">
        <f t="shared" si="1"/>
        <v/>
      </c>
      <c r="F26" s="671" t="str">
        <f>IF(C26&lt;&gt;"",E26/'DADOS GERAIS'!$B$24,"")</f>
        <v/>
      </c>
    </row>
    <row r="27" spans="1:6" x14ac:dyDescent="0.2">
      <c r="A27" s="669"/>
      <c r="B27" s="643"/>
      <c r="C27" s="670"/>
      <c r="D27" s="670"/>
      <c r="E27" s="632" t="str">
        <f t="shared" si="1"/>
        <v/>
      </c>
      <c r="F27" s="671" t="str">
        <f>IF(C27&lt;&gt;"",E27/'DADOS GERAIS'!$B$24,"")</f>
        <v/>
      </c>
    </row>
    <row r="28" spans="1:6" x14ac:dyDescent="0.2">
      <c r="A28" s="669"/>
      <c r="B28" s="643"/>
      <c r="C28" s="670"/>
      <c r="D28" s="670"/>
      <c r="E28" s="632" t="str">
        <f t="shared" si="1"/>
        <v/>
      </c>
      <c r="F28" s="671" t="str">
        <f>IF(C28&lt;&gt;"",E28/'DADOS GERAIS'!$B$24,"")</f>
        <v/>
      </c>
    </row>
    <row r="29" spans="1:6" x14ac:dyDescent="0.2">
      <c r="A29" s="669"/>
      <c r="B29" s="643"/>
      <c r="C29" s="670"/>
      <c r="D29" s="670"/>
      <c r="E29" s="632" t="str">
        <f t="shared" si="1"/>
        <v/>
      </c>
      <c r="F29" s="671" t="str">
        <f>IF(C29&lt;&gt;"",E29/'DADOS GERAIS'!$B$24,"")</f>
        <v/>
      </c>
    </row>
    <row r="30" spans="1:6" x14ac:dyDescent="0.2">
      <c r="A30" s="669"/>
      <c r="B30" s="643"/>
      <c r="C30" s="670"/>
      <c r="D30" s="670"/>
      <c r="E30" s="632" t="str">
        <f t="shared" si="1"/>
        <v/>
      </c>
      <c r="F30" s="671" t="str">
        <f>IF(C30&lt;&gt;"",E30/'DADOS GERAIS'!$B$24,"")</f>
        <v/>
      </c>
    </row>
    <row r="31" spans="1:6" x14ac:dyDescent="0.2">
      <c r="A31" s="669"/>
      <c r="B31" s="643"/>
      <c r="C31" s="670"/>
      <c r="D31" s="670"/>
      <c r="E31" s="632" t="str">
        <f t="shared" si="1"/>
        <v/>
      </c>
      <c r="F31" s="671" t="str">
        <f>IF(C31&lt;&gt;"",E31/'DADOS GERAIS'!$B$24,"")</f>
        <v/>
      </c>
    </row>
    <row r="32" spans="1:6" x14ac:dyDescent="0.2">
      <c r="A32" s="669"/>
      <c r="B32" s="643"/>
      <c r="C32" s="670"/>
      <c r="D32" s="670"/>
      <c r="E32" s="632" t="str">
        <f t="shared" si="1"/>
        <v/>
      </c>
      <c r="F32" s="671" t="str">
        <f>IF(C32&lt;&gt;"",E32/'DADOS GERAIS'!$B$24,"")</f>
        <v/>
      </c>
    </row>
    <row r="33" spans="1:6" x14ac:dyDescent="0.2">
      <c r="A33" s="669"/>
      <c r="B33" s="643"/>
      <c r="C33" s="670"/>
      <c r="D33" s="670"/>
      <c r="E33" s="632" t="str">
        <f t="shared" si="1"/>
        <v/>
      </c>
      <c r="F33" s="671" t="str">
        <f>IF(C33&lt;&gt;"",E33/'DADOS GERAIS'!$B$24,"")</f>
        <v/>
      </c>
    </row>
    <row r="34" spans="1:6" x14ac:dyDescent="0.2">
      <c r="A34" s="669"/>
      <c r="B34" s="643"/>
      <c r="C34" s="670"/>
      <c r="D34" s="670"/>
      <c r="E34" s="632" t="str">
        <f t="shared" si="1"/>
        <v/>
      </c>
      <c r="F34" s="671" t="str">
        <f>IF(C34&lt;&gt;"",E34/'DADOS GERAIS'!$B$24,"")</f>
        <v/>
      </c>
    </row>
    <row r="35" spans="1:6" x14ac:dyDescent="0.2">
      <c r="A35" s="669"/>
      <c r="B35" s="643"/>
      <c r="C35" s="670"/>
      <c r="D35" s="670"/>
      <c r="E35" s="632" t="str">
        <f t="shared" si="1"/>
        <v/>
      </c>
      <c r="F35" s="671" t="str">
        <f>IF(C35&lt;&gt;"",E35/'DADOS GERAIS'!$B$24,"")</f>
        <v/>
      </c>
    </row>
    <row r="36" spans="1:6" x14ac:dyDescent="0.2">
      <c r="A36" s="669"/>
      <c r="B36" s="643"/>
      <c r="C36" s="670"/>
      <c r="D36" s="670"/>
      <c r="E36" s="632" t="str">
        <f t="shared" si="1"/>
        <v/>
      </c>
      <c r="F36" s="671" t="str">
        <f>IF(C36&lt;&gt;"",E36/'DADOS GERAIS'!$B$24,"")</f>
        <v/>
      </c>
    </row>
    <row r="37" spans="1:6" x14ac:dyDescent="0.2">
      <c r="A37" s="669"/>
      <c r="B37" s="643"/>
      <c r="C37" s="670"/>
      <c r="D37" s="670"/>
      <c r="E37" s="632" t="str">
        <f t="shared" si="1"/>
        <v/>
      </c>
      <c r="F37" s="671" t="str">
        <f>IF(C37&lt;&gt;"",E37/'DADOS GERAIS'!$B$24,"")</f>
        <v/>
      </c>
    </row>
    <row r="38" spans="1:6" x14ac:dyDescent="0.2">
      <c r="A38" s="669"/>
      <c r="B38" s="643"/>
      <c r="C38" s="670"/>
      <c r="D38" s="670"/>
      <c r="E38" s="632" t="str">
        <f t="shared" si="1"/>
        <v/>
      </c>
      <c r="F38" s="671" t="str">
        <f>IF(C38&lt;&gt;"",E38/'DADOS GERAIS'!$B$24,"")</f>
        <v/>
      </c>
    </row>
    <row r="39" spans="1:6" x14ac:dyDescent="0.2">
      <c r="A39" s="669"/>
      <c r="B39" s="643"/>
      <c r="C39" s="670"/>
      <c r="D39" s="670"/>
      <c r="E39" s="632" t="str">
        <f t="shared" si="1"/>
        <v/>
      </c>
      <c r="F39" s="671" t="str">
        <f>IF(C39&lt;&gt;"",E39/'DADOS GERAIS'!$B$24,"")</f>
        <v/>
      </c>
    </row>
    <row r="40" spans="1:6" x14ac:dyDescent="0.2">
      <c r="A40" s="669"/>
      <c r="B40" s="643"/>
      <c r="C40" s="670"/>
      <c r="D40" s="670"/>
      <c r="E40" s="632" t="str">
        <f t="shared" si="1"/>
        <v/>
      </c>
      <c r="F40" s="671" t="str">
        <f>IF(C40&lt;&gt;"",E40/'DADOS GERAIS'!$B$24,"")</f>
        <v/>
      </c>
    </row>
    <row r="41" spans="1:6" x14ac:dyDescent="0.2">
      <c r="A41" s="669"/>
      <c r="B41" s="643"/>
      <c r="C41" s="670"/>
      <c r="D41" s="670"/>
      <c r="E41" s="632" t="str">
        <f t="shared" si="1"/>
        <v/>
      </c>
      <c r="F41" s="671" t="str">
        <f>IF(C41&lt;&gt;"",E41/'DADOS GERAIS'!$B$24,"")</f>
        <v/>
      </c>
    </row>
    <row r="42" spans="1:6" x14ac:dyDescent="0.2">
      <c r="A42" s="669"/>
      <c r="B42" s="643"/>
      <c r="C42" s="670"/>
      <c r="D42" s="670"/>
      <c r="E42" s="632" t="str">
        <f t="shared" si="1"/>
        <v/>
      </c>
      <c r="F42" s="671" t="str">
        <f>IF(C42&lt;&gt;"",E42/'DADOS GERAIS'!$B$24,"")</f>
        <v/>
      </c>
    </row>
    <row r="43" spans="1:6" x14ac:dyDescent="0.2">
      <c r="A43" s="669"/>
      <c r="B43" s="643"/>
      <c r="C43" s="670"/>
      <c r="D43" s="670"/>
      <c r="E43" s="632" t="str">
        <f t="shared" si="1"/>
        <v/>
      </c>
      <c r="F43" s="671" t="str">
        <f>IF(C43&lt;&gt;"",E43/'DADOS GERAIS'!$B$24,"")</f>
        <v/>
      </c>
    </row>
    <row r="44" spans="1:6" x14ac:dyDescent="0.2">
      <c r="A44" s="669"/>
      <c r="B44" s="643"/>
      <c r="C44" s="670"/>
      <c r="D44" s="670"/>
      <c r="E44" s="632" t="str">
        <f t="shared" si="1"/>
        <v/>
      </c>
      <c r="F44" s="671" t="str">
        <f>IF(C44&lt;&gt;"",E44/'DADOS GERAIS'!$B$24,"")</f>
        <v/>
      </c>
    </row>
    <row r="45" spans="1:6" x14ac:dyDescent="0.2">
      <c r="A45" s="669"/>
      <c r="B45" s="643"/>
      <c r="C45" s="670"/>
      <c r="D45" s="670"/>
      <c r="E45" s="632" t="str">
        <f t="shared" si="1"/>
        <v/>
      </c>
      <c r="F45" s="671" t="str">
        <f>IF(C45&lt;&gt;"",E45/'DADOS GERAIS'!$B$24,"")</f>
        <v/>
      </c>
    </row>
    <row r="46" spans="1:6" x14ac:dyDescent="0.2">
      <c r="A46" s="669"/>
      <c r="B46" s="643"/>
      <c r="C46" s="670"/>
      <c r="D46" s="670"/>
      <c r="E46" s="632" t="str">
        <f t="shared" si="1"/>
        <v/>
      </c>
      <c r="F46" s="671" t="str">
        <f>IF(C46&lt;&gt;"",E46/'DADOS GERAIS'!$B$24,"")</f>
        <v/>
      </c>
    </row>
    <row r="47" spans="1:6" x14ac:dyDescent="0.2">
      <c r="A47" s="669"/>
      <c r="B47" s="643"/>
      <c r="C47" s="670"/>
      <c r="D47" s="670"/>
      <c r="E47" s="632" t="str">
        <f t="shared" si="1"/>
        <v/>
      </c>
      <c r="F47" s="671" t="str">
        <f>IF(C47&lt;&gt;"",E47/'DADOS GERAIS'!$B$24,"")</f>
        <v/>
      </c>
    </row>
    <row r="48" spans="1:6" x14ac:dyDescent="0.2">
      <c r="A48" s="669"/>
      <c r="B48" s="643"/>
      <c r="C48" s="670"/>
      <c r="D48" s="670"/>
      <c r="E48" s="632" t="str">
        <f t="shared" si="1"/>
        <v/>
      </c>
      <c r="F48" s="671" t="str">
        <f>IF(C48&lt;&gt;"",E48/'DADOS GERAIS'!$B$24,"")</f>
        <v/>
      </c>
    </row>
    <row r="49" spans="1:6" x14ac:dyDescent="0.2">
      <c r="A49" s="669"/>
      <c r="B49" s="643"/>
      <c r="C49" s="670"/>
      <c r="D49" s="670"/>
      <c r="E49" s="632" t="str">
        <f t="shared" si="1"/>
        <v/>
      </c>
      <c r="F49" s="671" t="str">
        <f>IF(C49&lt;&gt;"",E49/'DADOS GERAIS'!$B$24,"")</f>
        <v/>
      </c>
    </row>
    <row r="50" spans="1:6" x14ac:dyDescent="0.2">
      <c r="A50" s="669"/>
      <c r="B50" s="643"/>
      <c r="C50" s="670"/>
      <c r="D50" s="670"/>
      <c r="E50" s="632" t="str">
        <f t="shared" si="1"/>
        <v/>
      </c>
      <c r="F50" s="671" t="str">
        <f>IF(C50&lt;&gt;"",E50/'DADOS GERAIS'!$B$24,"")</f>
        <v/>
      </c>
    </row>
    <row r="51" spans="1:6" x14ac:dyDescent="0.2">
      <c r="A51" s="669"/>
      <c r="B51" s="643"/>
      <c r="C51" s="670"/>
      <c r="D51" s="670"/>
      <c r="E51" s="632" t="str">
        <f t="shared" si="1"/>
        <v/>
      </c>
      <c r="F51" s="671" t="str">
        <f>IF(C51&lt;&gt;"",E51/'DADOS GERAIS'!$B$24,"")</f>
        <v/>
      </c>
    </row>
    <row r="52" spans="1:6" x14ac:dyDescent="0.2">
      <c r="A52" s="669"/>
      <c r="B52" s="643"/>
      <c r="C52" s="670"/>
      <c r="D52" s="670"/>
      <c r="E52" s="632" t="str">
        <f t="shared" si="1"/>
        <v/>
      </c>
      <c r="F52" s="671" t="str">
        <f>IF(C52&lt;&gt;"",E52/'DADOS GERAIS'!$B$24,"")</f>
        <v/>
      </c>
    </row>
    <row r="53" spans="1:6" x14ac:dyDescent="0.2">
      <c r="A53" s="669"/>
      <c r="B53" s="643"/>
      <c r="C53" s="670"/>
      <c r="D53" s="670"/>
      <c r="E53" s="632" t="str">
        <f t="shared" si="1"/>
        <v/>
      </c>
      <c r="F53" s="671" t="str">
        <f>IF(C53&lt;&gt;"",E53/'DADOS GERAIS'!$B$24,"")</f>
        <v/>
      </c>
    </row>
    <row r="54" spans="1:6" x14ac:dyDescent="0.2">
      <c r="A54" s="669"/>
      <c r="B54" s="643"/>
      <c r="C54" s="670"/>
      <c r="D54" s="670"/>
      <c r="E54" s="632" t="str">
        <f t="shared" si="1"/>
        <v/>
      </c>
      <c r="F54" s="671" t="str">
        <f>IF(C54&lt;&gt;"",E54/'DADOS GERAIS'!$B$24,"")</f>
        <v/>
      </c>
    </row>
    <row r="55" spans="1:6" x14ac:dyDescent="0.2">
      <c r="A55" s="669"/>
      <c r="B55" s="643"/>
      <c r="C55" s="670"/>
      <c r="D55" s="670"/>
      <c r="E55" s="632" t="str">
        <f t="shared" si="1"/>
        <v/>
      </c>
      <c r="F55" s="671" t="str">
        <f>IF(C55&lt;&gt;"",E55/'DADOS GERAIS'!$B$24,"")</f>
        <v/>
      </c>
    </row>
    <row r="56" spans="1:6" x14ac:dyDescent="0.2">
      <c r="A56" s="669"/>
      <c r="B56" s="643"/>
      <c r="C56" s="670"/>
      <c r="D56" s="670"/>
      <c r="E56" s="632" t="str">
        <f t="shared" si="1"/>
        <v/>
      </c>
      <c r="F56" s="671" t="str">
        <f>IF(C56&lt;&gt;"",E56/'DADOS GERAIS'!$B$24,"")</f>
        <v/>
      </c>
    </row>
    <row r="57" spans="1:6" x14ac:dyDescent="0.2">
      <c r="A57" s="669"/>
      <c r="B57" s="643"/>
      <c r="C57" s="670"/>
      <c r="D57" s="670"/>
      <c r="E57" s="632" t="str">
        <f t="shared" si="1"/>
        <v/>
      </c>
      <c r="F57" s="671" t="str">
        <f>IF(C57&lt;&gt;"",E57/'DADOS GERAIS'!$B$24,"")</f>
        <v/>
      </c>
    </row>
    <row r="58" spans="1:6" x14ac:dyDescent="0.2">
      <c r="A58" s="669"/>
      <c r="B58" s="643"/>
      <c r="C58" s="670"/>
      <c r="D58" s="670"/>
      <c r="E58" s="632" t="str">
        <f t="shared" si="1"/>
        <v/>
      </c>
      <c r="F58" s="671" t="str">
        <f>IF(C58&lt;&gt;"",E58/'DADOS GERAIS'!$B$24,"")</f>
        <v/>
      </c>
    </row>
    <row r="59" spans="1:6" x14ac:dyDescent="0.2">
      <c r="A59" s="669"/>
      <c r="B59" s="643"/>
      <c r="C59" s="670"/>
      <c r="D59" s="670"/>
      <c r="E59" s="632" t="str">
        <f t="shared" si="1"/>
        <v/>
      </c>
      <c r="F59" s="671" t="str">
        <f>IF(C59&lt;&gt;"",E59/'DADOS GERAIS'!$B$24,"")</f>
        <v/>
      </c>
    </row>
    <row r="60" spans="1:6" x14ac:dyDescent="0.2">
      <c r="A60" s="669"/>
      <c r="B60" s="643"/>
      <c r="C60" s="670"/>
      <c r="D60" s="670"/>
      <c r="E60" s="632" t="str">
        <f t="shared" si="1"/>
        <v/>
      </c>
      <c r="F60" s="671" t="str">
        <f>IF(C60&lt;&gt;"",E60/'DADOS GERAIS'!$B$24,"")</f>
        <v/>
      </c>
    </row>
    <row r="61" spans="1:6" x14ac:dyDescent="0.2">
      <c r="A61" s="669"/>
      <c r="B61" s="643"/>
      <c r="C61" s="670"/>
      <c r="D61" s="670"/>
      <c r="E61" s="632" t="str">
        <f t="shared" ref="E61:E62" si="2">IF(C61&lt;&gt;"",C61*D61,"")</f>
        <v/>
      </c>
      <c r="F61" s="671"/>
    </row>
    <row r="62" spans="1:6" x14ac:dyDescent="0.2">
      <c r="A62" s="669"/>
      <c r="B62" s="643"/>
      <c r="C62" s="670"/>
      <c r="D62" s="670"/>
      <c r="E62" s="632" t="str">
        <f t="shared" si="2"/>
        <v/>
      </c>
      <c r="F62" s="671" t="str">
        <f>IF(C62&lt;&gt;"",E62/'DADOS GERAIS'!$B$24,"")</f>
        <v/>
      </c>
    </row>
    <row r="63" spans="1:6" x14ac:dyDescent="0.2">
      <c r="A63" s="669"/>
      <c r="B63" s="643"/>
      <c r="C63" s="670"/>
      <c r="D63" s="670"/>
      <c r="E63" s="632" t="str">
        <f t="shared" si="1"/>
        <v/>
      </c>
      <c r="F63" s="671"/>
    </row>
    <row r="64" spans="1:6" x14ac:dyDescent="0.2">
      <c r="A64" s="669"/>
      <c r="B64" s="643"/>
      <c r="C64" s="670"/>
      <c r="D64" s="670"/>
      <c r="E64" s="632" t="str">
        <f t="shared" si="0"/>
        <v/>
      </c>
      <c r="F64" s="671" t="str">
        <f>IF(C64&lt;&gt;"",E64/'DADOS GERAIS'!$B$24,"")</f>
        <v/>
      </c>
    </row>
    <row r="65" spans="1:6" x14ac:dyDescent="0.2">
      <c r="A65" s="669"/>
      <c r="B65" s="643"/>
      <c r="C65" s="670"/>
      <c r="D65" s="670"/>
      <c r="E65" s="632" t="str">
        <f t="shared" si="0"/>
        <v/>
      </c>
      <c r="F65" s="671" t="str">
        <f>IF(C65&lt;&gt;"",E65/'DADOS GERAIS'!$B$24,"")</f>
        <v/>
      </c>
    </row>
    <row r="66" spans="1:6" x14ac:dyDescent="0.2">
      <c r="A66" s="669"/>
      <c r="B66" s="643"/>
      <c r="C66" s="670"/>
      <c r="D66" s="670"/>
      <c r="E66" s="632" t="str">
        <f t="shared" si="0"/>
        <v/>
      </c>
      <c r="F66" s="671" t="str">
        <f>IF(C66&lt;&gt;"",E66/'DADOS GERAIS'!$B$24,"")</f>
        <v/>
      </c>
    </row>
    <row r="67" spans="1:6" x14ac:dyDescent="0.2">
      <c r="A67" s="669"/>
      <c r="B67" s="643"/>
      <c r="C67" s="670"/>
      <c r="D67" s="670"/>
      <c r="E67" s="632" t="str">
        <f t="shared" si="0"/>
        <v/>
      </c>
      <c r="F67" s="671" t="str">
        <f>IF(C67&lt;&gt;"",E67/'DADOS GERAIS'!$B$24,"")</f>
        <v/>
      </c>
    </row>
    <row r="68" spans="1:6" x14ac:dyDescent="0.2">
      <c r="A68" s="669"/>
      <c r="B68" s="643"/>
      <c r="C68" s="670"/>
      <c r="D68" s="670"/>
      <c r="E68" s="632" t="str">
        <f t="shared" si="0"/>
        <v/>
      </c>
      <c r="F68" s="671" t="str">
        <f>IF(C68&lt;&gt;"",E68/'DADOS GERAIS'!$B$24,"")</f>
        <v/>
      </c>
    </row>
    <row r="69" spans="1:6" x14ac:dyDescent="0.2">
      <c r="A69" s="669"/>
      <c r="B69" s="643"/>
      <c r="C69" s="670"/>
      <c r="D69" s="670"/>
      <c r="E69" s="632" t="str">
        <f t="shared" si="0"/>
        <v/>
      </c>
      <c r="F69" s="671" t="str">
        <f>IF(C69&lt;&gt;"",E69/'DADOS GERAIS'!$B$24,"")</f>
        <v/>
      </c>
    </row>
    <row r="70" spans="1:6" x14ac:dyDescent="0.2">
      <c r="A70" s="669"/>
      <c r="B70" s="643"/>
      <c r="C70" s="670"/>
      <c r="D70" s="670"/>
      <c r="E70" s="632" t="str">
        <f t="shared" si="0"/>
        <v/>
      </c>
      <c r="F70" s="671" t="str">
        <f>IF(C70&lt;&gt;"",E70/'DADOS GERAIS'!$B$24,"")</f>
        <v/>
      </c>
    </row>
    <row r="71" spans="1:6" x14ac:dyDescent="0.2">
      <c r="A71" s="669"/>
      <c r="B71" s="643"/>
      <c r="C71" s="670"/>
      <c r="D71" s="670"/>
      <c r="E71" s="632" t="str">
        <f t="shared" si="0"/>
        <v/>
      </c>
      <c r="F71" s="671" t="str">
        <f>IF(C71&lt;&gt;"",E71/'DADOS GERAIS'!$B$24,"")</f>
        <v/>
      </c>
    </row>
    <row r="72" spans="1:6" x14ac:dyDescent="0.2">
      <c r="A72" s="669"/>
      <c r="B72" s="643"/>
      <c r="C72" s="670"/>
      <c r="D72" s="670"/>
      <c r="E72" s="632" t="str">
        <f t="shared" si="0"/>
        <v/>
      </c>
      <c r="F72" s="671" t="str">
        <f>IF(C72&lt;&gt;"",E72/'DADOS GERAIS'!$B$24,"")</f>
        <v/>
      </c>
    </row>
    <row r="73" spans="1:6" x14ac:dyDescent="0.2">
      <c r="A73" s="669"/>
      <c r="B73" s="643"/>
      <c r="C73" s="670"/>
      <c r="D73" s="670"/>
      <c r="E73" s="632" t="str">
        <f t="shared" si="0"/>
        <v/>
      </c>
      <c r="F73" s="671" t="str">
        <f>IF(C73&lt;&gt;"",E73/'DADOS GERAIS'!$B$24,"")</f>
        <v/>
      </c>
    </row>
    <row r="74" spans="1:6" x14ac:dyDescent="0.2">
      <c r="A74" s="669"/>
      <c r="B74" s="643"/>
      <c r="C74" s="670"/>
      <c r="D74" s="670"/>
      <c r="E74" s="632" t="str">
        <f t="shared" si="0"/>
        <v/>
      </c>
      <c r="F74" s="671" t="str">
        <f>IF(C74&lt;&gt;"",E74/'DADOS GERAIS'!$B$24,"")</f>
        <v/>
      </c>
    </row>
    <row r="75" spans="1:6" x14ac:dyDescent="0.2">
      <c r="A75" s="669"/>
      <c r="B75" s="643"/>
      <c r="C75" s="670"/>
      <c r="D75" s="670"/>
      <c r="E75" s="632" t="str">
        <f t="shared" si="0"/>
        <v/>
      </c>
      <c r="F75" s="671" t="str">
        <f>IF(C75&lt;&gt;"",E75/'DADOS GERAIS'!$B$24,"")</f>
        <v/>
      </c>
    </row>
    <row r="76" spans="1:6" x14ac:dyDescent="0.2">
      <c r="A76" s="669"/>
      <c r="B76" s="643"/>
      <c r="C76" s="670"/>
      <c r="D76" s="670"/>
      <c r="E76" s="632" t="str">
        <f t="shared" si="0"/>
        <v/>
      </c>
      <c r="F76" s="671" t="str">
        <f>IF(C76&lt;&gt;"",E76/'DADOS GERAIS'!$B$24,"")</f>
        <v/>
      </c>
    </row>
    <row r="77" spans="1:6" x14ac:dyDescent="0.2">
      <c r="A77" s="669"/>
      <c r="B77" s="643"/>
      <c r="C77" s="670"/>
      <c r="D77" s="670"/>
      <c r="E77" s="632" t="str">
        <f t="shared" si="0"/>
        <v/>
      </c>
      <c r="F77" s="671" t="str">
        <f>IF(C77&lt;&gt;"",E77/'DADOS GERAIS'!$B$24,"")</f>
        <v/>
      </c>
    </row>
    <row r="78" spans="1:6" x14ac:dyDescent="0.2">
      <c r="A78" s="669"/>
      <c r="B78" s="643"/>
      <c r="C78" s="670"/>
      <c r="D78" s="670"/>
      <c r="E78" s="632" t="str">
        <f t="shared" si="0"/>
        <v/>
      </c>
      <c r="F78" s="671" t="str">
        <f>IF(C78&lt;&gt;"",E78/'DADOS GERAIS'!$B$24,"")</f>
        <v/>
      </c>
    </row>
    <row r="79" spans="1:6" x14ac:dyDescent="0.2">
      <c r="A79" s="669"/>
      <c r="B79" s="643"/>
      <c r="C79" s="670"/>
      <c r="D79" s="670"/>
      <c r="E79" s="632" t="str">
        <f t="shared" si="0"/>
        <v/>
      </c>
      <c r="F79" s="671" t="str">
        <f>IF(C79&lt;&gt;"",E79/'DADOS GERAIS'!$B$24,"")</f>
        <v/>
      </c>
    </row>
    <row r="80" spans="1:6" x14ac:dyDescent="0.2">
      <c r="A80" s="669"/>
      <c r="B80" s="643"/>
      <c r="C80" s="670"/>
      <c r="D80" s="670"/>
      <c r="E80" s="632" t="str">
        <f t="shared" si="0"/>
        <v/>
      </c>
      <c r="F80" s="671" t="str">
        <f>IF(C80&lt;&gt;"",E80/'DADOS GERAIS'!$B$24,"")</f>
        <v/>
      </c>
    </row>
    <row r="81" spans="1:6" x14ac:dyDescent="0.2">
      <c r="A81" s="669"/>
      <c r="B81" s="643"/>
      <c r="C81" s="670"/>
      <c r="D81" s="670"/>
      <c r="E81" s="632" t="str">
        <f t="shared" si="0"/>
        <v/>
      </c>
      <c r="F81" s="671" t="str">
        <f>IF(C81&lt;&gt;"",E81/'DADOS GERAIS'!$B$24,"")</f>
        <v/>
      </c>
    </row>
    <row r="82" spans="1:6" x14ac:dyDescent="0.2">
      <c r="A82" s="669"/>
      <c r="B82" s="643"/>
      <c r="C82" s="670"/>
      <c r="D82" s="670"/>
      <c r="E82" s="632" t="str">
        <f t="shared" si="0"/>
        <v/>
      </c>
      <c r="F82" s="671" t="str">
        <f>IF(C82&lt;&gt;"",E82/'DADOS GERAIS'!$B$24,"")</f>
        <v/>
      </c>
    </row>
    <row r="83" spans="1:6" x14ac:dyDescent="0.2">
      <c r="A83" s="669"/>
      <c r="B83" s="643"/>
      <c r="C83" s="670"/>
      <c r="D83" s="670"/>
      <c r="E83" s="632" t="str">
        <f t="shared" si="0"/>
        <v/>
      </c>
      <c r="F83" s="671" t="str">
        <f>IF(C83&lt;&gt;"",E83/'DADOS GERAIS'!$B$24,"")</f>
        <v/>
      </c>
    </row>
    <row r="84" spans="1:6" x14ac:dyDescent="0.2">
      <c r="A84" s="669"/>
      <c r="B84" s="643"/>
      <c r="C84" s="670"/>
      <c r="D84" s="670"/>
      <c r="E84" s="632" t="str">
        <f t="shared" si="0"/>
        <v/>
      </c>
      <c r="F84" s="671" t="str">
        <f>IF(C84&lt;&gt;"",E84/'DADOS GERAIS'!$B$24,"")</f>
        <v/>
      </c>
    </row>
    <row r="85" spans="1:6" x14ac:dyDescent="0.2">
      <c r="A85" s="669"/>
      <c r="B85" s="643"/>
      <c r="C85" s="670"/>
      <c r="D85" s="670"/>
      <c r="E85" s="632" t="str">
        <f t="shared" si="0"/>
        <v/>
      </c>
      <c r="F85" s="671" t="str">
        <f>IF(C85&lt;&gt;"",E85/'DADOS GERAIS'!$B$24,"")</f>
        <v/>
      </c>
    </row>
    <row r="86" spans="1:6" x14ac:dyDescent="0.2">
      <c r="A86" s="669"/>
      <c r="B86" s="643"/>
      <c r="C86" s="670"/>
      <c r="D86" s="670"/>
      <c r="E86" s="632" t="str">
        <f t="shared" ref="E86:E95" si="3">IF(C86&lt;&gt;"",C86*D86,"")</f>
        <v/>
      </c>
      <c r="F86" s="671" t="str">
        <f>IF(C86&lt;&gt;"",E86/'DADOS GERAIS'!$B$24,"")</f>
        <v/>
      </c>
    </row>
    <row r="87" spans="1:6" x14ac:dyDescent="0.2">
      <c r="A87" s="669"/>
      <c r="B87" s="643"/>
      <c r="C87" s="670"/>
      <c r="D87" s="670"/>
      <c r="E87" s="632" t="str">
        <f t="shared" si="3"/>
        <v/>
      </c>
      <c r="F87" s="671" t="str">
        <f>IF(C87&lt;&gt;"",E87/'DADOS GERAIS'!$B$24,"")</f>
        <v/>
      </c>
    </row>
    <row r="88" spans="1:6" x14ac:dyDescent="0.2">
      <c r="A88" s="669"/>
      <c r="B88" s="643"/>
      <c r="C88" s="670"/>
      <c r="D88" s="670"/>
      <c r="E88" s="632" t="str">
        <f t="shared" si="3"/>
        <v/>
      </c>
      <c r="F88" s="671" t="str">
        <f>IF(C88&lt;&gt;"",E88/'DADOS GERAIS'!$B$24,"")</f>
        <v/>
      </c>
    </row>
    <row r="89" spans="1:6" x14ac:dyDescent="0.2">
      <c r="A89" s="669"/>
      <c r="B89" s="643"/>
      <c r="C89" s="670"/>
      <c r="D89" s="670"/>
      <c r="E89" s="632" t="str">
        <f t="shared" si="3"/>
        <v/>
      </c>
      <c r="F89" s="671" t="str">
        <f>IF(C89&lt;&gt;"",E89/'DADOS GERAIS'!$B$24,"")</f>
        <v/>
      </c>
    </row>
    <row r="90" spans="1:6" x14ac:dyDescent="0.2">
      <c r="A90" s="669"/>
      <c r="B90" s="643"/>
      <c r="C90" s="670"/>
      <c r="D90" s="670"/>
      <c r="E90" s="632" t="str">
        <f t="shared" si="3"/>
        <v/>
      </c>
      <c r="F90" s="671" t="str">
        <f>IF(C90&lt;&gt;"",E90/'DADOS GERAIS'!$B$24,"")</f>
        <v/>
      </c>
    </row>
    <row r="91" spans="1:6" x14ac:dyDescent="0.2">
      <c r="A91" s="669"/>
      <c r="B91" s="643"/>
      <c r="C91" s="670"/>
      <c r="D91" s="670"/>
      <c r="E91" s="632" t="str">
        <f t="shared" si="3"/>
        <v/>
      </c>
      <c r="F91" s="671" t="str">
        <f>IF(C91&lt;&gt;"",E91/'DADOS GERAIS'!$B$24,"")</f>
        <v/>
      </c>
    </row>
    <row r="92" spans="1:6" x14ac:dyDescent="0.2">
      <c r="A92" s="669"/>
      <c r="B92" s="643"/>
      <c r="C92" s="670"/>
      <c r="D92" s="670"/>
      <c r="E92" s="632" t="str">
        <f t="shared" si="3"/>
        <v/>
      </c>
      <c r="F92" s="671" t="str">
        <f>IF(C92&lt;&gt;"",E92/'DADOS GERAIS'!$B$24,"")</f>
        <v/>
      </c>
    </row>
    <row r="93" spans="1:6" x14ac:dyDescent="0.2">
      <c r="A93" s="669"/>
      <c r="B93" s="643"/>
      <c r="C93" s="670"/>
      <c r="D93" s="670"/>
      <c r="E93" s="632" t="str">
        <f t="shared" si="3"/>
        <v/>
      </c>
      <c r="F93" s="671" t="str">
        <f>IF(C93&lt;&gt;"",E93/'DADOS GERAIS'!$B$24,"")</f>
        <v/>
      </c>
    </row>
    <row r="94" spans="1:6" x14ac:dyDescent="0.2">
      <c r="A94" s="669"/>
      <c r="B94" s="643"/>
      <c r="C94" s="670"/>
      <c r="D94" s="670"/>
      <c r="E94" s="632" t="str">
        <f t="shared" si="3"/>
        <v/>
      </c>
      <c r="F94" s="671" t="str">
        <f>IF(C94&lt;&gt;"",E94/'DADOS GERAIS'!$B$24,"")</f>
        <v/>
      </c>
    </row>
    <row r="95" spans="1:6" x14ac:dyDescent="0.2">
      <c r="A95" s="669"/>
      <c r="B95" s="643"/>
      <c r="C95" s="670"/>
      <c r="D95" s="670"/>
      <c r="E95" s="632" t="str">
        <f t="shared" si="3"/>
        <v/>
      </c>
      <c r="F95" s="671" t="str">
        <f>IF(C95&lt;&gt;"",E95/'DADOS GERAIS'!$B$24,"")</f>
        <v/>
      </c>
    </row>
    <row r="96" spans="1:6" x14ac:dyDescent="0.2">
      <c r="A96" s="669"/>
      <c r="B96" s="643"/>
      <c r="C96" s="670"/>
      <c r="D96" s="670"/>
      <c r="E96" s="632" t="str">
        <f t="shared" si="0"/>
        <v/>
      </c>
      <c r="F96" s="671" t="str">
        <f>IF(C96&lt;&gt;"",E96/'DADOS GERAIS'!$B$24,"")</f>
        <v/>
      </c>
    </row>
    <row r="97" spans="1:6" x14ac:dyDescent="0.2">
      <c r="A97" s="669"/>
      <c r="B97" s="643"/>
      <c r="C97" s="670"/>
      <c r="D97" s="670"/>
      <c r="E97" s="632" t="str">
        <f t="shared" si="0"/>
        <v/>
      </c>
      <c r="F97" s="671" t="str">
        <f>IF(C97&lt;&gt;"",E97/'DADOS GERAIS'!$B$24,"")</f>
        <v/>
      </c>
    </row>
    <row r="98" spans="1:6" x14ac:dyDescent="0.2">
      <c r="A98" s="669"/>
      <c r="B98" s="643"/>
      <c r="C98" s="670"/>
      <c r="D98" s="670"/>
      <c r="E98" s="632" t="str">
        <f t="shared" si="0"/>
        <v/>
      </c>
      <c r="F98" s="671" t="str">
        <f>IF(C98&lt;&gt;"",E98/'DADOS GERAIS'!$B$24,"")</f>
        <v/>
      </c>
    </row>
    <row r="99" spans="1:6" x14ac:dyDescent="0.2">
      <c r="A99" s="669"/>
      <c r="B99" s="643"/>
      <c r="C99" s="670"/>
      <c r="D99" s="670"/>
      <c r="E99" s="632" t="str">
        <f t="shared" si="0"/>
        <v/>
      </c>
      <c r="F99" s="671" t="str">
        <f>IF(C99&lt;&gt;"",E99/'DADOS GERAIS'!$B$24,"")</f>
        <v/>
      </c>
    </row>
    <row r="100" spans="1:6" x14ac:dyDescent="0.2">
      <c r="A100" s="669"/>
      <c r="B100" s="643"/>
      <c r="C100" s="670"/>
      <c r="D100" s="670"/>
      <c r="E100" s="632" t="str">
        <f t="shared" si="0"/>
        <v/>
      </c>
      <c r="F100" s="671" t="str">
        <f>IF(C100&lt;&gt;"",E100/'DADOS GERAIS'!$B$24,"")</f>
        <v/>
      </c>
    </row>
    <row r="101" spans="1:6" x14ac:dyDescent="0.2">
      <c r="A101" s="669"/>
      <c r="B101" s="643"/>
      <c r="C101" s="670"/>
      <c r="D101" s="670"/>
      <c r="E101" s="632" t="str">
        <f t="shared" si="0"/>
        <v/>
      </c>
      <c r="F101" s="671" t="str">
        <f>IF(C101&lt;&gt;"",E101/'DADOS GERAIS'!$B$24,"")</f>
        <v/>
      </c>
    </row>
    <row r="102" spans="1:6" x14ac:dyDescent="0.2">
      <c r="A102" s="669"/>
      <c r="B102" s="643"/>
      <c r="C102" s="670"/>
      <c r="D102" s="670"/>
      <c r="E102" s="632" t="str">
        <f t="shared" si="0"/>
        <v/>
      </c>
      <c r="F102" s="671" t="str">
        <f>IF(C102&lt;&gt;"",E102/'DADOS GERAIS'!$B$24,"")</f>
        <v/>
      </c>
    </row>
    <row r="103" spans="1:6" x14ac:dyDescent="0.2">
      <c r="A103" s="669"/>
      <c r="B103" s="643"/>
      <c r="C103" s="670"/>
      <c r="D103" s="670"/>
      <c r="E103" s="632" t="str">
        <f t="shared" si="0"/>
        <v/>
      </c>
      <c r="F103" s="671" t="str">
        <f>IF(C103&lt;&gt;"",E103/'DADOS GERAIS'!$B$24,"")</f>
        <v/>
      </c>
    </row>
    <row r="104" spans="1:6" x14ac:dyDescent="0.2">
      <c r="A104" s="669"/>
      <c r="B104" s="643"/>
      <c r="C104" s="670"/>
      <c r="D104" s="670"/>
      <c r="E104" s="632" t="str">
        <f t="shared" si="0"/>
        <v/>
      </c>
      <c r="F104" s="671" t="str">
        <f>IF(C104&lt;&gt;"",E104/'DADOS GERAIS'!$B$24,"")</f>
        <v/>
      </c>
    </row>
    <row r="105" spans="1:6" x14ac:dyDescent="0.2">
      <c r="A105" s="669"/>
      <c r="B105" s="643"/>
      <c r="C105" s="670"/>
      <c r="D105" s="670"/>
      <c r="E105" s="632" t="str">
        <f t="shared" si="0"/>
        <v/>
      </c>
      <c r="F105" s="671" t="str">
        <f>IF(C105&lt;&gt;"",E105/'DADOS GERAIS'!$B$24,"")</f>
        <v/>
      </c>
    </row>
    <row r="106" spans="1:6" x14ac:dyDescent="0.2">
      <c r="A106" s="669"/>
      <c r="B106" s="643"/>
      <c r="C106" s="670"/>
      <c r="D106" s="670"/>
      <c r="E106" s="632" t="str">
        <f t="shared" si="0"/>
        <v/>
      </c>
      <c r="F106" s="671" t="str">
        <f>IF(C106&lt;&gt;"",E106/'DADOS GERAIS'!$B$24,"")</f>
        <v/>
      </c>
    </row>
    <row r="107" spans="1:6" x14ac:dyDescent="0.2">
      <c r="A107" s="669"/>
      <c r="B107" s="643"/>
      <c r="C107" s="670"/>
      <c r="D107" s="670"/>
      <c r="E107" s="632" t="str">
        <f t="shared" si="0"/>
        <v/>
      </c>
      <c r="F107" s="671" t="str">
        <f>IF(C107&lt;&gt;"",E107/'DADOS GERAIS'!$B$24,"")</f>
        <v/>
      </c>
    </row>
    <row r="108" spans="1:6" x14ac:dyDescent="0.2">
      <c r="A108" s="669"/>
      <c r="B108" s="643"/>
      <c r="C108" s="670"/>
      <c r="D108" s="670"/>
      <c r="E108" s="632" t="str">
        <f t="shared" si="0"/>
        <v/>
      </c>
      <c r="F108" s="671" t="str">
        <f>IF(C108&lt;&gt;"",E108/'DADOS GERAIS'!$B$24,"")</f>
        <v/>
      </c>
    </row>
    <row r="109" spans="1:6" x14ac:dyDescent="0.2">
      <c r="A109" s="669"/>
      <c r="B109" s="643"/>
      <c r="C109" s="670"/>
      <c r="D109" s="670"/>
      <c r="E109" s="632" t="str">
        <f t="shared" si="0"/>
        <v/>
      </c>
      <c r="F109" s="671" t="str">
        <f>IF(C109&lt;&gt;"",E109/'DADOS GERAIS'!$B$24,"")</f>
        <v/>
      </c>
    </row>
    <row r="110" spans="1:6" x14ac:dyDescent="0.2">
      <c r="A110" s="669"/>
      <c r="B110" s="643"/>
      <c r="C110" s="670"/>
      <c r="D110" s="670"/>
      <c r="E110" s="632" t="str">
        <f t="shared" si="0"/>
        <v/>
      </c>
      <c r="F110" s="671" t="str">
        <f>IF(C110&lt;&gt;"",E110/'DADOS GERAIS'!$B$24,"")</f>
        <v/>
      </c>
    </row>
    <row r="111" spans="1:6" x14ac:dyDescent="0.2">
      <c r="A111" s="669"/>
      <c r="B111" s="643"/>
      <c r="C111" s="670"/>
      <c r="D111" s="670"/>
      <c r="E111" s="632" t="str">
        <f t="shared" si="0"/>
        <v/>
      </c>
      <c r="F111" s="671"/>
    </row>
    <row r="112" spans="1:6" x14ac:dyDescent="0.2">
      <c r="A112" s="669"/>
      <c r="B112" s="643"/>
      <c r="C112" s="670"/>
      <c r="D112" s="670"/>
      <c r="E112" s="632" t="str">
        <f t="shared" si="0"/>
        <v/>
      </c>
      <c r="F112" s="671" t="str">
        <f>IF(C112&lt;&gt;"",E112/'DADOS GERAIS'!$B$24,"")</f>
        <v/>
      </c>
    </row>
    <row r="113" spans="1:6" ht="15.75" customHeight="1" thickBot="1" x14ac:dyDescent="0.25">
      <c r="A113" s="672" t="s">
        <v>46</v>
      </c>
      <c r="B113" s="673"/>
      <c r="C113" s="673"/>
      <c r="D113" s="674"/>
      <c r="E113" s="674">
        <f>SUM(E13:E112)</f>
        <v>0</v>
      </c>
      <c r="F113" s="675">
        <f>SUM(F13:F112)</f>
        <v>0</v>
      </c>
    </row>
    <row r="114" spans="1:6" x14ac:dyDescent="0.2">
      <c r="C114" s="413"/>
      <c r="D114" s="413"/>
    </row>
    <row r="115" spans="1:6" ht="18" x14ac:dyDescent="0.2">
      <c r="A115" s="446" t="s">
        <v>116</v>
      </c>
      <c r="C115" s="437"/>
    </row>
    <row r="116" spans="1:6" x14ac:dyDescent="0.2">
      <c r="A116" s="710"/>
      <c r="B116" s="710"/>
      <c r="C116" s="710"/>
      <c r="D116" s="710"/>
      <c r="E116" s="710"/>
      <c r="F116" s="710"/>
    </row>
    <row r="117" spans="1:6" x14ac:dyDescent="0.2">
      <c r="A117" s="710"/>
      <c r="B117" s="710"/>
      <c r="C117" s="710"/>
      <c r="D117" s="710"/>
      <c r="E117" s="710"/>
      <c r="F117" s="710"/>
    </row>
    <row r="118" spans="1:6" x14ac:dyDescent="0.2">
      <c r="A118" s="710"/>
      <c r="B118" s="710"/>
      <c r="C118" s="710"/>
      <c r="D118" s="710"/>
      <c r="E118" s="710"/>
      <c r="F118" s="710"/>
    </row>
  </sheetData>
  <sheetProtection algorithmName="SHA-512" hashValue="Nskezp+MW77H/vc+uEo9ULGwhFBsmopxAhgD0wZEfi3iURDbsQCnvwlNzaxPnigeoGAHORQ6VW6gqK6Mh9hXGg==" saltValue="41hqDDOsdavDUvNInTXpKg==" spinCount="100000" sheet="1" objects="1" scenarios="1"/>
  <mergeCells count="2">
    <mergeCell ref="A116:F118"/>
    <mergeCell ref="A5:F5"/>
  </mergeCells>
  <phoneticPr fontId="0" type="noConversion"/>
  <dataValidations xWindow="1025" yWindow="310" count="1">
    <dataValidation allowBlank="1" showInputMessage="1" showErrorMessage="1" promptTitle="ALERTA" prompt="FAVOR INFORMAR QUANTIDADE TOTAL DE MATERIAL APLICADO DURANTE O PERÍODO CONTRATUAL." sqref="C13:C112" xr:uid="{00000000-0002-0000-1200-000000000000}"/>
  </dataValidations>
  <printOptions horizontalCentered="1"/>
  <pageMargins left="0.39370078740157483" right="0.39370078740157483" top="0.39370078740157483" bottom="0.59055118110236227" header="0.19685039370078741" footer="0.19685039370078741"/>
  <pageSetup paperSize="9" scale="53" fitToHeight="0" orientation="portrait" horizontalDpi="4294967294" r:id="rId1"/>
  <headerFooter alignWithMargins="0">
    <oddFooter>&amp;L&amp;D&amp;CDFP Simplificado Rev.4&amp;Rpágina &amp;P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21">
    <pageSetUpPr fitToPage="1"/>
  </sheetPr>
  <dimension ref="A1:F118"/>
  <sheetViews>
    <sheetView showGridLines="0" showRowColHeaders="0" zoomScale="80" zoomScaleNormal="80" zoomScaleSheetLayoutView="50" workbookViewId="0">
      <pane ySplit="7" topLeftCell="A10" activePane="bottomLeft" state="frozen"/>
      <selection activeCell="B17" sqref="B17"/>
      <selection pane="bottomLeft" activeCell="A13" sqref="A13"/>
    </sheetView>
  </sheetViews>
  <sheetFormatPr defaultColWidth="9.140625" defaultRowHeight="15" x14ac:dyDescent="0.2"/>
  <cols>
    <col min="1" max="1" width="60.7109375" style="406" customWidth="1"/>
    <col min="2" max="6" width="22.7109375" style="406" customWidth="1"/>
    <col min="7" max="16384" width="9.140625" style="406"/>
  </cols>
  <sheetData>
    <row r="1" spans="1:6" ht="15.75" customHeight="1" x14ac:dyDescent="0.2">
      <c r="A1" s="404"/>
      <c r="B1" s="405"/>
      <c r="D1" s="407"/>
    </row>
    <row r="2" spans="1:6" ht="12.75" customHeight="1" x14ac:dyDescent="0.2">
      <c r="A2" s="409"/>
      <c r="B2" s="405"/>
    </row>
    <row r="3" spans="1:6" ht="15.75" customHeight="1" x14ac:dyDescent="0.2">
      <c r="A3" s="409"/>
      <c r="B3" s="405"/>
    </row>
    <row r="4" spans="1:6" ht="15" customHeight="1" x14ac:dyDescent="0.2">
      <c r="A4" s="442">
        <f>'DADOS GERAIS'!A4</f>
        <v>0</v>
      </c>
      <c r="B4" s="455"/>
      <c r="C4" s="456"/>
      <c r="D4" s="456"/>
      <c r="E4" s="456"/>
      <c r="F4" s="456"/>
    </row>
    <row r="5" spans="1:6" ht="15.75" customHeight="1" x14ac:dyDescent="0.35">
      <c r="A5" s="757">
        <f>'DADOS GERAIS'!$A$5</f>
        <v>0</v>
      </c>
      <c r="B5" s="757"/>
      <c r="C5" s="757"/>
      <c r="D5" s="757"/>
      <c r="E5" s="757"/>
      <c r="F5" s="757"/>
    </row>
    <row r="6" spans="1:6" ht="15.75" customHeight="1" x14ac:dyDescent="0.2">
      <c r="A6" s="442" t="str">
        <f>'DADOS GERAIS'!$A$6</f>
        <v xml:space="preserve"> Nº </v>
      </c>
      <c r="B6" s="457"/>
      <c r="C6" s="458"/>
      <c r="D6" s="458"/>
      <c r="E6" s="456"/>
      <c r="F6" s="456"/>
    </row>
    <row r="7" spans="1:6" ht="15.75" customHeight="1" x14ac:dyDescent="0.2">
      <c r="A7" s="443" t="s">
        <v>289</v>
      </c>
      <c r="B7" s="459"/>
      <c r="C7" s="460"/>
      <c r="D7" s="460"/>
      <c r="E7" s="462"/>
      <c r="F7" s="456"/>
    </row>
    <row r="8" spans="1:6" ht="15.75" customHeight="1" thickBot="1" x14ac:dyDescent="0.25">
      <c r="A8" s="418"/>
      <c r="B8" s="412"/>
      <c r="C8" s="413"/>
      <c r="D8" s="413"/>
    </row>
    <row r="9" spans="1:6" ht="15.75" customHeight="1" x14ac:dyDescent="0.2">
      <c r="A9" s="659" t="s">
        <v>301</v>
      </c>
      <c r="B9" s="660" t="str">
        <f>'DADOS GERAIS'!C17&amp;" / MÊS"</f>
        <v xml:space="preserve"> / MÊS</v>
      </c>
      <c r="C9" s="661" t="str">
        <f>'DADOS GERAIS'!C17&amp;" / CONTRATO"</f>
        <v xml:space="preserve"> / CONTRATO</v>
      </c>
      <c r="D9" s="413"/>
    </row>
    <row r="10" spans="1:6" ht="24.95" customHeight="1" thickBot="1" x14ac:dyDescent="0.25">
      <c r="A10" s="662" t="s">
        <v>300</v>
      </c>
      <c r="B10" s="663">
        <f>F113</f>
        <v>0</v>
      </c>
      <c r="C10" s="664">
        <f>IF(B10=0,0,B10*'DADOS GERAIS'!$B$24)</f>
        <v>0</v>
      </c>
      <c r="D10" s="452"/>
    </row>
    <row r="11" spans="1:6" ht="24.95" customHeight="1" thickBot="1" x14ac:dyDescent="0.25">
      <c r="A11" s="418"/>
      <c r="B11" s="412"/>
      <c r="C11" s="413"/>
      <c r="D11" s="413"/>
    </row>
    <row r="12" spans="1:6" ht="24.95" customHeight="1" x14ac:dyDescent="0.2">
      <c r="A12" s="665" t="s">
        <v>0</v>
      </c>
      <c r="B12" s="666" t="s">
        <v>379</v>
      </c>
      <c r="C12" s="666" t="s">
        <v>378</v>
      </c>
      <c r="D12" s="666" t="str">
        <f>"CUSTO UNITÁRIO ("&amp;'DADOS GERAIS'!C17&amp;")"</f>
        <v>CUSTO UNITÁRIO ()</v>
      </c>
      <c r="E12" s="676" t="str">
        <f>'DADOS GERAIS'!C17&amp;" / CONTRATO"</f>
        <v xml:space="preserve"> / CONTRATO</v>
      </c>
      <c r="F12" s="677" t="str">
        <f>'DADOS GERAIS'!C17&amp;" / MÊS"</f>
        <v xml:space="preserve"> / MÊS</v>
      </c>
    </row>
    <row r="13" spans="1:6" x14ac:dyDescent="0.2">
      <c r="A13" s="678"/>
      <c r="B13" s="679"/>
      <c r="C13" s="680"/>
      <c r="D13" s="680"/>
      <c r="E13" s="681" t="str">
        <f>IF(C13&lt;&gt;"",C13*D13,"")</f>
        <v/>
      </c>
      <c r="F13" s="682" t="str">
        <f>IF(C13&lt;&gt;"",E13/'DADOS GERAIS'!$B$24,"")</f>
        <v/>
      </c>
    </row>
    <row r="14" spans="1:6" x14ac:dyDescent="0.2">
      <c r="A14" s="678"/>
      <c r="B14" s="679"/>
      <c r="C14" s="680"/>
      <c r="D14" s="680"/>
      <c r="E14" s="681" t="str">
        <f>IF(C14&lt;&gt;"",C14*D14,"")</f>
        <v/>
      </c>
      <c r="F14" s="682" t="str">
        <f>IF(C14&lt;&gt;"",E14/'DADOS GERAIS'!$B$24,"")</f>
        <v/>
      </c>
    </row>
    <row r="15" spans="1:6" x14ac:dyDescent="0.2">
      <c r="A15" s="678"/>
      <c r="B15" s="679"/>
      <c r="C15" s="680"/>
      <c r="D15" s="680"/>
      <c r="E15" s="681" t="str">
        <f>IF(C15&lt;&gt;"",C15*D15,"")</f>
        <v/>
      </c>
      <c r="F15" s="682" t="str">
        <f>IF(C15&lt;&gt;"",E15/'DADOS GERAIS'!$B$24,"")</f>
        <v/>
      </c>
    </row>
    <row r="16" spans="1:6" x14ac:dyDescent="0.2">
      <c r="A16" s="683"/>
      <c r="B16" s="679"/>
      <c r="C16" s="680"/>
      <c r="D16" s="680"/>
      <c r="E16" s="681" t="str">
        <f t="shared" ref="E16:E61" si="0">IF(C16&lt;&gt;"",C16*D16,"")</f>
        <v/>
      </c>
      <c r="F16" s="682" t="str">
        <f>IF(C16&lt;&gt;"",E16/'DADOS GERAIS'!$B$24,"")</f>
        <v/>
      </c>
    </row>
    <row r="17" spans="1:6" x14ac:dyDescent="0.2">
      <c r="A17" s="678"/>
      <c r="B17" s="679"/>
      <c r="C17" s="680"/>
      <c r="D17" s="680"/>
      <c r="E17" s="681" t="str">
        <f t="shared" si="0"/>
        <v/>
      </c>
      <c r="F17" s="682" t="str">
        <f>IF(C17&lt;&gt;"",E17/'DADOS GERAIS'!$B$24,"")</f>
        <v/>
      </c>
    </row>
    <row r="18" spans="1:6" x14ac:dyDescent="0.2">
      <c r="A18" s="678"/>
      <c r="B18" s="679"/>
      <c r="C18" s="680"/>
      <c r="D18" s="680"/>
      <c r="E18" s="681" t="str">
        <f t="shared" si="0"/>
        <v/>
      </c>
      <c r="F18" s="682" t="str">
        <f>IF(C18&lt;&gt;"",E18/'DADOS GERAIS'!$B$24,"")</f>
        <v/>
      </c>
    </row>
    <row r="19" spans="1:6" x14ac:dyDescent="0.2">
      <c r="A19" s="678"/>
      <c r="B19" s="679"/>
      <c r="C19" s="680"/>
      <c r="D19" s="680"/>
      <c r="E19" s="681" t="str">
        <f t="shared" si="0"/>
        <v/>
      </c>
      <c r="F19" s="682" t="str">
        <f>IF(C19&lt;&gt;"",E19/'DADOS GERAIS'!$B$24,"")</f>
        <v/>
      </c>
    </row>
    <row r="20" spans="1:6" x14ac:dyDescent="0.2">
      <c r="A20" s="678"/>
      <c r="B20" s="679"/>
      <c r="C20" s="680"/>
      <c r="D20" s="680"/>
      <c r="E20" s="681" t="str">
        <f t="shared" si="0"/>
        <v/>
      </c>
      <c r="F20" s="682" t="str">
        <f>IF(C20&lt;&gt;"",E20/'DADOS GERAIS'!$B$24,"")</f>
        <v/>
      </c>
    </row>
    <row r="21" spans="1:6" x14ac:dyDescent="0.2">
      <c r="A21" s="678"/>
      <c r="B21" s="679"/>
      <c r="C21" s="680"/>
      <c r="D21" s="680"/>
      <c r="E21" s="681" t="str">
        <f t="shared" si="0"/>
        <v/>
      </c>
      <c r="F21" s="682" t="str">
        <f>IF(C21&lt;&gt;"",E21/'DADOS GERAIS'!$B$24,"")</f>
        <v/>
      </c>
    </row>
    <row r="22" spans="1:6" x14ac:dyDescent="0.2">
      <c r="A22" s="678"/>
      <c r="B22" s="679"/>
      <c r="C22" s="680"/>
      <c r="D22" s="680"/>
      <c r="E22" s="681" t="str">
        <f t="shared" si="0"/>
        <v/>
      </c>
      <c r="F22" s="682" t="str">
        <f>IF(C22&lt;&gt;"",E22/'DADOS GERAIS'!$B$24,"")</f>
        <v/>
      </c>
    </row>
    <row r="23" spans="1:6" x14ac:dyDescent="0.2">
      <c r="A23" s="678"/>
      <c r="B23" s="679"/>
      <c r="C23" s="680"/>
      <c r="D23" s="680"/>
      <c r="E23" s="681" t="str">
        <f t="shared" si="0"/>
        <v/>
      </c>
      <c r="F23" s="682" t="str">
        <f>IF(C23&lt;&gt;"",E23/'DADOS GERAIS'!$B$24,"")</f>
        <v/>
      </c>
    </row>
    <row r="24" spans="1:6" x14ac:dyDescent="0.2">
      <c r="A24" s="678"/>
      <c r="B24" s="679"/>
      <c r="C24" s="680"/>
      <c r="D24" s="680"/>
      <c r="E24" s="681" t="str">
        <f t="shared" si="0"/>
        <v/>
      </c>
      <c r="F24" s="682" t="str">
        <f>IF(C24&lt;&gt;"",E24/'DADOS GERAIS'!$B$24,"")</f>
        <v/>
      </c>
    </row>
    <row r="25" spans="1:6" x14ac:dyDescent="0.2">
      <c r="A25" s="678"/>
      <c r="B25" s="679"/>
      <c r="C25" s="680"/>
      <c r="D25" s="680"/>
      <c r="E25" s="681" t="str">
        <f t="shared" si="0"/>
        <v/>
      </c>
      <c r="F25" s="682" t="str">
        <f>IF(C25&lt;&gt;"",E25/'DADOS GERAIS'!$B$24,"")</f>
        <v/>
      </c>
    </row>
    <row r="26" spans="1:6" x14ac:dyDescent="0.2">
      <c r="A26" s="678"/>
      <c r="B26" s="679"/>
      <c r="C26" s="680"/>
      <c r="D26" s="680"/>
      <c r="E26" s="681" t="str">
        <f t="shared" si="0"/>
        <v/>
      </c>
      <c r="F26" s="682" t="str">
        <f>IF(C26&lt;&gt;"",E26/'DADOS GERAIS'!$B$24,"")</f>
        <v/>
      </c>
    </row>
    <row r="27" spans="1:6" x14ac:dyDescent="0.2">
      <c r="A27" s="678"/>
      <c r="B27" s="679"/>
      <c r="C27" s="680"/>
      <c r="D27" s="680"/>
      <c r="E27" s="681" t="str">
        <f t="shared" si="0"/>
        <v/>
      </c>
      <c r="F27" s="682" t="str">
        <f>IF(C27&lt;&gt;"",E27/'DADOS GERAIS'!$B$24,"")</f>
        <v/>
      </c>
    </row>
    <row r="28" spans="1:6" x14ac:dyDescent="0.2">
      <c r="A28" s="678"/>
      <c r="B28" s="679"/>
      <c r="C28" s="680"/>
      <c r="D28" s="680"/>
      <c r="E28" s="681" t="str">
        <f t="shared" si="0"/>
        <v/>
      </c>
      <c r="F28" s="682" t="str">
        <f>IF(C28&lt;&gt;"",E28/'DADOS GERAIS'!$B$24,"")</f>
        <v/>
      </c>
    </row>
    <row r="29" spans="1:6" x14ac:dyDescent="0.2">
      <c r="A29" s="678"/>
      <c r="B29" s="679"/>
      <c r="C29" s="680"/>
      <c r="D29" s="680"/>
      <c r="E29" s="681" t="str">
        <f t="shared" si="0"/>
        <v/>
      </c>
      <c r="F29" s="682" t="str">
        <f>IF(C29&lt;&gt;"",E29/'DADOS GERAIS'!$B$24,"")</f>
        <v/>
      </c>
    </row>
    <row r="30" spans="1:6" x14ac:dyDescent="0.2">
      <c r="A30" s="678"/>
      <c r="B30" s="679"/>
      <c r="C30" s="680"/>
      <c r="D30" s="680"/>
      <c r="E30" s="681" t="str">
        <f t="shared" si="0"/>
        <v/>
      </c>
      <c r="F30" s="682" t="str">
        <f>IF(C30&lt;&gt;"",E30/'DADOS GERAIS'!$B$24,"")</f>
        <v/>
      </c>
    </row>
    <row r="31" spans="1:6" x14ac:dyDescent="0.2">
      <c r="A31" s="678"/>
      <c r="B31" s="679"/>
      <c r="C31" s="680"/>
      <c r="D31" s="680"/>
      <c r="E31" s="681" t="str">
        <f t="shared" si="0"/>
        <v/>
      </c>
      <c r="F31" s="682" t="str">
        <f>IF(C31&lt;&gt;"",E31/'DADOS GERAIS'!$B$24,"")</f>
        <v/>
      </c>
    </row>
    <row r="32" spans="1:6" x14ac:dyDescent="0.2">
      <c r="A32" s="678"/>
      <c r="B32" s="679"/>
      <c r="C32" s="680"/>
      <c r="D32" s="680"/>
      <c r="E32" s="681" t="str">
        <f t="shared" si="0"/>
        <v/>
      </c>
      <c r="F32" s="682" t="str">
        <f>IF(C32&lt;&gt;"",E32/'DADOS GERAIS'!$B$24,"")</f>
        <v/>
      </c>
    </row>
    <row r="33" spans="1:6" x14ac:dyDescent="0.2">
      <c r="A33" s="678"/>
      <c r="B33" s="679"/>
      <c r="C33" s="680"/>
      <c r="D33" s="680"/>
      <c r="E33" s="681" t="str">
        <f t="shared" si="0"/>
        <v/>
      </c>
      <c r="F33" s="682" t="str">
        <f>IF(C33&lt;&gt;"",E33/'DADOS GERAIS'!$B$24,"")</f>
        <v/>
      </c>
    </row>
    <row r="34" spans="1:6" x14ac:dyDescent="0.2">
      <c r="A34" s="678"/>
      <c r="B34" s="679"/>
      <c r="C34" s="680"/>
      <c r="D34" s="680"/>
      <c r="E34" s="681" t="str">
        <f t="shared" si="0"/>
        <v/>
      </c>
      <c r="F34" s="682" t="str">
        <f>IF(C34&lt;&gt;"",E34/'DADOS GERAIS'!$B$24,"")</f>
        <v/>
      </c>
    </row>
    <row r="35" spans="1:6" x14ac:dyDescent="0.2">
      <c r="A35" s="678"/>
      <c r="B35" s="679"/>
      <c r="C35" s="680"/>
      <c r="D35" s="680"/>
      <c r="E35" s="681" t="str">
        <f t="shared" si="0"/>
        <v/>
      </c>
      <c r="F35" s="682" t="str">
        <f>IF(C35&lt;&gt;"",E35/'DADOS GERAIS'!$B$24,"")</f>
        <v/>
      </c>
    </row>
    <row r="36" spans="1:6" x14ac:dyDescent="0.2">
      <c r="A36" s="678"/>
      <c r="B36" s="679"/>
      <c r="C36" s="680"/>
      <c r="D36" s="680"/>
      <c r="E36" s="681" t="str">
        <f t="shared" si="0"/>
        <v/>
      </c>
      <c r="F36" s="682" t="str">
        <f>IF(C36&lt;&gt;"",E36/'DADOS GERAIS'!$B$24,"")</f>
        <v/>
      </c>
    </row>
    <row r="37" spans="1:6" x14ac:dyDescent="0.2">
      <c r="A37" s="678"/>
      <c r="B37" s="679"/>
      <c r="C37" s="680"/>
      <c r="D37" s="680"/>
      <c r="E37" s="681" t="str">
        <f t="shared" si="0"/>
        <v/>
      </c>
      <c r="F37" s="682" t="str">
        <f>IF(C37&lt;&gt;"",E37/'DADOS GERAIS'!$B$24,"")</f>
        <v/>
      </c>
    </row>
    <row r="38" spans="1:6" x14ac:dyDescent="0.2">
      <c r="A38" s="678"/>
      <c r="B38" s="679"/>
      <c r="C38" s="680"/>
      <c r="D38" s="680"/>
      <c r="E38" s="681" t="str">
        <f t="shared" si="0"/>
        <v/>
      </c>
      <c r="F38" s="682" t="str">
        <f>IF(C38&lt;&gt;"",E38/'DADOS GERAIS'!$B$24,"")</f>
        <v/>
      </c>
    </row>
    <row r="39" spans="1:6" x14ac:dyDescent="0.2">
      <c r="A39" s="678"/>
      <c r="B39" s="679"/>
      <c r="C39" s="680"/>
      <c r="D39" s="680"/>
      <c r="E39" s="681" t="str">
        <f t="shared" si="0"/>
        <v/>
      </c>
      <c r="F39" s="682" t="str">
        <f>IF(C39&lt;&gt;"",E39/'DADOS GERAIS'!$B$24,"")</f>
        <v/>
      </c>
    </row>
    <row r="40" spans="1:6" x14ac:dyDescent="0.2">
      <c r="A40" s="678"/>
      <c r="B40" s="679"/>
      <c r="C40" s="680"/>
      <c r="D40" s="680"/>
      <c r="E40" s="681" t="str">
        <f t="shared" si="0"/>
        <v/>
      </c>
      <c r="F40" s="682" t="str">
        <f>IF(C40&lt;&gt;"",E40/'DADOS GERAIS'!$B$24,"")</f>
        <v/>
      </c>
    </row>
    <row r="41" spans="1:6" x14ac:dyDescent="0.2">
      <c r="A41" s="678"/>
      <c r="B41" s="679"/>
      <c r="C41" s="680"/>
      <c r="D41" s="680"/>
      <c r="E41" s="681" t="str">
        <f t="shared" si="0"/>
        <v/>
      </c>
      <c r="F41" s="682" t="str">
        <f>IF(C41&lt;&gt;"",E41/'DADOS GERAIS'!$B$24,"")</f>
        <v/>
      </c>
    </row>
    <row r="42" spans="1:6" x14ac:dyDescent="0.2">
      <c r="A42" s="678"/>
      <c r="B42" s="679"/>
      <c r="C42" s="680"/>
      <c r="D42" s="680"/>
      <c r="E42" s="681" t="str">
        <f t="shared" si="0"/>
        <v/>
      </c>
      <c r="F42" s="682" t="str">
        <f>IF(C42&lt;&gt;"",E42/'DADOS GERAIS'!$B$24,"")</f>
        <v/>
      </c>
    </row>
    <row r="43" spans="1:6" x14ac:dyDescent="0.2">
      <c r="A43" s="678"/>
      <c r="B43" s="679"/>
      <c r="C43" s="680"/>
      <c r="D43" s="680"/>
      <c r="E43" s="681" t="str">
        <f t="shared" si="0"/>
        <v/>
      </c>
      <c r="F43" s="682" t="str">
        <f>IF(C43&lt;&gt;"",E43/'DADOS GERAIS'!$B$24,"")</f>
        <v/>
      </c>
    </row>
    <row r="44" spans="1:6" x14ac:dyDescent="0.2">
      <c r="A44" s="678"/>
      <c r="B44" s="679"/>
      <c r="C44" s="680"/>
      <c r="D44" s="680"/>
      <c r="E44" s="681" t="str">
        <f t="shared" si="0"/>
        <v/>
      </c>
      <c r="F44" s="682" t="str">
        <f>IF(C44&lt;&gt;"",E44/'DADOS GERAIS'!$B$24,"")</f>
        <v/>
      </c>
    </row>
    <row r="45" spans="1:6" x14ac:dyDescent="0.2">
      <c r="A45" s="678"/>
      <c r="B45" s="679"/>
      <c r="C45" s="680"/>
      <c r="D45" s="680"/>
      <c r="E45" s="681" t="str">
        <f t="shared" si="0"/>
        <v/>
      </c>
      <c r="F45" s="682" t="str">
        <f>IF(C45&lt;&gt;"",E45/'DADOS GERAIS'!$B$24,"")</f>
        <v/>
      </c>
    </row>
    <row r="46" spans="1:6" x14ac:dyDescent="0.2">
      <c r="A46" s="678"/>
      <c r="B46" s="679"/>
      <c r="C46" s="680"/>
      <c r="D46" s="680"/>
      <c r="E46" s="681" t="str">
        <f t="shared" si="0"/>
        <v/>
      </c>
      <c r="F46" s="682" t="str">
        <f>IF(C46&lt;&gt;"",E46/'DADOS GERAIS'!$B$24,"")</f>
        <v/>
      </c>
    </row>
    <row r="47" spans="1:6" x14ac:dyDescent="0.2">
      <c r="A47" s="678"/>
      <c r="B47" s="679"/>
      <c r="C47" s="680"/>
      <c r="D47" s="680"/>
      <c r="E47" s="681" t="str">
        <f t="shared" si="0"/>
        <v/>
      </c>
      <c r="F47" s="682" t="str">
        <f>IF(C47&lt;&gt;"",E47/'DADOS GERAIS'!$B$24,"")</f>
        <v/>
      </c>
    </row>
    <row r="48" spans="1:6" x14ac:dyDescent="0.2">
      <c r="A48" s="678"/>
      <c r="B48" s="679"/>
      <c r="C48" s="680"/>
      <c r="D48" s="680"/>
      <c r="E48" s="681" t="str">
        <f t="shared" si="0"/>
        <v/>
      </c>
      <c r="F48" s="682" t="str">
        <f>IF(C48&lt;&gt;"",E48/'DADOS GERAIS'!$B$24,"")</f>
        <v/>
      </c>
    </row>
    <row r="49" spans="1:6" x14ac:dyDescent="0.2">
      <c r="A49" s="678"/>
      <c r="B49" s="679"/>
      <c r="C49" s="680"/>
      <c r="D49" s="680"/>
      <c r="E49" s="681" t="str">
        <f t="shared" si="0"/>
        <v/>
      </c>
      <c r="F49" s="682" t="str">
        <f>IF(C49&lt;&gt;"",E49/'DADOS GERAIS'!$B$24,"")</f>
        <v/>
      </c>
    </row>
    <row r="50" spans="1:6" x14ac:dyDescent="0.2">
      <c r="A50" s="678"/>
      <c r="B50" s="679"/>
      <c r="C50" s="680"/>
      <c r="D50" s="680"/>
      <c r="E50" s="681" t="str">
        <f t="shared" si="0"/>
        <v/>
      </c>
      <c r="F50" s="682" t="str">
        <f>IF(C50&lt;&gt;"",E50/'DADOS GERAIS'!$B$24,"")</f>
        <v/>
      </c>
    </row>
    <row r="51" spans="1:6" x14ac:dyDescent="0.2">
      <c r="A51" s="678"/>
      <c r="B51" s="679"/>
      <c r="C51" s="680"/>
      <c r="D51" s="680"/>
      <c r="E51" s="681" t="str">
        <f t="shared" si="0"/>
        <v/>
      </c>
      <c r="F51" s="682" t="str">
        <f>IF(C51&lt;&gt;"",E51/'DADOS GERAIS'!$B$24,"")</f>
        <v/>
      </c>
    </row>
    <row r="52" spans="1:6" x14ac:dyDescent="0.2">
      <c r="A52" s="678"/>
      <c r="B52" s="679"/>
      <c r="C52" s="680"/>
      <c r="D52" s="680"/>
      <c r="E52" s="681" t="str">
        <f t="shared" si="0"/>
        <v/>
      </c>
      <c r="F52" s="682" t="str">
        <f>IF(C52&lt;&gt;"",E52/'DADOS GERAIS'!$B$24,"")</f>
        <v/>
      </c>
    </row>
    <row r="53" spans="1:6" x14ac:dyDescent="0.2">
      <c r="A53" s="678"/>
      <c r="B53" s="679"/>
      <c r="C53" s="680"/>
      <c r="D53" s="680"/>
      <c r="E53" s="681" t="str">
        <f t="shared" si="0"/>
        <v/>
      </c>
      <c r="F53" s="682" t="str">
        <f>IF(C53&lt;&gt;"",E53/'DADOS GERAIS'!$B$24,"")</f>
        <v/>
      </c>
    </row>
    <row r="54" spans="1:6" x14ac:dyDescent="0.2">
      <c r="A54" s="678"/>
      <c r="B54" s="679"/>
      <c r="C54" s="680"/>
      <c r="D54" s="680"/>
      <c r="E54" s="681" t="str">
        <f t="shared" si="0"/>
        <v/>
      </c>
      <c r="F54" s="682" t="str">
        <f>IF(C54&lt;&gt;"",E54/'DADOS GERAIS'!$B$24,"")</f>
        <v/>
      </c>
    </row>
    <row r="55" spans="1:6" x14ac:dyDescent="0.2">
      <c r="A55" s="678"/>
      <c r="B55" s="679"/>
      <c r="C55" s="680"/>
      <c r="D55" s="680"/>
      <c r="E55" s="681" t="str">
        <f t="shared" si="0"/>
        <v/>
      </c>
      <c r="F55" s="682" t="str">
        <f>IF(C55&lt;&gt;"",E55/'DADOS GERAIS'!$B$24,"")</f>
        <v/>
      </c>
    </row>
    <row r="56" spans="1:6" x14ac:dyDescent="0.2">
      <c r="A56" s="678"/>
      <c r="B56" s="679"/>
      <c r="C56" s="680"/>
      <c r="D56" s="680"/>
      <c r="E56" s="681" t="str">
        <f t="shared" si="0"/>
        <v/>
      </c>
      <c r="F56" s="682" t="str">
        <f>IF(C56&lt;&gt;"",E56/'DADOS GERAIS'!$B$24,"")</f>
        <v/>
      </c>
    </row>
    <row r="57" spans="1:6" x14ac:dyDescent="0.2">
      <c r="A57" s="678"/>
      <c r="B57" s="679"/>
      <c r="C57" s="680"/>
      <c r="D57" s="680"/>
      <c r="E57" s="681" t="str">
        <f t="shared" si="0"/>
        <v/>
      </c>
      <c r="F57" s="682" t="str">
        <f>IF(C57&lt;&gt;"",E57/'DADOS GERAIS'!$B$24,"")</f>
        <v/>
      </c>
    </row>
    <row r="58" spans="1:6" x14ac:dyDescent="0.2">
      <c r="A58" s="678"/>
      <c r="B58" s="679"/>
      <c r="C58" s="680"/>
      <c r="D58" s="680"/>
      <c r="E58" s="681" t="str">
        <f t="shared" si="0"/>
        <v/>
      </c>
      <c r="F58" s="682" t="str">
        <f>IF(C58&lt;&gt;"",E58/'DADOS GERAIS'!$B$24,"")</f>
        <v/>
      </c>
    </row>
    <row r="59" spans="1:6" x14ac:dyDescent="0.2">
      <c r="A59" s="678"/>
      <c r="B59" s="679"/>
      <c r="C59" s="680"/>
      <c r="D59" s="680"/>
      <c r="E59" s="681" t="str">
        <f t="shared" si="0"/>
        <v/>
      </c>
      <c r="F59" s="682" t="str">
        <f>IF(C59&lt;&gt;"",E59/'DADOS GERAIS'!$B$24,"")</f>
        <v/>
      </c>
    </row>
    <row r="60" spans="1:6" x14ac:dyDescent="0.2">
      <c r="A60" s="678"/>
      <c r="B60" s="679"/>
      <c r="C60" s="680"/>
      <c r="D60" s="680"/>
      <c r="E60" s="681" t="str">
        <f t="shared" si="0"/>
        <v/>
      </c>
      <c r="F60" s="682" t="str">
        <f>IF(C60&lt;&gt;"",E60/'DADOS GERAIS'!$B$24,"")</f>
        <v/>
      </c>
    </row>
    <row r="61" spans="1:6" x14ac:dyDescent="0.2">
      <c r="A61" s="678"/>
      <c r="B61" s="679"/>
      <c r="C61" s="680"/>
      <c r="D61" s="680"/>
      <c r="E61" s="681" t="str">
        <f t="shared" si="0"/>
        <v/>
      </c>
      <c r="F61" s="682" t="str">
        <f>IF(C61&lt;&gt;"",E61/'DADOS GERAIS'!$B$24,"")</f>
        <v/>
      </c>
    </row>
    <row r="62" spans="1:6" x14ac:dyDescent="0.2">
      <c r="A62" s="678"/>
      <c r="B62" s="679"/>
      <c r="C62" s="680"/>
      <c r="D62" s="680"/>
      <c r="E62" s="681" t="str">
        <f>IF(C62&lt;&gt;"",C62*D62,"")</f>
        <v/>
      </c>
      <c r="F62" s="682" t="str">
        <f>IF(C62&lt;&gt;"",E62/'DADOS GERAIS'!$B$24,"")</f>
        <v/>
      </c>
    </row>
    <row r="63" spans="1:6" x14ac:dyDescent="0.2">
      <c r="A63" s="678"/>
      <c r="B63" s="679"/>
      <c r="C63" s="680"/>
      <c r="D63" s="680"/>
      <c r="E63" s="681" t="str">
        <f>IF(C63&lt;&gt;"",C63*D63,"")</f>
        <v/>
      </c>
      <c r="F63" s="682" t="str">
        <f>IF(C63&lt;&gt;"",E63/'DADOS GERAIS'!$B$24,"")</f>
        <v/>
      </c>
    </row>
    <row r="64" spans="1:6" x14ac:dyDescent="0.2">
      <c r="A64" s="683"/>
      <c r="B64" s="679"/>
      <c r="C64" s="680"/>
      <c r="D64" s="680"/>
      <c r="E64" s="681" t="str">
        <f t="shared" ref="E64:E83" si="1">IF(C64&lt;&gt;"",C64*D64,"")</f>
        <v/>
      </c>
      <c r="F64" s="682" t="str">
        <f>IF(C64&lt;&gt;"",E64/'DADOS GERAIS'!$B$24,"")</f>
        <v/>
      </c>
    </row>
    <row r="65" spans="1:6" x14ac:dyDescent="0.2">
      <c r="A65" s="678"/>
      <c r="B65" s="679"/>
      <c r="C65" s="680"/>
      <c r="D65" s="680"/>
      <c r="E65" s="681" t="str">
        <f t="shared" si="1"/>
        <v/>
      </c>
      <c r="F65" s="682" t="str">
        <f>IF(C65&lt;&gt;"",E65/'DADOS GERAIS'!$B$24,"")</f>
        <v/>
      </c>
    </row>
    <row r="66" spans="1:6" x14ac:dyDescent="0.2">
      <c r="A66" s="678"/>
      <c r="B66" s="679"/>
      <c r="C66" s="680"/>
      <c r="D66" s="680"/>
      <c r="E66" s="681" t="str">
        <f t="shared" si="1"/>
        <v/>
      </c>
      <c r="F66" s="682" t="str">
        <f>IF(C66&lt;&gt;"",E66/'DADOS GERAIS'!$B$24,"")</f>
        <v/>
      </c>
    </row>
    <row r="67" spans="1:6" x14ac:dyDescent="0.2">
      <c r="A67" s="678"/>
      <c r="B67" s="679"/>
      <c r="C67" s="680"/>
      <c r="D67" s="680"/>
      <c r="E67" s="681" t="str">
        <f t="shared" si="1"/>
        <v/>
      </c>
      <c r="F67" s="682" t="str">
        <f>IF(C67&lt;&gt;"",E67/'DADOS GERAIS'!$B$24,"")</f>
        <v/>
      </c>
    </row>
    <row r="68" spans="1:6" x14ac:dyDescent="0.2">
      <c r="A68" s="678"/>
      <c r="B68" s="679"/>
      <c r="C68" s="680"/>
      <c r="D68" s="680"/>
      <c r="E68" s="681" t="str">
        <f t="shared" si="1"/>
        <v/>
      </c>
      <c r="F68" s="682" t="str">
        <f>IF(C68&lt;&gt;"",E68/'DADOS GERAIS'!$B$24,"")</f>
        <v/>
      </c>
    </row>
    <row r="69" spans="1:6" x14ac:dyDescent="0.2">
      <c r="A69" s="678"/>
      <c r="B69" s="679"/>
      <c r="C69" s="680"/>
      <c r="D69" s="680"/>
      <c r="E69" s="681" t="str">
        <f t="shared" si="1"/>
        <v/>
      </c>
      <c r="F69" s="682" t="str">
        <f>IF(C69&lt;&gt;"",E69/'DADOS GERAIS'!$B$24,"")</f>
        <v/>
      </c>
    </row>
    <row r="70" spans="1:6" x14ac:dyDescent="0.2">
      <c r="A70" s="678"/>
      <c r="B70" s="679"/>
      <c r="C70" s="680"/>
      <c r="D70" s="680"/>
      <c r="E70" s="681" t="str">
        <f t="shared" si="1"/>
        <v/>
      </c>
      <c r="F70" s="682" t="str">
        <f>IF(C70&lt;&gt;"",E70/'DADOS GERAIS'!$B$24,"")</f>
        <v/>
      </c>
    </row>
    <row r="71" spans="1:6" x14ac:dyDescent="0.2">
      <c r="A71" s="678"/>
      <c r="B71" s="679"/>
      <c r="C71" s="680"/>
      <c r="D71" s="680"/>
      <c r="E71" s="681" t="str">
        <f t="shared" si="1"/>
        <v/>
      </c>
      <c r="F71" s="682" t="str">
        <f>IF(C71&lt;&gt;"",E71/'DADOS GERAIS'!$B$24,"")</f>
        <v/>
      </c>
    </row>
    <row r="72" spans="1:6" x14ac:dyDescent="0.2">
      <c r="A72" s="678"/>
      <c r="B72" s="679"/>
      <c r="C72" s="680"/>
      <c r="D72" s="680"/>
      <c r="E72" s="681" t="str">
        <f t="shared" si="1"/>
        <v/>
      </c>
      <c r="F72" s="682" t="str">
        <f>IF(C72&lt;&gt;"",E72/'DADOS GERAIS'!$B$24,"")</f>
        <v/>
      </c>
    </row>
    <row r="73" spans="1:6" x14ac:dyDescent="0.2">
      <c r="A73" s="678"/>
      <c r="B73" s="679"/>
      <c r="C73" s="680"/>
      <c r="D73" s="680"/>
      <c r="E73" s="681" t="str">
        <f t="shared" si="1"/>
        <v/>
      </c>
      <c r="F73" s="682" t="str">
        <f>IF(C73&lt;&gt;"",E73/'DADOS GERAIS'!$B$24,"")</f>
        <v/>
      </c>
    </row>
    <row r="74" spans="1:6" x14ac:dyDescent="0.2">
      <c r="A74" s="678"/>
      <c r="B74" s="679"/>
      <c r="C74" s="680"/>
      <c r="D74" s="680"/>
      <c r="E74" s="681" t="str">
        <f t="shared" si="1"/>
        <v/>
      </c>
      <c r="F74" s="682" t="str">
        <f>IF(C74&lt;&gt;"",E74/'DADOS GERAIS'!$B$24,"")</f>
        <v/>
      </c>
    </row>
    <row r="75" spans="1:6" x14ac:dyDescent="0.2">
      <c r="A75" s="678"/>
      <c r="B75" s="679"/>
      <c r="C75" s="680"/>
      <c r="D75" s="680"/>
      <c r="E75" s="681" t="str">
        <f t="shared" si="1"/>
        <v/>
      </c>
      <c r="F75" s="682" t="str">
        <f>IF(C75&lt;&gt;"",E75/'DADOS GERAIS'!$B$24,"")</f>
        <v/>
      </c>
    </row>
    <row r="76" spans="1:6" x14ac:dyDescent="0.2">
      <c r="A76" s="678"/>
      <c r="B76" s="679"/>
      <c r="C76" s="680"/>
      <c r="D76" s="680"/>
      <c r="E76" s="681" t="str">
        <f t="shared" si="1"/>
        <v/>
      </c>
      <c r="F76" s="682" t="str">
        <f>IF(C76&lt;&gt;"",E76/'DADOS GERAIS'!$B$24,"")</f>
        <v/>
      </c>
    </row>
    <row r="77" spans="1:6" x14ac:dyDescent="0.2">
      <c r="A77" s="678"/>
      <c r="B77" s="679"/>
      <c r="C77" s="680"/>
      <c r="D77" s="680"/>
      <c r="E77" s="681" t="str">
        <f t="shared" si="1"/>
        <v/>
      </c>
      <c r="F77" s="682" t="str">
        <f>IF(C77&lt;&gt;"",E77/'DADOS GERAIS'!$B$24,"")</f>
        <v/>
      </c>
    </row>
    <row r="78" spans="1:6" x14ac:dyDescent="0.2">
      <c r="A78" s="678"/>
      <c r="B78" s="679"/>
      <c r="C78" s="680"/>
      <c r="D78" s="680"/>
      <c r="E78" s="681" t="str">
        <f t="shared" si="1"/>
        <v/>
      </c>
      <c r="F78" s="682" t="str">
        <f>IF(C78&lt;&gt;"",E78/'DADOS GERAIS'!$B$24,"")</f>
        <v/>
      </c>
    </row>
    <row r="79" spans="1:6" x14ac:dyDescent="0.2">
      <c r="A79" s="678"/>
      <c r="B79" s="679"/>
      <c r="C79" s="680"/>
      <c r="D79" s="680"/>
      <c r="E79" s="681" t="str">
        <f t="shared" si="1"/>
        <v/>
      </c>
      <c r="F79" s="682" t="str">
        <f>IF(C79&lt;&gt;"",E79/'DADOS GERAIS'!$B$24,"")</f>
        <v/>
      </c>
    </row>
    <row r="80" spans="1:6" x14ac:dyDescent="0.2">
      <c r="A80" s="678"/>
      <c r="B80" s="679"/>
      <c r="C80" s="680"/>
      <c r="D80" s="680"/>
      <c r="E80" s="681" t="str">
        <f t="shared" si="1"/>
        <v/>
      </c>
      <c r="F80" s="682" t="str">
        <f>IF(C80&lt;&gt;"",E80/'DADOS GERAIS'!$B$24,"")</f>
        <v/>
      </c>
    </row>
    <row r="81" spans="1:6" x14ac:dyDescent="0.2">
      <c r="A81" s="678"/>
      <c r="B81" s="679"/>
      <c r="C81" s="680"/>
      <c r="D81" s="680"/>
      <c r="E81" s="681" t="str">
        <f t="shared" si="1"/>
        <v/>
      </c>
      <c r="F81" s="682" t="str">
        <f>IF(C81&lt;&gt;"",E81/'DADOS GERAIS'!$B$24,"")</f>
        <v/>
      </c>
    </row>
    <row r="82" spans="1:6" x14ac:dyDescent="0.2">
      <c r="A82" s="678"/>
      <c r="B82" s="679"/>
      <c r="C82" s="680"/>
      <c r="D82" s="680"/>
      <c r="E82" s="681" t="str">
        <f t="shared" si="1"/>
        <v/>
      </c>
      <c r="F82" s="682" t="str">
        <f>IF(C82&lt;&gt;"",E82/'DADOS GERAIS'!$B$24,"")</f>
        <v/>
      </c>
    </row>
    <row r="83" spans="1:6" x14ac:dyDescent="0.2">
      <c r="A83" s="678"/>
      <c r="B83" s="679"/>
      <c r="C83" s="680"/>
      <c r="D83" s="680"/>
      <c r="E83" s="681" t="str">
        <f t="shared" si="1"/>
        <v/>
      </c>
      <c r="F83" s="682" t="str">
        <f>IF(C83&lt;&gt;"",E83/'DADOS GERAIS'!$B$24,"")</f>
        <v/>
      </c>
    </row>
    <row r="84" spans="1:6" x14ac:dyDescent="0.2">
      <c r="A84" s="678"/>
      <c r="B84" s="679"/>
      <c r="C84" s="680"/>
      <c r="D84" s="680"/>
      <c r="E84" s="681" t="str">
        <f t="shared" ref="E84:E93" si="2">IF(C84&lt;&gt;"",C84*D84,"")</f>
        <v/>
      </c>
      <c r="F84" s="682" t="str">
        <f>IF(C84&lt;&gt;"",E84/'DADOS GERAIS'!$B$24,"")</f>
        <v/>
      </c>
    </row>
    <row r="85" spans="1:6" x14ac:dyDescent="0.2">
      <c r="A85" s="678"/>
      <c r="B85" s="679"/>
      <c r="C85" s="680"/>
      <c r="D85" s="680"/>
      <c r="E85" s="681" t="str">
        <f t="shared" si="2"/>
        <v/>
      </c>
      <c r="F85" s="682" t="str">
        <f>IF(C85&lt;&gt;"",E85/'DADOS GERAIS'!$B$24,"")</f>
        <v/>
      </c>
    </row>
    <row r="86" spans="1:6" x14ac:dyDescent="0.2">
      <c r="A86" s="678"/>
      <c r="B86" s="679"/>
      <c r="C86" s="680"/>
      <c r="D86" s="680"/>
      <c r="E86" s="681" t="str">
        <f t="shared" si="2"/>
        <v/>
      </c>
      <c r="F86" s="682" t="str">
        <f>IF(C86&lt;&gt;"",E86/'DADOS GERAIS'!$B$24,"")</f>
        <v/>
      </c>
    </row>
    <row r="87" spans="1:6" x14ac:dyDescent="0.2">
      <c r="A87" s="678"/>
      <c r="B87" s="679"/>
      <c r="C87" s="680"/>
      <c r="D87" s="680"/>
      <c r="E87" s="681" t="str">
        <f t="shared" si="2"/>
        <v/>
      </c>
      <c r="F87" s="682" t="str">
        <f>IF(C87&lt;&gt;"",E87/'DADOS GERAIS'!$B$24,"")</f>
        <v/>
      </c>
    </row>
    <row r="88" spans="1:6" x14ac:dyDescent="0.2">
      <c r="A88" s="678"/>
      <c r="B88" s="679"/>
      <c r="C88" s="680"/>
      <c r="D88" s="680"/>
      <c r="E88" s="681" t="str">
        <f t="shared" si="2"/>
        <v/>
      </c>
      <c r="F88" s="682" t="str">
        <f>IF(C88&lt;&gt;"",E88/'DADOS GERAIS'!$B$24,"")</f>
        <v/>
      </c>
    </row>
    <row r="89" spans="1:6" x14ac:dyDescent="0.2">
      <c r="A89" s="678"/>
      <c r="B89" s="679"/>
      <c r="C89" s="680"/>
      <c r="D89" s="680"/>
      <c r="E89" s="681" t="str">
        <f t="shared" si="2"/>
        <v/>
      </c>
      <c r="F89" s="682" t="str">
        <f>IF(C89&lt;&gt;"",E89/'DADOS GERAIS'!$B$24,"")</f>
        <v/>
      </c>
    </row>
    <row r="90" spans="1:6" x14ac:dyDescent="0.2">
      <c r="A90" s="678"/>
      <c r="B90" s="679"/>
      <c r="C90" s="680"/>
      <c r="D90" s="680"/>
      <c r="E90" s="681" t="str">
        <f t="shared" si="2"/>
        <v/>
      </c>
      <c r="F90" s="682" t="str">
        <f>IF(C90&lt;&gt;"",E90/'DADOS GERAIS'!$B$24,"")</f>
        <v/>
      </c>
    </row>
    <row r="91" spans="1:6" x14ac:dyDescent="0.2">
      <c r="A91" s="678"/>
      <c r="B91" s="679"/>
      <c r="C91" s="680"/>
      <c r="D91" s="680"/>
      <c r="E91" s="681" t="str">
        <f t="shared" si="2"/>
        <v/>
      </c>
      <c r="F91" s="682" t="str">
        <f>IF(C91&lt;&gt;"",E91/'DADOS GERAIS'!$B$24,"")</f>
        <v/>
      </c>
    </row>
    <row r="92" spans="1:6" x14ac:dyDescent="0.2">
      <c r="A92" s="678"/>
      <c r="B92" s="679"/>
      <c r="C92" s="680"/>
      <c r="D92" s="680"/>
      <c r="E92" s="681" t="str">
        <f t="shared" si="2"/>
        <v/>
      </c>
      <c r="F92" s="682" t="str">
        <f>IF(C92&lt;&gt;"",E92/'DADOS GERAIS'!$B$24,"")</f>
        <v/>
      </c>
    </row>
    <row r="93" spans="1:6" x14ac:dyDescent="0.2">
      <c r="A93" s="678"/>
      <c r="B93" s="679"/>
      <c r="C93" s="680"/>
      <c r="D93" s="680"/>
      <c r="E93" s="681" t="str">
        <f t="shared" si="2"/>
        <v/>
      </c>
      <c r="F93" s="682" t="str">
        <f>IF(C93&lt;&gt;"",E93/'DADOS GERAIS'!$B$24,"")</f>
        <v/>
      </c>
    </row>
    <row r="94" spans="1:6" x14ac:dyDescent="0.2">
      <c r="A94" s="678"/>
      <c r="B94" s="679"/>
      <c r="C94" s="680"/>
      <c r="D94" s="680"/>
      <c r="E94" s="681" t="str">
        <f t="shared" ref="E94:E112" si="3">IF(C94&lt;&gt;"",C94*D94,"")</f>
        <v/>
      </c>
      <c r="F94" s="682" t="str">
        <f>IF(C94&lt;&gt;"",E94/'DADOS GERAIS'!$B$24,"")</f>
        <v/>
      </c>
    </row>
    <row r="95" spans="1:6" x14ac:dyDescent="0.2">
      <c r="A95" s="678"/>
      <c r="B95" s="679"/>
      <c r="C95" s="680"/>
      <c r="D95" s="680"/>
      <c r="E95" s="681" t="str">
        <f t="shared" si="3"/>
        <v/>
      </c>
      <c r="F95" s="682" t="str">
        <f>IF(C95&lt;&gt;"",E95/'DADOS GERAIS'!$B$24,"")</f>
        <v/>
      </c>
    </row>
    <row r="96" spans="1:6" x14ac:dyDescent="0.2">
      <c r="A96" s="678"/>
      <c r="B96" s="679"/>
      <c r="C96" s="680"/>
      <c r="D96" s="680"/>
      <c r="E96" s="681" t="str">
        <f t="shared" si="3"/>
        <v/>
      </c>
      <c r="F96" s="682" t="str">
        <f>IF(C96&lt;&gt;"",E96/'DADOS GERAIS'!$B$24,"")</f>
        <v/>
      </c>
    </row>
    <row r="97" spans="1:6" x14ac:dyDescent="0.2">
      <c r="A97" s="678"/>
      <c r="B97" s="679"/>
      <c r="C97" s="680"/>
      <c r="D97" s="680"/>
      <c r="E97" s="681" t="str">
        <f t="shared" si="3"/>
        <v/>
      </c>
      <c r="F97" s="682" t="str">
        <f>IF(C97&lt;&gt;"",E97/'DADOS GERAIS'!$B$24,"")</f>
        <v/>
      </c>
    </row>
    <row r="98" spans="1:6" x14ac:dyDescent="0.2">
      <c r="A98" s="678"/>
      <c r="B98" s="679"/>
      <c r="C98" s="680"/>
      <c r="D98" s="680"/>
      <c r="E98" s="681" t="str">
        <f t="shared" si="3"/>
        <v/>
      </c>
      <c r="F98" s="682" t="str">
        <f>IF(C98&lt;&gt;"",E98/'DADOS GERAIS'!$B$24,"")</f>
        <v/>
      </c>
    </row>
    <row r="99" spans="1:6" x14ac:dyDescent="0.2">
      <c r="A99" s="678"/>
      <c r="B99" s="679"/>
      <c r="C99" s="680"/>
      <c r="D99" s="680"/>
      <c r="E99" s="681" t="str">
        <f t="shared" si="3"/>
        <v/>
      </c>
      <c r="F99" s="682" t="str">
        <f>IF(C99&lt;&gt;"",E99/'DADOS GERAIS'!$B$24,"")</f>
        <v/>
      </c>
    </row>
    <row r="100" spans="1:6" x14ac:dyDescent="0.2">
      <c r="A100" s="678"/>
      <c r="B100" s="679"/>
      <c r="C100" s="680"/>
      <c r="D100" s="680"/>
      <c r="E100" s="681" t="str">
        <f t="shared" si="3"/>
        <v/>
      </c>
      <c r="F100" s="682" t="str">
        <f>IF(C100&lt;&gt;"",E100/'DADOS GERAIS'!$B$24,"")</f>
        <v/>
      </c>
    </row>
    <row r="101" spans="1:6" x14ac:dyDescent="0.2">
      <c r="A101" s="678"/>
      <c r="B101" s="679"/>
      <c r="C101" s="680"/>
      <c r="D101" s="680"/>
      <c r="E101" s="681" t="str">
        <f t="shared" si="3"/>
        <v/>
      </c>
      <c r="F101" s="682" t="str">
        <f>IF(C101&lt;&gt;"",E101/'DADOS GERAIS'!$B$24,"")</f>
        <v/>
      </c>
    </row>
    <row r="102" spans="1:6" x14ac:dyDescent="0.2">
      <c r="A102" s="678"/>
      <c r="B102" s="679"/>
      <c r="C102" s="680"/>
      <c r="D102" s="680"/>
      <c r="E102" s="681" t="str">
        <f t="shared" ref="E102:E103" si="4">IF(C102&lt;&gt;"",C102*D102,"")</f>
        <v/>
      </c>
      <c r="F102" s="682" t="str">
        <f>IF(C102&lt;&gt;"",E102/'DADOS GERAIS'!$B$24,"")</f>
        <v/>
      </c>
    </row>
    <row r="103" spans="1:6" x14ac:dyDescent="0.2">
      <c r="A103" s="678"/>
      <c r="B103" s="679"/>
      <c r="C103" s="680"/>
      <c r="D103" s="680"/>
      <c r="E103" s="681" t="str">
        <f t="shared" si="4"/>
        <v/>
      </c>
      <c r="F103" s="682" t="str">
        <f>IF(C103&lt;&gt;"",E103/'DADOS GERAIS'!$B$24,"")</f>
        <v/>
      </c>
    </row>
    <row r="104" spans="1:6" x14ac:dyDescent="0.2">
      <c r="A104" s="678"/>
      <c r="B104" s="679"/>
      <c r="C104" s="680"/>
      <c r="D104" s="680"/>
      <c r="E104" s="681" t="str">
        <f t="shared" si="3"/>
        <v/>
      </c>
      <c r="F104" s="682" t="str">
        <f>IF(C104&lt;&gt;"",E104/'DADOS GERAIS'!$B$24,"")</f>
        <v/>
      </c>
    </row>
    <row r="105" spans="1:6" x14ac:dyDescent="0.2">
      <c r="A105" s="678"/>
      <c r="B105" s="679"/>
      <c r="C105" s="680"/>
      <c r="D105" s="680"/>
      <c r="E105" s="681" t="str">
        <f t="shared" si="3"/>
        <v/>
      </c>
      <c r="F105" s="682" t="str">
        <f>IF(C105&lt;&gt;"",E105/'DADOS GERAIS'!$B$24,"")</f>
        <v/>
      </c>
    </row>
    <row r="106" spans="1:6" x14ac:dyDescent="0.2">
      <c r="A106" s="678"/>
      <c r="B106" s="679"/>
      <c r="C106" s="680"/>
      <c r="D106" s="680"/>
      <c r="E106" s="681" t="str">
        <f t="shared" si="3"/>
        <v/>
      </c>
      <c r="F106" s="682" t="str">
        <f>IF(C106&lt;&gt;"",E106/'DADOS GERAIS'!$B$24,"")</f>
        <v/>
      </c>
    </row>
    <row r="107" spans="1:6" x14ac:dyDescent="0.2">
      <c r="A107" s="678"/>
      <c r="B107" s="679"/>
      <c r="C107" s="680"/>
      <c r="D107" s="680"/>
      <c r="E107" s="681" t="str">
        <f t="shared" si="3"/>
        <v/>
      </c>
      <c r="F107" s="682" t="str">
        <f>IF(C107&lt;&gt;"",E107/'DADOS GERAIS'!$B$24,"")</f>
        <v/>
      </c>
    </row>
    <row r="108" spans="1:6" x14ac:dyDescent="0.2">
      <c r="A108" s="678"/>
      <c r="B108" s="679"/>
      <c r="C108" s="680"/>
      <c r="D108" s="680"/>
      <c r="E108" s="681" t="str">
        <f t="shared" si="3"/>
        <v/>
      </c>
      <c r="F108" s="682" t="str">
        <f>IF(C108&lt;&gt;"",E108/'DADOS GERAIS'!$B$24,"")</f>
        <v/>
      </c>
    </row>
    <row r="109" spans="1:6" x14ac:dyDescent="0.2">
      <c r="A109" s="678"/>
      <c r="B109" s="679"/>
      <c r="C109" s="680"/>
      <c r="D109" s="680"/>
      <c r="E109" s="681" t="str">
        <f t="shared" si="3"/>
        <v/>
      </c>
      <c r="F109" s="682" t="str">
        <f>IF(C109&lt;&gt;"",E109/'DADOS GERAIS'!$B$24,"")</f>
        <v/>
      </c>
    </row>
    <row r="110" spans="1:6" x14ac:dyDescent="0.2">
      <c r="A110" s="678"/>
      <c r="B110" s="679"/>
      <c r="C110" s="680"/>
      <c r="D110" s="680"/>
      <c r="E110" s="681" t="str">
        <f t="shared" si="3"/>
        <v/>
      </c>
      <c r="F110" s="682" t="str">
        <f>IF(C110&lt;&gt;"",E110/'DADOS GERAIS'!$B$24,"")</f>
        <v/>
      </c>
    </row>
    <row r="111" spans="1:6" x14ac:dyDescent="0.2">
      <c r="A111" s="678"/>
      <c r="B111" s="679"/>
      <c r="C111" s="680"/>
      <c r="D111" s="680"/>
      <c r="E111" s="681" t="str">
        <f t="shared" si="3"/>
        <v/>
      </c>
      <c r="F111" s="682" t="str">
        <f>IF(C111&lt;&gt;"",E111/'DADOS GERAIS'!$B$24,"")</f>
        <v/>
      </c>
    </row>
    <row r="112" spans="1:6" x14ac:dyDescent="0.2">
      <c r="A112" s="678"/>
      <c r="B112" s="679"/>
      <c r="C112" s="680"/>
      <c r="D112" s="680"/>
      <c r="E112" s="681" t="str">
        <f t="shared" si="3"/>
        <v/>
      </c>
      <c r="F112" s="682"/>
    </row>
    <row r="113" spans="1:6" ht="15.75" customHeight="1" thickBot="1" x14ac:dyDescent="0.25">
      <c r="A113" s="684" t="s">
        <v>46</v>
      </c>
      <c r="B113" s="685"/>
      <c r="C113" s="685"/>
      <c r="D113" s="686"/>
      <c r="E113" s="686">
        <f>SUM(E13:E112)</f>
        <v>0</v>
      </c>
      <c r="F113" s="687">
        <f>SUM(F13:F112)</f>
        <v>0</v>
      </c>
    </row>
    <row r="114" spans="1:6" x14ac:dyDescent="0.2">
      <c r="C114" s="413"/>
      <c r="D114" s="413"/>
    </row>
    <row r="115" spans="1:6" ht="18" x14ac:dyDescent="0.2">
      <c r="A115" s="446" t="s">
        <v>116</v>
      </c>
      <c r="C115" s="437"/>
    </row>
    <row r="116" spans="1:6" x14ac:dyDescent="0.2">
      <c r="A116" s="710"/>
      <c r="B116" s="710"/>
      <c r="C116" s="710"/>
      <c r="D116" s="710"/>
      <c r="E116" s="710"/>
      <c r="F116" s="710"/>
    </row>
    <row r="117" spans="1:6" x14ac:dyDescent="0.2">
      <c r="A117" s="710"/>
      <c r="B117" s="710"/>
      <c r="C117" s="710"/>
      <c r="D117" s="710"/>
      <c r="E117" s="710"/>
      <c r="F117" s="710"/>
    </row>
    <row r="118" spans="1:6" x14ac:dyDescent="0.2">
      <c r="A118" s="710"/>
      <c r="B118" s="710"/>
      <c r="C118" s="710"/>
      <c r="D118" s="710"/>
      <c r="E118" s="710"/>
      <c r="F118" s="710"/>
    </row>
  </sheetData>
  <sheetProtection algorithmName="SHA-512" hashValue="Ww/fGX94Y3ZDHa0S++rw3eLGL7I6aMl2KuvN7cA5qwKc6JB17i8KTuyvYcmqonf4qnLb9YaJ4unAQ1pgPCmhyA==" saltValue="Sfr+0OGf1LZ2+9yf8cCRCw==" spinCount="100000" sheet="1" objects="1" scenarios="1"/>
  <mergeCells count="2">
    <mergeCell ref="A116:F118"/>
    <mergeCell ref="A5:F5"/>
  </mergeCells>
  <phoneticPr fontId="0" type="noConversion"/>
  <dataValidations xWindow="812" yWindow="309" count="1">
    <dataValidation allowBlank="1" showInputMessage="1" showErrorMessage="1" promptTitle="ALERTA" prompt="FAVOR INFORMAR QUANTIDADE TOTAL DE MATERIAL APLICADO DURANTE O PERÍODO CONTRATUAL." sqref="C13:C112" xr:uid="{00000000-0002-0000-1300-000000000000}"/>
  </dataValidations>
  <printOptions horizontalCentered="1"/>
  <pageMargins left="0.39370078740157483" right="0.39370078740157483" top="0.39370078740157483" bottom="0.59055118110236227" header="0.19685039370078741" footer="0.19685039370078741"/>
  <pageSetup paperSize="9" scale="53" fitToHeight="0" orientation="portrait" horizontalDpi="4294967294" r:id="rId1"/>
  <headerFooter alignWithMargins="0">
    <oddFooter>&amp;L&amp;D&amp;CDFP Simplificado Rev.4&amp;Rpágina &amp;P de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3">
    <pageSetUpPr fitToPage="1"/>
  </sheetPr>
  <dimension ref="A1:F26"/>
  <sheetViews>
    <sheetView showGridLines="0" zoomScale="90" zoomScaleNormal="90" zoomScaleSheetLayoutView="50" workbookViewId="0">
      <selection activeCell="F17" sqref="F17"/>
    </sheetView>
  </sheetViews>
  <sheetFormatPr defaultColWidth="9.140625" defaultRowHeight="12.75" x14ac:dyDescent="0.2"/>
  <cols>
    <col min="1" max="1" width="49.140625" style="86" customWidth="1"/>
    <col min="2" max="2" width="20.5703125" style="86" customWidth="1"/>
    <col min="3" max="6" width="18.7109375" style="86" customWidth="1"/>
    <col min="7" max="16384" width="9.140625" style="86"/>
  </cols>
  <sheetData>
    <row r="1" spans="1:6" ht="15.75" customHeight="1" x14ac:dyDescent="0.2">
      <c r="A1" s="95"/>
      <c r="B1" s="96"/>
    </row>
    <row r="2" spans="1:6" ht="12.75" customHeight="1" x14ac:dyDescent="0.2">
      <c r="A2" s="98"/>
      <c r="B2" s="96"/>
    </row>
    <row r="3" spans="1:6" ht="15.75" customHeight="1" x14ac:dyDescent="0.2">
      <c r="A3" s="98"/>
      <c r="B3" s="96"/>
    </row>
    <row r="4" spans="1:6" ht="15" customHeight="1" x14ac:dyDescent="0.2">
      <c r="A4" s="99">
        <f>'DADOS GERAIS'!$A$4</f>
        <v>0</v>
      </c>
      <c r="B4" s="96"/>
    </row>
    <row r="5" spans="1:6" ht="15.75" customHeight="1" x14ac:dyDescent="0.25">
      <c r="A5" s="726">
        <f>'DADOS GERAIS'!$A$5</f>
        <v>0</v>
      </c>
      <c r="B5" s="726"/>
      <c r="C5" s="726"/>
      <c r="D5" s="726"/>
      <c r="E5" s="726"/>
      <c r="F5" s="100"/>
    </row>
    <row r="6" spans="1:6" ht="15.75" customHeight="1" x14ac:dyDescent="0.2">
      <c r="A6" s="81" t="str">
        <f>'DADOS GERAIS'!$A$6</f>
        <v xml:space="preserve"> Nº </v>
      </c>
      <c r="B6" s="94"/>
      <c r="C6" s="101"/>
    </row>
    <row r="7" spans="1:6" ht="15.75" customHeight="1" x14ac:dyDescent="0.2">
      <c r="A7" s="82" t="s">
        <v>216</v>
      </c>
      <c r="B7" s="103"/>
      <c r="C7" s="104"/>
      <c r="D7" s="104"/>
      <c r="E7" s="104"/>
    </row>
    <row r="8" spans="1:6" ht="15.75" customHeight="1" x14ac:dyDescent="0.2">
      <c r="A8" s="106"/>
      <c r="B8" s="94"/>
      <c r="C8" s="101"/>
    </row>
    <row r="9" spans="1:6" ht="15.75" customHeight="1" x14ac:dyDescent="0.2">
      <c r="A9" s="106"/>
      <c r="B9" s="94"/>
      <c r="C9" s="101"/>
    </row>
    <row r="10" spans="1:6" ht="15.75" customHeight="1" thickBot="1" x14ac:dyDescent="0.25">
      <c r="A10" s="83" t="s">
        <v>94</v>
      </c>
      <c r="B10" s="94"/>
      <c r="C10" s="101"/>
    </row>
    <row r="11" spans="1:6" ht="15.75" customHeight="1" thickBot="1" x14ac:dyDescent="0.25">
      <c r="A11" s="107"/>
      <c r="B11" s="237" t="s">
        <v>6</v>
      </c>
      <c r="C11" s="148" t="s">
        <v>7</v>
      </c>
      <c r="E11" s="338" t="s">
        <v>283</v>
      </c>
    </row>
    <row r="12" spans="1:6" ht="15.75" customHeight="1" thickBot="1" x14ac:dyDescent="0.25">
      <c r="A12" s="206" t="s">
        <v>95</v>
      </c>
      <c r="B12" s="238">
        <f>D21</f>
        <v>0</v>
      </c>
      <c r="C12" s="151">
        <f>IF(B12=0,0,B12*'DADOS GERAIS'!$B$24)</f>
        <v>0</v>
      </c>
    </row>
    <row r="13" spans="1:6" ht="15.75" customHeight="1" x14ac:dyDescent="0.2">
      <c r="A13" s="106"/>
      <c r="B13" s="94"/>
      <c r="C13" s="101"/>
    </row>
    <row r="14" spans="1:6" ht="15.75" customHeight="1" x14ac:dyDescent="0.2">
      <c r="A14" s="106"/>
      <c r="B14" s="94"/>
      <c r="C14" s="101"/>
    </row>
    <row r="15" spans="1:6" ht="15.75" customHeight="1" thickBot="1" x14ac:dyDescent="0.25">
      <c r="A15" s="83" t="s">
        <v>93</v>
      </c>
      <c r="C15" s="101"/>
    </row>
    <row r="16" spans="1:6" ht="26.25" thickBot="1" x14ac:dyDescent="0.25">
      <c r="A16" s="113" t="s">
        <v>0</v>
      </c>
      <c r="B16" s="114" t="s">
        <v>111</v>
      </c>
      <c r="C16" s="88" t="s">
        <v>105</v>
      </c>
      <c r="D16" s="113" t="s">
        <v>119</v>
      </c>
      <c r="E16" s="88" t="s">
        <v>7</v>
      </c>
    </row>
    <row r="17" spans="1:5" ht="15.75" customHeight="1" x14ac:dyDescent="0.2">
      <c r="A17" s="299" t="s">
        <v>123</v>
      </c>
      <c r="B17" s="56"/>
      <c r="C17" s="35"/>
      <c r="D17" s="119" t="str">
        <f>IF(B17&lt;&gt;"",E17/'DADOS GERAIS'!$B$24,"")</f>
        <v/>
      </c>
      <c r="E17" s="140" t="str">
        <f>IF(B17&lt;&gt;"",B17*C17,"")</f>
        <v/>
      </c>
    </row>
    <row r="18" spans="1:5" ht="15.75" customHeight="1" x14ac:dyDescent="0.2">
      <c r="A18" s="300" t="s">
        <v>175</v>
      </c>
      <c r="B18" s="309"/>
      <c r="C18" s="310"/>
      <c r="D18" s="119" t="str">
        <f>IF(B18&lt;&gt;"",E18/'DADOS GERAIS'!$B$24,"")</f>
        <v/>
      </c>
      <c r="E18" s="119" t="str">
        <f>IF(B18&lt;&gt;"",B18*C18,"")</f>
        <v/>
      </c>
    </row>
    <row r="19" spans="1:5" ht="15.75" customHeight="1" x14ac:dyDescent="0.2">
      <c r="A19" s="300" t="s">
        <v>221</v>
      </c>
      <c r="B19" s="250"/>
      <c r="C19" s="251"/>
      <c r="D19" s="119" t="str">
        <f>IF(B19&lt;&gt;"",E19/'DADOS GERAIS'!$B$24,"")</f>
        <v/>
      </c>
      <c r="E19" s="119" t="str">
        <f>IF(B19&lt;&gt;"",B19*C19,"")</f>
        <v/>
      </c>
    </row>
    <row r="20" spans="1:5" ht="15.75" customHeight="1" thickBot="1" x14ac:dyDescent="0.25">
      <c r="A20" s="219" t="s">
        <v>124</v>
      </c>
      <c r="B20" s="77"/>
      <c r="C20" s="78"/>
      <c r="D20" s="122" t="str">
        <f>IF(B20&lt;&gt;"",E20/'DADOS GERAIS'!$B$24,"")</f>
        <v/>
      </c>
      <c r="E20" s="123" t="str">
        <f>IF(B20&lt;&gt;"",B20*C20,"")</f>
        <v/>
      </c>
    </row>
    <row r="21" spans="1:5" ht="15.75" customHeight="1" thickBot="1" x14ac:dyDescent="0.25">
      <c r="A21" s="85" t="s">
        <v>46</v>
      </c>
      <c r="B21" s="239"/>
      <c r="C21" s="226"/>
      <c r="D21" s="87">
        <f>SUM(D17:D20)</f>
        <v>0</v>
      </c>
      <c r="E21" s="87">
        <f>SUM(E17:E20)</f>
        <v>0</v>
      </c>
    </row>
    <row r="22" spans="1:5" x14ac:dyDescent="0.2">
      <c r="C22" s="101"/>
    </row>
    <row r="23" spans="1:5" ht="16.5" thickBot="1" x14ac:dyDescent="0.25">
      <c r="A23" s="83" t="s">
        <v>116</v>
      </c>
      <c r="C23" s="127"/>
    </row>
    <row r="24" spans="1:5" x14ac:dyDescent="0.2">
      <c r="A24" s="737"/>
      <c r="B24" s="738"/>
      <c r="C24" s="738"/>
      <c r="D24" s="738"/>
      <c r="E24" s="739"/>
    </row>
    <row r="25" spans="1:5" x14ac:dyDescent="0.2">
      <c r="A25" s="740"/>
      <c r="B25" s="741"/>
      <c r="C25" s="741"/>
      <c r="D25" s="741"/>
      <c r="E25" s="742"/>
    </row>
    <row r="26" spans="1:5" ht="13.5" thickBot="1" x14ac:dyDescent="0.25">
      <c r="A26" s="743"/>
      <c r="B26" s="744"/>
      <c r="C26" s="744"/>
      <c r="D26" s="744"/>
      <c r="E26" s="745"/>
    </row>
  </sheetData>
  <mergeCells count="2">
    <mergeCell ref="A24:E26"/>
    <mergeCell ref="A5:E5"/>
  </mergeCells>
  <phoneticPr fontId="0" type="noConversion"/>
  <dataValidations xWindow="403" yWindow="446" count="6">
    <dataValidation allowBlank="1" showInputMessage="1" showErrorMessage="1" promptTitle="ALERTA" prompt="FAVOR INFORMAR O VALOR ESTIMADO POR DIA COM GASTO DE HOSPEDAGEM, SOMENTE QUANDO NÃO ESTIVER EXPLICITADO NO MEMORIAL DESCRITIVO (ESPECIFICAÇÕES TÉCNICAS) O REEMBOLSO OU FORNECIMENTO DESTE INSUMO POR PARTE DA PETROBRAS." sqref="C20" xr:uid="{00000000-0002-0000-1400-000000000000}"/>
    <dataValidation allowBlank="1" showInputMessage="1" showErrorMessage="1" promptTitle="ALERTA" prompt="FAVOR INFORMAR A QUANTIDADE ESTIMADA DE PASSAGENS ENTRE A ORIGEM E O DESTINO (IDA E VOLTA), SOMENTE QUANDO NÃO ESTIVER EXPLICITADO NO MEMORIAL DESCRITIVO (ESPECIFICAÇÕES TÉCNICAS) O REEMBOLSO OU FORNECIMENTO DESTE INSUMO POR PARTE DA PETROBRAS." sqref="B17" xr:uid="{00000000-0002-0000-1400-000001000000}"/>
    <dataValidation allowBlank="1" showInputMessage="1" showErrorMessage="1" promptTitle="ALERTA" prompt="FAVOR INFORMAR A QUANTIDADE ESTIMADA DE HOSPEDAGENS, SOMENTE QUANDO NÃO ESTIVER EXPLICITADO NO MEMORIAL DESCRITIVO (ESPECIFICAÇÕES TÉCNICAS) O REEMBOLSO OU FORNECIMENTO DESTE INSUMO POR PARTE DA PETROBRAS." sqref="B20" xr:uid="{00000000-0002-0000-1400-000002000000}"/>
    <dataValidation allowBlank="1" showInputMessage="1" showErrorMessage="1" promptTitle="ALERTA" prompt="FAVOR INFORMAR O VALOR UNITÁRIO DE PASSAGEM ENTRE A CIDADE DE ORIGEM E A CIDADE DE DESTINO (IDA E VOLTA), SOMENTE QUANDO NÃO ESTIVER EXPLICITADO NO MEMORIAL DESCRITIVO O REEMBOLSO OU FORNECIMENTO DESTE INSUMO POR PARTE DA PETROBRAS." sqref="C17" xr:uid="{00000000-0002-0000-1400-000003000000}"/>
    <dataValidation allowBlank="1" showInputMessage="1" showErrorMessage="1" promptTitle="ALERTA" prompt="FAVOR INFORMAR O VALOR UNITÁRIO DA DIÁRIA, SOMENTE QUANDO NÃO ESTIVER EXPLICITADO NO MEMORIAL DESCRITIVO O REEMBOLSO OU FORNECIMENTO DESTE INSUMO POR PARTE DA PETROBRAS." sqref="C18:C19" xr:uid="{00000000-0002-0000-1400-000004000000}"/>
    <dataValidation allowBlank="1" showInputMessage="1" showErrorMessage="1" promptTitle="ALERTA" prompt="FAVOR INFORMAR A QUANTIDADE ESTIMADA DE DIÁRIAS, SOMENTE QUANDO NÃO ESTIVER EXPLICITADO NO MEMORIAL DESCRITIVO (ESPECIFICAÇÕES TÉCNICAS) O REEMBOLSO OU FORNECIMENTO DESTE INSUMO POR PARTE DA PETROBRAS." sqref="B18:B19" xr:uid="{00000000-0002-0000-1400-000005000000}"/>
  </dataValidations>
  <printOptions horizontalCentered="1"/>
  <pageMargins left="0.39370078740157483" right="0.39370078740157483" top="0.39370078740157483" bottom="0.59055118110236227" header="0.19685039370078741" footer="0.19685039370078741"/>
  <pageSetup paperSize="9" orientation="landscape" horizontalDpi="4294967294" r:id="rId1"/>
  <headerFooter alignWithMargins="0">
    <oddFooter>&amp;L&amp;A&amp;C&amp;F&amp;Rpágina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6955CF52507A9408C8B6316AA38F93D" ma:contentTypeVersion="15" ma:contentTypeDescription="Crie um novo documento." ma:contentTypeScope="" ma:versionID="52229a2334a9fad54837fb59237d8052">
  <xsd:schema xmlns:xsd="http://www.w3.org/2001/XMLSchema" xmlns:xs="http://www.w3.org/2001/XMLSchema" xmlns:p="http://schemas.microsoft.com/office/2006/metadata/properties" xmlns:ns2="ef240fb4-d91b-4a7f-be03-c4aeeab39e6b" xmlns:ns3="6950a7da-e6a9-4739-a154-e15135e8876e" targetNamespace="http://schemas.microsoft.com/office/2006/metadata/properties" ma:root="true" ma:fieldsID="11914ae4443ec73256b8a63de309e16a" ns2:_="" ns3:_="">
    <xsd:import namespace="ef240fb4-d91b-4a7f-be03-c4aeeab39e6b"/>
    <xsd:import namespace="6950a7da-e6a9-4739-a154-e15135e887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40fb4-d91b-4a7f-be03-c4aeeab39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50a7da-e6a9-4739-a154-e15135e8876e"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bd24e74e-c791-4fc5-b146-63576736eb37}" ma:internalName="TaxCatchAll" ma:showField="CatchAllData" ma:web="6950a7da-e6a9-4739-a154-e15135e887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20749-2709-45E1-8F6E-91BE115549E7}">
  <ds:schemaRefs>
    <ds:schemaRef ds:uri="http://schemas.microsoft.com/sharepoint/v3/contenttype/forms"/>
  </ds:schemaRefs>
</ds:datastoreItem>
</file>

<file path=customXml/itemProps2.xml><?xml version="1.0" encoding="utf-8"?>
<ds:datastoreItem xmlns:ds="http://schemas.openxmlformats.org/officeDocument/2006/customXml" ds:itemID="{B958B35B-C2DE-46C2-A2F1-DF2B8F39B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40fb4-d91b-4a7f-be03-c4aeeab39e6b"/>
    <ds:schemaRef ds:uri="6950a7da-e6a9-4739-a154-e15135e88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INSTRUÇÕES</vt:lpstr>
      <vt:lpstr>Checklist</vt:lpstr>
      <vt:lpstr>DADOS GERAIS</vt:lpstr>
      <vt:lpstr>RESUMO</vt:lpstr>
      <vt:lpstr>LISTAS</vt:lpstr>
      <vt:lpstr>ALIMENTAÇÃO!Print_Area</vt:lpstr>
      <vt:lpstr>BENEFÍCIOS!Print_Area</vt:lpstr>
      <vt:lpstr>'BENS LOCADOS'!Print_Area</vt:lpstr>
      <vt:lpstr>'BENS PRÓPRIOS'!Print_Area</vt:lpstr>
      <vt:lpstr>Checklist!Print_Area</vt:lpstr>
      <vt:lpstr>'COMUNICAÇÃO MÓVEL'!Print_Area</vt:lpstr>
      <vt:lpstr>CURSOS!Print_Area</vt:lpstr>
      <vt:lpstr>'DADOS GERAIS'!Print_Area</vt:lpstr>
      <vt:lpstr>'EPI E UNIFORMES'!Print_Area</vt:lpstr>
      <vt:lpstr>'EQUIP., VEICULOS E FERRAMENTAS'!Print_Area</vt:lpstr>
      <vt:lpstr>'INSTALAÇÕES E ESTRUTURAS'!Print_Area</vt:lpstr>
      <vt:lpstr>INSTRUÇÕES!Print_Area</vt:lpstr>
      <vt:lpstr>MATERIAL!Print_Area</vt:lpstr>
      <vt:lpstr>PESSOAL!Print_Area</vt:lpstr>
      <vt:lpstr>'PESSOAL HORA ADICIONAL'!Print_Area</vt:lpstr>
      <vt:lpstr>RESUMO!Print_Area</vt:lpstr>
      <vt:lpstr>SUBCONTRATAÇÃO!Print_Area</vt:lpstr>
      <vt:lpstr>'VEÍCULOS LOCADOS'!Print_Area</vt:lpstr>
      <vt:lpstr>'VEÍCULOS PRÓPRIOS'!Print_Area</vt:lpstr>
      <vt:lpstr>'VIAGENS E ESTADIAS'!Print_Area</vt:lpstr>
      <vt:lpstr>BENEFÍCIOS!Print_Titles</vt:lpstr>
      <vt:lpstr>CURSOS!Print_Titles</vt:lpstr>
      <vt:lpstr>'EPI E UNIFORMES'!Print_Titles</vt:lpstr>
      <vt:lpstr>'EQUIP., VEICULOS E FERRAMENTAS'!Print_Titles</vt:lpstr>
      <vt:lpstr>'INSTALAÇÕES E ESTRUTURAS'!Print_Titles</vt:lpstr>
      <vt:lpstr>INSTRUÇÕES!Print_Titles</vt:lpstr>
      <vt:lpstr>MATERIAL!Print_Titles</vt:lpstr>
      <vt:lpstr>PESSOAL!Print_Titles</vt:lpstr>
      <vt:lpstr>SUBCONTRATAÇÃO!Print_Titles</vt:lpstr>
      <vt:lpstr>'VEÍCULOS PRÓPRIOS'!Print_Titles</vt:lpstr>
    </vt:vector>
  </TitlesOfParts>
  <Company>Petróleo Brasileiro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Petrobras</dc:creator>
  <cp:lastModifiedBy>app</cp:lastModifiedBy>
  <cp:lastPrinted>2019-08-06T17:18:34Z</cp:lastPrinted>
  <dcterms:created xsi:type="dcterms:W3CDTF">2002-10-21T11:29:45Z</dcterms:created>
  <dcterms:modified xsi:type="dcterms:W3CDTF">2024-09-27T02:35:12Z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61996e-cafd-4c9a-8a94-2dc1b82131ae_Enabled">
    <vt:lpwstr>true</vt:lpwstr>
  </property>
  <property fmtid="{D5CDD505-2E9C-101B-9397-08002B2CF9AE}" pid="3" name="MSIP_Label_8e61996e-cafd-4c9a-8a94-2dc1b82131ae_SetDate">
    <vt:lpwstr>2020-09-09T14:23:18Z</vt:lpwstr>
  </property>
  <property fmtid="{D5CDD505-2E9C-101B-9397-08002B2CF9AE}" pid="4" name="MSIP_Label_8e61996e-cafd-4c9a-8a94-2dc1b82131ae_Method">
    <vt:lpwstr>Standard</vt:lpwstr>
  </property>
  <property fmtid="{D5CDD505-2E9C-101B-9397-08002B2CF9AE}" pid="5" name="MSIP_Label_8e61996e-cafd-4c9a-8a94-2dc1b82131ae_Name">
    <vt:lpwstr>NP-1</vt:lpwstr>
  </property>
  <property fmtid="{D5CDD505-2E9C-101B-9397-08002B2CF9AE}" pid="6" name="MSIP_Label_8e61996e-cafd-4c9a-8a94-2dc1b82131ae_SiteId">
    <vt:lpwstr>5b6f6241-9a57-4be4-8e50-1dfa72e79a57</vt:lpwstr>
  </property>
  <property fmtid="{D5CDD505-2E9C-101B-9397-08002B2CF9AE}" pid="7" name="MSIP_Label_8e61996e-cafd-4c9a-8a94-2dc1b82131ae_ActionId">
    <vt:lpwstr>8f49fda5-0d34-4a38-8a20-c0c97a49ca32</vt:lpwstr>
  </property>
  <property fmtid="{D5CDD505-2E9C-101B-9397-08002B2CF9AE}" pid="8" name="MSIP_Label_8e61996e-cafd-4c9a-8a94-2dc1b82131ae_ContentBits">
    <vt:lpwstr>0</vt:lpwstr>
  </property>
</Properties>
</file>